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C5C481-CBAA-4F0F-B12F-849419216D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4" r:id="rId2"/>
    <sheet name="A (old)" sheetId="1" r:id="rId3"/>
    <sheet name="B" sheetId="2" r:id="rId4"/>
  </sheets>
  <calcPr calcId="181029"/>
</workbook>
</file>

<file path=xl/calcChain.xml><?xml version="1.0" encoding="utf-8"?>
<calcChain xmlns="http://schemas.openxmlformats.org/spreadsheetml/2006/main">
  <c r="E270" i="3" l="1"/>
  <c r="F270" i="3"/>
  <c r="E268" i="3"/>
  <c r="F268" i="3"/>
  <c r="G268" i="3"/>
  <c r="K268" i="3"/>
  <c r="E269" i="3"/>
  <c r="F269" i="3"/>
  <c r="E247" i="3"/>
  <c r="F247" i="3"/>
  <c r="G247" i="3"/>
  <c r="E248" i="3"/>
  <c r="F248" i="3"/>
  <c r="E250" i="3"/>
  <c r="F250" i="3"/>
  <c r="G250" i="3"/>
  <c r="E252" i="3"/>
  <c r="F252" i="3"/>
  <c r="G252" i="3"/>
  <c r="E253" i="3"/>
  <c r="F253" i="3"/>
  <c r="E256" i="3"/>
  <c r="F256" i="3"/>
  <c r="G256" i="3"/>
  <c r="E257" i="3"/>
  <c r="F257" i="3"/>
  <c r="E259" i="3"/>
  <c r="F259" i="3"/>
  <c r="G259" i="3"/>
  <c r="E261" i="3"/>
  <c r="F261" i="3"/>
  <c r="G261" i="3"/>
  <c r="E262" i="3"/>
  <c r="F262" i="3"/>
  <c r="E264" i="3"/>
  <c r="F264" i="3"/>
  <c r="G264" i="3"/>
  <c r="E265" i="3"/>
  <c r="F265" i="3"/>
  <c r="E267" i="3"/>
  <c r="F267" i="3"/>
  <c r="G267" i="3"/>
  <c r="K267" i="3"/>
  <c r="E245" i="3"/>
  <c r="F245" i="3"/>
  <c r="E246" i="3"/>
  <c r="F246" i="3"/>
  <c r="Q270" i="3"/>
  <c r="Q268" i="3"/>
  <c r="Q269" i="3"/>
  <c r="Q266" i="3"/>
  <c r="Q267" i="3"/>
  <c r="C7" i="3"/>
  <c r="E21" i="3"/>
  <c r="F21" i="3"/>
  <c r="G21" i="3"/>
  <c r="H21" i="3"/>
  <c r="E22" i="3"/>
  <c r="F22" i="3"/>
  <c r="G22" i="3"/>
  <c r="H22" i="3"/>
  <c r="E23" i="3"/>
  <c r="F23" i="3"/>
  <c r="G23" i="3"/>
  <c r="E24" i="3"/>
  <c r="F24" i="3"/>
  <c r="G24" i="3"/>
  <c r="E25" i="3"/>
  <c r="F25" i="3"/>
  <c r="G25" i="3"/>
  <c r="E26" i="3"/>
  <c r="F26" i="3"/>
  <c r="G26" i="3"/>
  <c r="H26" i="3"/>
  <c r="E27" i="3"/>
  <c r="F27" i="3"/>
  <c r="G27" i="3"/>
  <c r="E28" i="3"/>
  <c r="F28" i="3"/>
  <c r="G28" i="3"/>
  <c r="H28" i="3"/>
  <c r="E29" i="3"/>
  <c r="F29" i="3"/>
  <c r="G29" i="3"/>
  <c r="E30" i="3"/>
  <c r="F30" i="3"/>
  <c r="G30" i="3"/>
  <c r="H30" i="3"/>
  <c r="E31" i="3"/>
  <c r="F31" i="3"/>
  <c r="G31" i="3"/>
  <c r="E32" i="3"/>
  <c r="F32" i="3"/>
  <c r="G32" i="3"/>
  <c r="H32" i="3"/>
  <c r="E33" i="3"/>
  <c r="F33" i="3"/>
  <c r="G33" i="3"/>
  <c r="E34" i="3"/>
  <c r="F34" i="3"/>
  <c r="G34" i="3"/>
  <c r="H34" i="3"/>
  <c r="E35" i="3"/>
  <c r="F35" i="3"/>
  <c r="G35" i="3"/>
  <c r="E36" i="3"/>
  <c r="F36" i="3"/>
  <c r="G36" i="3"/>
  <c r="H36" i="3"/>
  <c r="E37" i="3"/>
  <c r="F37" i="3"/>
  <c r="G37" i="3"/>
  <c r="E38" i="3"/>
  <c r="F38" i="3"/>
  <c r="G38" i="3"/>
  <c r="H38" i="3"/>
  <c r="E39" i="3"/>
  <c r="F39" i="3"/>
  <c r="G39" i="3"/>
  <c r="E40" i="3"/>
  <c r="F40" i="3"/>
  <c r="G40" i="3"/>
  <c r="E41" i="3"/>
  <c r="F41" i="3"/>
  <c r="G41" i="3"/>
  <c r="E42" i="3"/>
  <c r="F42" i="3"/>
  <c r="G42" i="3"/>
  <c r="H42" i="3"/>
  <c r="E43" i="3"/>
  <c r="F43" i="3"/>
  <c r="G43" i="3"/>
  <c r="E44" i="3"/>
  <c r="F44" i="3"/>
  <c r="G44" i="3"/>
  <c r="H44" i="3"/>
  <c r="E45" i="3"/>
  <c r="F45" i="3"/>
  <c r="G45" i="3"/>
  <c r="E46" i="3"/>
  <c r="F46" i="3"/>
  <c r="G46" i="3"/>
  <c r="H46" i="3"/>
  <c r="E47" i="3"/>
  <c r="F47" i="3"/>
  <c r="G47" i="3"/>
  <c r="H47" i="3"/>
  <c r="E48" i="3"/>
  <c r="F48" i="3"/>
  <c r="G48" i="3"/>
  <c r="E49" i="3"/>
  <c r="F49" i="3"/>
  <c r="G49" i="3"/>
  <c r="E50" i="3"/>
  <c r="F50" i="3"/>
  <c r="G50" i="3"/>
  <c r="H50" i="3"/>
  <c r="E51" i="3"/>
  <c r="F51" i="3"/>
  <c r="G51" i="3"/>
  <c r="E52" i="3"/>
  <c r="F52" i="3"/>
  <c r="G52" i="3"/>
  <c r="H52" i="3"/>
  <c r="E53" i="3"/>
  <c r="F53" i="3"/>
  <c r="G53" i="3"/>
  <c r="E54" i="3"/>
  <c r="F54" i="3"/>
  <c r="G54" i="3"/>
  <c r="H54" i="3"/>
  <c r="E55" i="3"/>
  <c r="F55" i="3"/>
  <c r="G55" i="3"/>
  <c r="E56" i="3"/>
  <c r="F56" i="3"/>
  <c r="G56" i="3"/>
  <c r="E57" i="3"/>
  <c r="F57" i="3"/>
  <c r="G57" i="3"/>
  <c r="E58" i="3"/>
  <c r="F58" i="3"/>
  <c r="G58" i="3"/>
  <c r="H58" i="3"/>
  <c r="E59" i="3"/>
  <c r="F59" i="3"/>
  <c r="G59" i="3"/>
  <c r="E60" i="3"/>
  <c r="F60" i="3"/>
  <c r="G60" i="3"/>
  <c r="H60" i="3"/>
  <c r="E61" i="3"/>
  <c r="F61" i="3"/>
  <c r="G61" i="3"/>
  <c r="E62" i="3"/>
  <c r="F62" i="3"/>
  <c r="G62" i="3"/>
  <c r="H62" i="3"/>
  <c r="E63" i="3"/>
  <c r="F63" i="3"/>
  <c r="G63" i="3"/>
  <c r="E64" i="3"/>
  <c r="F64" i="3"/>
  <c r="G64" i="3"/>
  <c r="H64" i="3"/>
  <c r="E65" i="3"/>
  <c r="F65" i="3"/>
  <c r="G65" i="3"/>
  <c r="E66" i="3"/>
  <c r="F66" i="3"/>
  <c r="G66" i="3"/>
  <c r="H66" i="3"/>
  <c r="E67" i="3"/>
  <c r="F67" i="3"/>
  <c r="G67" i="3"/>
  <c r="E68" i="3"/>
  <c r="F68" i="3"/>
  <c r="G68" i="3"/>
  <c r="H68" i="3"/>
  <c r="E69" i="3"/>
  <c r="F69" i="3"/>
  <c r="G69" i="3"/>
  <c r="E70" i="3"/>
  <c r="F70" i="3"/>
  <c r="G70" i="3"/>
  <c r="H70" i="3"/>
  <c r="E71" i="3"/>
  <c r="F71" i="3"/>
  <c r="G71" i="3"/>
  <c r="E72" i="3"/>
  <c r="F72" i="3"/>
  <c r="G72" i="3"/>
  <c r="E73" i="3"/>
  <c r="F73" i="3"/>
  <c r="G73" i="3"/>
  <c r="E74" i="3"/>
  <c r="F74" i="3"/>
  <c r="G74" i="3"/>
  <c r="H74" i="3"/>
  <c r="E75" i="3"/>
  <c r="F75" i="3"/>
  <c r="G75" i="3"/>
  <c r="E76" i="3"/>
  <c r="F76" i="3"/>
  <c r="G76" i="3"/>
  <c r="H76" i="3"/>
  <c r="E77" i="3"/>
  <c r="F77" i="3"/>
  <c r="G77" i="3"/>
  <c r="E78" i="3"/>
  <c r="F78" i="3"/>
  <c r="G78" i="3"/>
  <c r="H78" i="3"/>
  <c r="E79" i="3"/>
  <c r="F79" i="3"/>
  <c r="G79" i="3"/>
  <c r="H79" i="3"/>
  <c r="E80" i="3"/>
  <c r="F80" i="3"/>
  <c r="G80" i="3"/>
  <c r="E81" i="3"/>
  <c r="F81" i="3"/>
  <c r="G81" i="3"/>
  <c r="H81" i="3"/>
  <c r="E82" i="3"/>
  <c r="F82" i="3"/>
  <c r="G82" i="3"/>
  <c r="E83" i="3"/>
  <c r="F83" i="3"/>
  <c r="G83" i="3"/>
  <c r="E84" i="3"/>
  <c r="F84" i="3"/>
  <c r="G84" i="3"/>
  <c r="H84" i="3"/>
  <c r="E85" i="3"/>
  <c r="F85" i="3"/>
  <c r="G85" i="3"/>
  <c r="E86" i="3"/>
  <c r="F86" i="3"/>
  <c r="G86" i="3"/>
  <c r="H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H92" i="3"/>
  <c r="E93" i="3"/>
  <c r="F93" i="3"/>
  <c r="G93" i="3"/>
  <c r="E94" i="3"/>
  <c r="F94" i="3"/>
  <c r="G94" i="3"/>
  <c r="H94" i="3"/>
  <c r="E95" i="3"/>
  <c r="F95" i="3"/>
  <c r="G95" i="3"/>
  <c r="H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H100" i="3"/>
  <c r="E101" i="3"/>
  <c r="F101" i="3"/>
  <c r="G101" i="3"/>
  <c r="E102" i="3"/>
  <c r="F102" i="3"/>
  <c r="G102" i="3"/>
  <c r="H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H106" i="3"/>
  <c r="E107" i="3"/>
  <c r="F107" i="3"/>
  <c r="G107" i="3"/>
  <c r="E108" i="3"/>
  <c r="F108" i="3"/>
  <c r="G108" i="3"/>
  <c r="H108" i="3"/>
  <c r="E109" i="3"/>
  <c r="F109" i="3"/>
  <c r="G109" i="3"/>
  <c r="E110" i="3"/>
  <c r="F110" i="3"/>
  <c r="G110" i="3"/>
  <c r="H110" i="3"/>
  <c r="E111" i="3"/>
  <c r="F111" i="3"/>
  <c r="G111" i="3"/>
  <c r="H111" i="3"/>
  <c r="E112" i="3"/>
  <c r="F112" i="3"/>
  <c r="G112" i="3"/>
  <c r="E113" i="3"/>
  <c r="F113" i="3"/>
  <c r="G113" i="3"/>
  <c r="H113" i="3"/>
  <c r="E114" i="3"/>
  <c r="F114" i="3"/>
  <c r="G114" i="3"/>
  <c r="E115" i="3"/>
  <c r="F115" i="3"/>
  <c r="G115" i="3"/>
  <c r="E116" i="3"/>
  <c r="F116" i="3"/>
  <c r="G116" i="3"/>
  <c r="H116" i="3"/>
  <c r="E117" i="3"/>
  <c r="F117" i="3"/>
  <c r="G117" i="3"/>
  <c r="E118" i="3"/>
  <c r="F118" i="3"/>
  <c r="G118" i="3"/>
  <c r="H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H124" i="3"/>
  <c r="E125" i="3"/>
  <c r="F125" i="3"/>
  <c r="G125" i="3"/>
  <c r="E126" i="3"/>
  <c r="F126" i="3"/>
  <c r="G126" i="3"/>
  <c r="H126" i="3"/>
  <c r="E127" i="3"/>
  <c r="F127" i="3"/>
  <c r="G127" i="3"/>
  <c r="H127" i="3"/>
  <c r="E128" i="3"/>
  <c r="F128" i="3"/>
  <c r="G128" i="3"/>
  <c r="E129" i="3"/>
  <c r="F129" i="3"/>
  <c r="G129" i="3"/>
  <c r="E130" i="3"/>
  <c r="F130" i="3"/>
  <c r="G130" i="3"/>
  <c r="E132" i="3"/>
  <c r="F132" i="3"/>
  <c r="G132" i="3"/>
  <c r="E133" i="3"/>
  <c r="F133" i="3"/>
  <c r="G133" i="3"/>
  <c r="I133" i="3"/>
  <c r="E134" i="3"/>
  <c r="F134" i="3"/>
  <c r="G134" i="3"/>
  <c r="E135" i="3"/>
  <c r="F135" i="3"/>
  <c r="G135" i="3"/>
  <c r="J135" i="3"/>
  <c r="E136" i="3"/>
  <c r="F136" i="3"/>
  <c r="G136" i="3"/>
  <c r="E137" i="3"/>
  <c r="F137" i="3"/>
  <c r="G137" i="3"/>
  <c r="I137" i="3"/>
  <c r="E138" i="3"/>
  <c r="F138" i="3"/>
  <c r="G138" i="3"/>
  <c r="E139" i="3"/>
  <c r="F139" i="3"/>
  <c r="G139" i="3"/>
  <c r="I139" i="3"/>
  <c r="E140" i="3"/>
  <c r="F140" i="3"/>
  <c r="G140" i="3"/>
  <c r="E141" i="3"/>
  <c r="F141" i="3"/>
  <c r="G141" i="3"/>
  <c r="I141" i="3"/>
  <c r="E142" i="3"/>
  <c r="F142" i="3"/>
  <c r="G142" i="3"/>
  <c r="I142" i="3"/>
  <c r="E143" i="3"/>
  <c r="F143" i="3"/>
  <c r="G143" i="3"/>
  <c r="I143" i="3"/>
  <c r="E148" i="3"/>
  <c r="F148" i="3"/>
  <c r="G148" i="3"/>
  <c r="I148" i="3"/>
  <c r="E149" i="3"/>
  <c r="F149" i="3"/>
  <c r="G149" i="3"/>
  <c r="E151" i="3"/>
  <c r="F151" i="3"/>
  <c r="G151" i="3"/>
  <c r="E152" i="3"/>
  <c r="F152" i="3"/>
  <c r="G152" i="3"/>
  <c r="I152" i="3"/>
  <c r="E153" i="3"/>
  <c r="F153" i="3"/>
  <c r="G153" i="3"/>
  <c r="E154" i="3"/>
  <c r="F154" i="3"/>
  <c r="G154" i="3"/>
  <c r="I154" i="3"/>
  <c r="E155" i="3"/>
  <c r="F155" i="3"/>
  <c r="G155" i="3"/>
  <c r="E156" i="3"/>
  <c r="F156" i="3"/>
  <c r="G156" i="3"/>
  <c r="I156" i="3"/>
  <c r="E157" i="3"/>
  <c r="F157" i="3"/>
  <c r="G157" i="3"/>
  <c r="E158" i="3"/>
  <c r="F158" i="3"/>
  <c r="G158" i="3"/>
  <c r="I158" i="3"/>
  <c r="E159" i="3"/>
  <c r="F159" i="3"/>
  <c r="G159" i="3"/>
  <c r="E160" i="3"/>
  <c r="F160" i="3"/>
  <c r="G160" i="3"/>
  <c r="I160" i="3"/>
  <c r="E162" i="3"/>
  <c r="F162" i="3"/>
  <c r="G162" i="3"/>
  <c r="E163" i="3"/>
  <c r="F163" i="3"/>
  <c r="G163" i="3"/>
  <c r="I163" i="3"/>
  <c r="E164" i="3"/>
  <c r="F164" i="3"/>
  <c r="G164" i="3"/>
  <c r="I164" i="3"/>
  <c r="E165" i="3"/>
  <c r="F165" i="3"/>
  <c r="G165" i="3"/>
  <c r="I165" i="3"/>
  <c r="E175" i="3"/>
  <c r="F175" i="3"/>
  <c r="G175" i="3"/>
  <c r="E172" i="3"/>
  <c r="F172" i="3"/>
  <c r="G172" i="3"/>
  <c r="E173" i="3"/>
  <c r="F173" i="3"/>
  <c r="G173" i="3"/>
  <c r="I173" i="3"/>
  <c r="E177" i="3"/>
  <c r="F177" i="3"/>
  <c r="G177" i="3"/>
  <c r="E179" i="3"/>
  <c r="F179" i="3"/>
  <c r="G179" i="3"/>
  <c r="E219" i="3"/>
  <c r="F219" i="3"/>
  <c r="G219" i="3"/>
  <c r="E220" i="3"/>
  <c r="F220" i="3"/>
  <c r="G220" i="3"/>
  <c r="J220" i="3"/>
  <c r="E231" i="3"/>
  <c r="F231" i="3"/>
  <c r="G231" i="3"/>
  <c r="E232" i="3"/>
  <c r="F232" i="3"/>
  <c r="G232" i="3"/>
  <c r="E147" i="3"/>
  <c r="F147" i="3"/>
  <c r="G147" i="3"/>
  <c r="I147" i="3"/>
  <c r="E144" i="3"/>
  <c r="F144" i="3"/>
  <c r="G144" i="3"/>
  <c r="E150" i="3"/>
  <c r="F150" i="3"/>
  <c r="G150" i="3"/>
  <c r="I150" i="3"/>
  <c r="E161" i="3"/>
  <c r="F161" i="3"/>
  <c r="G161" i="3"/>
  <c r="E168" i="3"/>
  <c r="F168" i="3"/>
  <c r="G168" i="3"/>
  <c r="I168" i="3"/>
  <c r="E145" i="3"/>
  <c r="F145" i="3"/>
  <c r="G145" i="3"/>
  <c r="I145" i="3"/>
  <c r="E146" i="3"/>
  <c r="F146" i="3"/>
  <c r="G146" i="3"/>
  <c r="I146" i="3"/>
  <c r="E215" i="3"/>
  <c r="F215" i="3"/>
  <c r="G215" i="3"/>
  <c r="E224" i="3"/>
  <c r="F224" i="3"/>
  <c r="G224" i="3"/>
  <c r="E131" i="3"/>
  <c r="F131" i="3"/>
  <c r="G131" i="3"/>
  <c r="E185" i="3"/>
  <c r="F185" i="3"/>
  <c r="G185" i="3"/>
  <c r="E166" i="3"/>
  <c r="F166" i="3"/>
  <c r="E167" i="3"/>
  <c r="F167" i="3"/>
  <c r="E169" i="3"/>
  <c r="F169" i="3"/>
  <c r="E170" i="3"/>
  <c r="F170" i="3"/>
  <c r="E171" i="3"/>
  <c r="F171" i="3"/>
  <c r="E174" i="3"/>
  <c r="F174" i="3"/>
  <c r="E176" i="3"/>
  <c r="F176" i="3"/>
  <c r="E178" i="3"/>
  <c r="F178" i="3"/>
  <c r="E180" i="3"/>
  <c r="F180" i="3"/>
  <c r="E181" i="3"/>
  <c r="F181" i="3"/>
  <c r="E182" i="3"/>
  <c r="F182" i="3"/>
  <c r="E183" i="3"/>
  <c r="F183" i="3"/>
  <c r="E184" i="3"/>
  <c r="F184" i="3"/>
  <c r="E186" i="3"/>
  <c r="F186" i="3"/>
  <c r="E187" i="3"/>
  <c r="F187" i="3"/>
  <c r="E188" i="3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E213" i="3"/>
  <c r="F213" i="3"/>
  <c r="E214" i="3"/>
  <c r="F214" i="3"/>
  <c r="E216" i="3"/>
  <c r="F216" i="3"/>
  <c r="E217" i="3"/>
  <c r="F217" i="3"/>
  <c r="E218" i="3"/>
  <c r="F218" i="3"/>
  <c r="E221" i="3"/>
  <c r="F221" i="3"/>
  <c r="E222" i="3"/>
  <c r="F222" i="3"/>
  <c r="E223" i="3"/>
  <c r="F223" i="3"/>
  <c r="E225" i="3"/>
  <c r="F225" i="3"/>
  <c r="E226" i="3"/>
  <c r="F226" i="3"/>
  <c r="E227" i="3"/>
  <c r="F227" i="3"/>
  <c r="E228" i="3"/>
  <c r="F228" i="3"/>
  <c r="E229" i="3"/>
  <c r="F229" i="3"/>
  <c r="E230" i="3"/>
  <c r="F230" i="3"/>
  <c r="E233" i="3"/>
  <c r="F233" i="3"/>
  <c r="E234" i="3"/>
  <c r="F234" i="3"/>
  <c r="E235" i="3"/>
  <c r="F235" i="3"/>
  <c r="E236" i="3"/>
  <c r="F236" i="3"/>
  <c r="E237" i="3"/>
  <c r="F237" i="3"/>
  <c r="E238" i="3"/>
  <c r="F238" i="3"/>
  <c r="E239" i="3"/>
  <c r="F239" i="3"/>
  <c r="E240" i="3"/>
  <c r="F240" i="3"/>
  <c r="E241" i="3"/>
  <c r="F241" i="3"/>
  <c r="D9" i="3"/>
  <c r="C9" i="3"/>
  <c r="Q22" i="3"/>
  <c r="H23" i="3"/>
  <c r="Q23" i="3"/>
  <c r="H24" i="3"/>
  <c r="Q24" i="3"/>
  <c r="H25" i="3"/>
  <c r="Q25" i="3"/>
  <c r="Q26" i="3"/>
  <c r="H27" i="3"/>
  <c r="Q27" i="3"/>
  <c r="Q28" i="3"/>
  <c r="H29" i="3"/>
  <c r="Q29" i="3"/>
  <c r="Q30" i="3"/>
  <c r="H31" i="3"/>
  <c r="Q31" i="3"/>
  <c r="Q32" i="3"/>
  <c r="H33" i="3"/>
  <c r="Q33" i="3"/>
  <c r="Q34" i="3"/>
  <c r="H35" i="3"/>
  <c r="Q35" i="3"/>
  <c r="Q36" i="3"/>
  <c r="H37" i="3"/>
  <c r="Q37" i="3"/>
  <c r="Q38" i="3"/>
  <c r="H39" i="3"/>
  <c r="Q39" i="3"/>
  <c r="H40" i="3"/>
  <c r="Q40" i="3"/>
  <c r="H41" i="3"/>
  <c r="Q41" i="3"/>
  <c r="Q42" i="3"/>
  <c r="H43" i="3"/>
  <c r="Q43" i="3"/>
  <c r="Q44" i="3"/>
  <c r="H45" i="3"/>
  <c r="Q45" i="3"/>
  <c r="Q46" i="3"/>
  <c r="Q47" i="3"/>
  <c r="H48" i="3"/>
  <c r="Q48" i="3"/>
  <c r="H49" i="3"/>
  <c r="Q49" i="3"/>
  <c r="Q50" i="3"/>
  <c r="H51" i="3"/>
  <c r="Q51" i="3"/>
  <c r="Q52" i="3"/>
  <c r="H53" i="3"/>
  <c r="Q53" i="3"/>
  <c r="Q54" i="3"/>
  <c r="H55" i="3"/>
  <c r="Q55" i="3"/>
  <c r="H56" i="3"/>
  <c r="Q56" i="3"/>
  <c r="H57" i="3"/>
  <c r="Q57" i="3"/>
  <c r="Q58" i="3"/>
  <c r="H59" i="3"/>
  <c r="Q59" i="3"/>
  <c r="Q60" i="3"/>
  <c r="H61" i="3"/>
  <c r="Q61" i="3"/>
  <c r="Q62" i="3"/>
  <c r="H63" i="3"/>
  <c r="Q63" i="3"/>
  <c r="Q64" i="3"/>
  <c r="H65" i="3"/>
  <c r="Q65" i="3"/>
  <c r="Q66" i="3"/>
  <c r="H67" i="3"/>
  <c r="Q67" i="3"/>
  <c r="Q68" i="3"/>
  <c r="H69" i="3"/>
  <c r="Q69" i="3"/>
  <c r="Q70" i="3"/>
  <c r="H71" i="3"/>
  <c r="Q71" i="3"/>
  <c r="H72" i="3"/>
  <c r="Q72" i="3"/>
  <c r="H73" i="3"/>
  <c r="Q73" i="3"/>
  <c r="Q74" i="3"/>
  <c r="H75" i="3"/>
  <c r="Q75" i="3"/>
  <c r="Q76" i="3"/>
  <c r="H77" i="3"/>
  <c r="Q77" i="3"/>
  <c r="Q78" i="3"/>
  <c r="Q79" i="3"/>
  <c r="H80" i="3"/>
  <c r="Q80" i="3"/>
  <c r="Q81" i="3"/>
  <c r="H82" i="3"/>
  <c r="Q82" i="3"/>
  <c r="H83" i="3"/>
  <c r="Q83" i="3"/>
  <c r="Q84" i="3"/>
  <c r="H85" i="3"/>
  <c r="Q85" i="3"/>
  <c r="Q86" i="3"/>
  <c r="H87" i="3"/>
  <c r="Q87" i="3"/>
  <c r="H88" i="3"/>
  <c r="Q88" i="3"/>
  <c r="H89" i="3"/>
  <c r="Q89" i="3"/>
  <c r="H90" i="3"/>
  <c r="Q90" i="3"/>
  <c r="H91" i="3"/>
  <c r="Q91" i="3"/>
  <c r="Q92" i="3"/>
  <c r="H93" i="3"/>
  <c r="Q93" i="3"/>
  <c r="Q94" i="3"/>
  <c r="Q95" i="3"/>
  <c r="H96" i="3"/>
  <c r="Q96" i="3"/>
  <c r="H97" i="3"/>
  <c r="Q97" i="3"/>
  <c r="H98" i="3"/>
  <c r="Q98" i="3"/>
  <c r="H99" i="3"/>
  <c r="Q99" i="3"/>
  <c r="Q100" i="3"/>
  <c r="H101" i="3"/>
  <c r="Q101" i="3"/>
  <c r="Q102" i="3"/>
  <c r="H103" i="3"/>
  <c r="Q103" i="3"/>
  <c r="H104" i="3"/>
  <c r="Q104" i="3"/>
  <c r="H105" i="3"/>
  <c r="Q105" i="3"/>
  <c r="Q106" i="3"/>
  <c r="H107" i="3"/>
  <c r="Q107" i="3"/>
  <c r="Q108" i="3"/>
  <c r="H109" i="3"/>
  <c r="Q109" i="3"/>
  <c r="Q110" i="3"/>
  <c r="Q111" i="3"/>
  <c r="H112" i="3"/>
  <c r="Q112" i="3"/>
  <c r="Q113" i="3"/>
  <c r="H114" i="3"/>
  <c r="Q114" i="3"/>
  <c r="H115" i="3"/>
  <c r="Q115" i="3"/>
  <c r="Q116" i="3"/>
  <c r="H117" i="3"/>
  <c r="Q117" i="3"/>
  <c r="Q118" i="3"/>
  <c r="H119" i="3"/>
  <c r="Q119" i="3"/>
  <c r="H120" i="3"/>
  <c r="Q120" i="3"/>
  <c r="H121" i="3"/>
  <c r="Q121" i="3"/>
  <c r="H122" i="3"/>
  <c r="Q122" i="3"/>
  <c r="H123" i="3"/>
  <c r="Q123" i="3"/>
  <c r="Q124" i="3"/>
  <c r="H125" i="3"/>
  <c r="Q125" i="3"/>
  <c r="Q126" i="3"/>
  <c r="Q127" i="3"/>
  <c r="H128" i="3"/>
  <c r="Q128" i="3"/>
  <c r="J129" i="3"/>
  <c r="Q129" i="3"/>
  <c r="J130" i="3"/>
  <c r="Q130" i="3"/>
  <c r="J132" i="3"/>
  <c r="Q132" i="3"/>
  <c r="Q133" i="3"/>
  <c r="J134" i="3"/>
  <c r="Q134" i="3"/>
  <c r="Q135" i="3"/>
  <c r="I136" i="3"/>
  <c r="Q136" i="3"/>
  <c r="Q137" i="3"/>
  <c r="I138" i="3"/>
  <c r="Q138" i="3"/>
  <c r="Q139" i="3"/>
  <c r="I140" i="3"/>
  <c r="Q140" i="3"/>
  <c r="Q141" i="3"/>
  <c r="Q142" i="3"/>
  <c r="Q143" i="3"/>
  <c r="Q148" i="3"/>
  <c r="I149" i="3"/>
  <c r="Q149" i="3"/>
  <c r="I151" i="3"/>
  <c r="Q151" i="3"/>
  <c r="Q152" i="3"/>
  <c r="I153" i="3"/>
  <c r="Q153" i="3"/>
  <c r="Q154" i="3"/>
  <c r="I155" i="3"/>
  <c r="Q155" i="3"/>
  <c r="Q156" i="3"/>
  <c r="I157" i="3"/>
  <c r="Q157" i="3"/>
  <c r="Q158" i="3"/>
  <c r="I159" i="3"/>
  <c r="Q159" i="3"/>
  <c r="Q160" i="3"/>
  <c r="I162" i="3"/>
  <c r="Q162" i="3"/>
  <c r="Q163" i="3"/>
  <c r="Q164" i="3"/>
  <c r="Q165" i="3"/>
  <c r="I175" i="3"/>
  <c r="Q175" i="3"/>
  <c r="Q263" i="3"/>
  <c r="J264" i="3"/>
  <c r="Q264" i="3"/>
  <c r="Q265" i="3"/>
  <c r="F16" i="3"/>
  <c r="F17" i="3" s="1"/>
  <c r="Q262" i="3"/>
  <c r="J259" i="3"/>
  <c r="Q259" i="3"/>
  <c r="Q260" i="3"/>
  <c r="J261" i="3"/>
  <c r="Q261" i="3"/>
  <c r="Q258" i="3"/>
  <c r="Q243" i="3"/>
  <c r="Q244" i="3"/>
  <c r="Q245" i="3"/>
  <c r="Q246" i="3"/>
  <c r="Q254" i="3"/>
  <c r="Q255" i="3"/>
  <c r="K256" i="3"/>
  <c r="Q256" i="3"/>
  <c r="Q257" i="3"/>
  <c r="C17" i="3"/>
  <c r="J252" i="3"/>
  <c r="Q252" i="3"/>
  <c r="Q253" i="3"/>
  <c r="Q251" i="3"/>
  <c r="H131" i="3"/>
  <c r="Q131" i="3"/>
  <c r="I144" i="3"/>
  <c r="Q144" i="3"/>
  <c r="Q145" i="3"/>
  <c r="Q146" i="3"/>
  <c r="Q147" i="3"/>
  <c r="Q150" i="3"/>
  <c r="I161" i="3"/>
  <c r="Q161" i="3"/>
  <c r="Q166" i="3"/>
  <c r="Q167" i="3"/>
  <c r="Q168" i="3"/>
  <c r="Q169" i="3"/>
  <c r="Q170" i="3"/>
  <c r="Q171" i="3"/>
  <c r="I172" i="3"/>
  <c r="Q172" i="3"/>
  <c r="Q173" i="3"/>
  <c r="Q174" i="3"/>
  <c r="Q176" i="3"/>
  <c r="I177" i="3"/>
  <c r="Q177" i="3"/>
  <c r="Q178" i="3"/>
  <c r="I179" i="3"/>
  <c r="Q179" i="3"/>
  <c r="Q180" i="3"/>
  <c r="Q181" i="3"/>
  <c r="Q182" i="3"/>
  <c r="Q183" i="3"/>
  <c r="Q184" i="3"/>
  <c r="K185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I215" i="3"/>
  <c r="Q215" i="3"/>
  <c r="Q216" i="3"/>
  <c r="Q217" i="3"/>
  <c r="Q218" i="3"/>
  <c r="J219" i="3"/>
  <c r="Q219" i="3"/>
  <c r="Q220" i="3"/>
  <c r="Q221" i="3"/>
  <c r="Q222" i="3"/>
  <c r="Q223" i="3"/>
  <c r="I224" i="3"/>
  <c r="Q224" i="3"/>
  <c r="Q225" i="3"/>
  <c r="Q226" i="3"/>
  <c r="Q227" i="3"/>
  <c r="Q228" i="3"/>
  <c r="Q229" i="3"/>
  <c r="Q230" i="3"/>
  <c r="I231" i="3"/>
  <c r="Q231" i="3"/>
  <c r="I232" i="3"/>
  <c r="Q232" i="3"/>
  <c r="Q233" i="3"/>
  <c r="Q234" i="3"/>
  <c r="Q235" i="3"/>
  <c r="Q236" i="3"/>
  <c r="Q237" i="3"/>
  <c r="Q238" i="3"/>
  <c r="Q239" i="3"/>
  <c r="Q240" i="3"/>
  <c r="Q241" i="3"/>
  <c r="Q242" i="3"/>
  <c r="K247" i="3"/>
  <c r="Q247" i="3"/>
  <c r="Q248" i="3"/>
  <c r="Q249" i="3"/>
  <c r="K250" i="3"/>
  <c r="Q250" i="3"/>
  <c r="C7" i="2"/>
  <c r="C18" i="2"/>
  <c r="E21" i="2"/>
  <c r="F21" i="2"/>
  <c r="G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Q24" i="2"/>
  <c r="E25" i="2"/>
  <c r="F25" i="2"/>
  <c r="Q25" i="2"/>
  <c r="Q26" i="2"/>
  <c r="Q27" i="2"/>
  <c r="Q28" i="2"/>
  <c r="E29" i="2"/>
  <c r="F29" i="2"/>
  <c r="G29" i="2"/>
  <c r="J29" i="2"/>
  <c r="Q29" i="2"/>
  <c r="E30" i="2"/>
  <c r="F30" i="2"/>
  <c r="G30" i="2"/>
  <c r="I30" i="2"/>
  <c r="Q30" i="2"/>
  <c r="E31" i="2"/>
  <c r="F31" i="2"/>
  <c r="G31" i="2"/>
  <c r="J31" i="2"/>
  <c r="Q31" i="2"/>
  <c r="E32" i="2"/>
  <c r="F32" i="2"/>
  <c r="Q32" i="2"/>
  <c r="E33" i="2"/>
  <c r="F33" i="2"/>
  <c r="Q33" i="2"/>
  <c r="Q34" i="2"/>
  <c r="Q35" i="2"/>
  <c r="Q36" i="2"/>
  <c r="E37" i="2"/>
  <c r="F37" i="2"/>
  <c r="G37" i="2"/>
  <c r="J37" i="2"/>
  <c r="Q37" i="2"/>
  <c r="E38" i="2"/>
  <c r="F38" i="2"/>
  <c r="G38" i="2"/>
  <c r="N38" i="2"/>
  <c r="Q38" i="2"/>
  <c r="E39" i="2"/>
  <c r="F39" i="2"/>
  <c r="G39" i="2"/>
  <c r="J39" i="2"/>
  <c r="Q39" i="2"/>
  <c r="E40" i="2"/>
  <c r="F40" i="2"/>
  <c r="Q40" i="2"/>
  <c r="E41" i="2"/>
  <c r="F41" i="2"/>
  <c r="Q41" i="2"/>
  <c r="Q42" i="2"/>
  <c r="Q43" i="2"/>
  <c r="Q44" i="2"/>
  <c r="E45" i="2"/>
  <c r="F45" i="2"/>
  <c r="G45" i="2"/>
  <c r="J45" i="2"/>
  <c r="Q45" i="2"/>
  <c r="E46" i="2"/>
  <c r="F46" i="2"/>
  <c r="G46" i="2"/>
  <c r="N46" i="2"/>
  <c r="Q46" i="2"/>
  <c r="E47" i="2"/>
  <c r="F47" i="2"/>
  <c r="G47" i="2"/>
  <c r="J47" i="2"/>
  <c r="Q47" i="2"/>
  <c r="E48" i="2"/>
  <c r="F48" i="2"/>
  <c r="Q48" i="2"/>
  <c r="E49" i="2"/>
  <c r="F49" i="2"/>
  <c r="Q49" i="2"/>
  <c r="Q50" i="2"/>
  <c r="Q51" i="2"/>
  <c r="Q52" i="2"/>
  <c r="E53" i="2"/>
  <c r="F53" i="2"/>
  <c r="G53" i="2"/>
  <c r="J53" i="2"/>
  <c r="Q53" i="2"/>
  <c r="E54" i="2"/>
  <c r="F54" i="2"/>
  <c r="G54" i="2"/>
  <c r="J54" i="2"/>
  <c r="Q54" i="2"/>
  <c r="E55" i="2"/>
  <c r="F55" i="2"/>
  <c r="G55" i="2"/>
  <c r="J55" i="2"/>
  <c r="Q55" i="2"/>
  <c r="E56" i="2"/>
  <c r="F56" i="2"/>
  <c r="Q56" i="2"/>
  <c r="E57" i="2"/>
  <c r="F57" i="2"/>
  <c r="Q57" i="2"/>
  <c r="Q58" i="2"/>
  <c r="Q59" i="2"/>
  <c r="Q60" i="2"/>
  <c r="E61" i="2"/>
  <c r="F61" i="2"/>
  <c r="G61" i="2"/>
  <c r="J61" i="2"/>
  <c r="Q61" i="2"/>
  <c r="E62" i="2"/>
  <c r="F62" i="2"/>
  <c r="G62" i="2"/>
  <c r="J62" i="2"/>
  <c r="Q62" i="2"/>
  <c r="E63" i="2"/>
  <c r="F63" i="2"/>
  <c r="G63" i="2"/>
  <c r="J63" i="2"/>
  <c r="Q63" i="2"/>
  <c r="E64" i="2"/>
  <c r="F64" i="2"/>
  <c r="Q64" i="2"/>
  <c r="E65" i="2"/>
  <c r="F65" i="2"/>
  <c r="Q65" i="2"/>
  <c r="Q66" i="2"/>
  <c r="Q67" i="2"/>
  <c r="Q68" i="2"/>
  <c r="E69" i="2"/>
  <c r="F69" i="2"/>
  <c r="G69" i="2"/>
  <c r="J69" i="2"/>
  <c r="Q69" i="2"/>
  <c r="E70" i="2"/>
  <c r="F70" i="2"/>
  <c r="G70" i="2"/>
  <c r="J70" i="2"/>
  <c r="Q70" i="2"/>
  <c r="E71" i="2"/>
  <c r="F71" i="2"/>
  <c r="G71" i="2"/>
  <c r="J71" i="2"/>
  <c r="Q71" i="2"/>
  <c r="E72" i="2"/>
  <c r="F72" i="2"/>
  <c r="Q72" i="2"/>
  <c r="E73" i="2"/>
  <c r="F73" i="2"/>
  <c r="G73" i="2"/>
  <c r="J73" i="2"/>
  <c r="Q73" i="2"/>
  <c r="Q74" i="2"/>
  <c r="E75" i="2"/>
  <c r="F75" i="2"/>
  <c r="G75" i="2"/>
  <c r="J75" i="2"/>
  <c r="Q75" i="2"/>
  <c r="Q76" i="2"/>
  <c r="E77" i="2"/>
  <c r="F77" i="2"/>
  <c r="G77" i="2"/>
  <c r="J77" i="2"/>
  <c r="Q77" i="2"/>
  <c r="E78" i="2"/>
  <c r="F78" i="2"/>
  <c r="G78" i="2"/>
  <c r="J78" i="2"/>
  <c r="Q78" i="2"/>
  <c r="E79" i="2"/>
  <c r="F79" i="2"/>
  <c r="G79" i="2"/>
  <c r="J79" i="2"/>
  <c r="Q79" i="2"/>
  <c r="E80" i="2"/>
  <c r="F80" i="2"/>
  <c r="G80" i="2"/>
  <c r="N80" i="2"/>
  <c r="Q80" i="2"/>
  <c r="E81" i="2"/>
  <c r="F81" i="2"/>
  <c r="Q81" i="2"/>
  <c r="E82" i="2"/>
  <c r="F82" i="2"/>
  <c r="G82" i="2"/>
  <c r="J82" i="2"/>
  <c r="Q82" i="2"/>
  <c r="Q83" i="2"/>
  <c r="E84" i="2"/>
  <c r="F84" i="2"/>
  <c r="G84" i="2"/>
  <c r="J84" i="2"/>
  <c r="Q84" i="2"/>
  <c r="E85" i="2"/>
  <c r="F85" i="2"/>
  <c r="G85" i="2"/>
  <c r="I85" i="2"/>
  <c r="Q85" i="2"/>
  <c r="E86" i="2"/>
  <c r="F86" i="2"/>
  <c r="G86" i="2"/>
  <c r="J86" i="2"/>
  <c r="Q86" i="2"/>
  <c r="E87" i="2"/>
  <c r="F87" i="2"/>
  <c r="G87" i="2"/>
  <c r="J87" i="2"/>
  <c r="Q87" i="2"/>
  <c r="E88" i="2"/>
  <c r="F88" i="2"/>
  <c r="Q88" i="2"/>
  <c r="E89" i="2"/>
  <c r="F89" i="2"/>
  <c r="G89" i="2"/>
  <c r="J89" i="2"/>
  <c r="Q89" i="2"/>
  <c r="Q90" i="2"/>
  <c r="E91" i="2"/>
  <c r="F91" i="2"/>
  <c r="G91" i="2"/>
  <c r="J91" i="2"/>
  <c r="Q91" i="2"/>
  <c r="Q92" i="2"/>
  <c r="E93" i="2"/>
  <c r="F93" i="2"/>
  <c r="G93" i="2"/>
  <c r="I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G96" i="2"/>
  <c r="J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J99" i="2"/>
  <c r="Q99" i="2"/>
  <c r="E100" i="2"/>
  <c r="F100" i="2"/>
  <c r="G100" i="2"/>
  <c r="J100" i="2"/>
  <c r="Q100" i="2"/>
  <c r="E101" i="2"/>
  <c r="F101" i="2"/>
  <c r="G101" i="2"/>
  <c r="J101" i="2"/>
  <c r="Q101" i="2"/>
  <c r="E102" i="2"/>
  <c r="F102" i="2"/>
  <c r="G102" i="2"/>
  <c r="J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C7" i="1"/>
  <c r="C8" i="1"/>
  <c r="C18" i="1"/>
  <c r="Q21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I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N34" i="1"/>
  <c r="Q34" i="1"/>
  <c r="E35" i="1"/>
  <c r="F35" i="1"/>
  <c r="G35" i="1"/>
  <c r="N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N38" i="1"/>
  <c r="Q38" i="1"/>
  <c r="E39" i="1"/>
  <c r="F39" i="1"/>
  <c r="G39" i="1"/>
  <c r="J39" i="1"/>
  <c r="Q39" i="1"/>
  <c r="E40" i="1"/>
  <c r="F40" i="1"/>
  <c r="G40" i="1"/>
  <c r="N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N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J69" i="1"/>
  <c r="Q69" i="1"/>
  <c r="E70" i="1"/>
  <c r="F70" i="1"/>
  <c r="G70" i="1"/>
  <c r="J70" i="1"/>
  <c r="Q70" i="1"/>
  <c r="E71" i="1"/>
  <c r="F71" i="1"/>
  <c r="G71" i="1"/>
  <c r="J71" i="1"/>
  <c r="Q71" i="1"/>
  <c r="E72" i="1"/>
  <c r="F72" i="1"/>
  <c r="G72" i="1"/>
  <c r="J72" i="1"/>
  <c r="Q72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I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N80" i="1"/>
  <c r="Q80" i="1"/>
  <c r="Q81" i="1"/>
  <c r="E82" i="1"/>
  <c r="F82" i="1"/>
  <c r="G82" i="1"/>
  <c r="J82" i="1"/>
  <c r="Q82" i="1"/>
  <c r="E83" i="1"/>
  <c r="F83" i="1"/>
  <c r="G83" i="1"/>
  <c r="J83" i="1"/>
  <c r="Q83" i="1"/>
  <c r="E84" i="1"/>
  <c r="F84" i="1"/>
  <c r="G84" i="1"/>
  <c r="J84" i="1"/>
  <c r="Q84" i="1"/>
  <c r="E85" i="1"/>
  <c r="F85" i="1"/>
  <c r="G85" i="1"/>
  <c r="I85" i="1"/>
  <c r="Q85" i="1"/>
  <c r="E86" i="1"/>
  <c r="F86" i="1"/>
  <c r="G86" i="1"/>
  <c r="J86" i="1"/>
  <c r="Q86" i="1"/>
  <c r="E87" i="1"/>
  <c r="F87" i="1"/>
  <c r="G87" i="1"/>
  <c r="J87" i="1"/>
  <c r="Q87" i="1"/>
  <c r="E88" i="1"/>
  <c r="F88" i="1"/>
  <c r="G88" i="1"/>
  <c r="J88" i="1"/>
  <c r="Q88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J96" i="1"/>
  <c r="Q96" i="1"/>
  <c r="Q97" i="1"/>
  <c r="E98" i="1"/>
  <c r="F98" i="1"/>
  <c r="G98" i="1"/>
  <c r="J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G102" i="1"/>
  <c r="J102" i="1"/>
  <c r="Q102" i="1"/>
  <c r="E103" i="1"/>
  <c r="F103" i="1"/>
  <c r="G103" i="1"/>
  <c r="K103" i="1"/>
  <c r="Q103" i="1"/>
  <c r="E104" i="1"/>
  <c r="F104" i="1"/>
  <c r="G104" i="1"/>
  <c r="K104" i="1"/>
  <c r="Q104" i="1"/>
  <c r="Q105" i="1"/>
  <c r="E106" i="1"/>
  <c r="F106" i="1"/>
  <c r="G106" i="1"/>
  <c r="K106" i="1"/>
  <c r="Q106" i="1"/>
  <c r="E107" i="1"/>
  <c r="F107" i="1"/>
  <c r="G107" i="1"/>
  <c r="K107" i="1"/>
  <c r="Q107" i="1"/>
  <c r="E22" i="1"/>
  <c r="F22" i="1"/>
  <c r="G22" i="1"/>
  <c r="I22" i="1"/>
  <c r="E97" i="1"/>
  <c r="F97" i="1"/>
  <c r="G97" i="1"/>
  <c r="J97" i="1"/>
  <c r="E81" i="1"/>
  <c r="F81" i="1"/>
  <c r="G81" i="1"/>
  <c r="N81" i="1"/>
  <c r="H21" i="2"/>
  <c r="E105" i="1"/>
  <c r="F105" i="1"/>
  <c r="G105" i="1"/>
  <c r="K105" i="1"/>
  <c r="E89" i="1"/>
  <c r="F89" i="1"/>
  <c r="G89" i="1"/>
  <c r="J89" i="1"/>
  <c r="E73" i="1"/>
  <c r="F73" i="1"/>
  <c r="G73" i="1"/>
  <c r="J73" i="1"/>
  <c r="E21" i="1"/>
  <c r="F21" i="1"/>
  <c r="G21" i="1"/>
  <c r="G24" i="2"/>
  <c r="I24" i="2"/>
  <c r="E68" i="2"/>
  <c r="F68" i="2"/>
  <c r="G68" i="2"/>
  <c r="J68" i="2"/>
  <c r="E66" i="2"/>
  <c r="F66" i="2"/>
  <c r="G66" i="2"/>
  <c r="J66" i="2"/>
  <c r="G64" i="2"/>
  <c r="J64" i="2"/>
  <c r="E59" i="2"/>
  <c r="F59" i="2"/>
  <c r="G59" i="2"/>
  <c r="J59" i="2"/>
  <c r="G57" i="2"/>
  <c r="J57" i="2"/>
  <c r="E52" i="2"/>
  <c r="F52" i="2"/>
  <c r="G52" i="2"/>
  <c r="J52" i="2"/>
  <c r="E50" i="2"/>
  <c r="F50" i="2"/>
  <c r="G50" i="2"/>
  <c r="J50" i="2"/>
  <c r="G48" i="2"/>
  <c r="J48" i="2"/>
  <c r="E43" i="2"/>
  <c r="F43" i="2"/>
  <c r="G43" i="2"/>
  <c r="J43" i="2"/>
  <c r="G41" i="2"/>
  <c r="J41" i="2"/>
  <c r="E36" i="2"/>
  <c r="F36" i="2"/>
  <c r="G36" i="2"/>
  <c r="J36" i="2"/>
  <c r="E34" i="2"/>
  <c r="F34" i="2"/>
  <c r="G34" i="2"/>
  <c r="N34" i="2"/>
  <c r="G32" i="2"/>
  <c r="J32" i="2"/>
  <c r="E27" i="2"/>
  <c r="F27" i="2"/>
  <c r="G27" i="2"/>
  <c r="I27" i="2"/>
  <c r="G25" i="2"/>
  <c r="I25" i="2"/>
  <c r="E92" i="2"/>
  <c r="F92" i="2"/>
  <c r="G92" i="2"/>
  <c r="I92" i="2"/>
  <c r="E90" i="2"/>
  <c r="F90" i="2"/>
  <c r="G90" i="2"/>
  <c r="J90" i="2"/>
  <c r="G88" i="2"/>
  <c r="J88" i="2"/>
  <c r="E83" i="2"/>
  <c r="F83" i="2"/>
  <c r="G83" i="2"/>
  <c r="J83" i="2"/>
  <c r="G81" i="2"/>
  <c r="N81" i="2"/>
  <c r="E76" i="2"/>
  <c r="F76" i="2"/>
  <c r="G76" i="2"/>
  <c r="I76" i="2"/>
  <c r="E74" i="2"/>
  <c r="F74" i="2"/>
  <c r="G74" i="2"/>
  <c r="J74" i="2"/>
  <c r="G72" i="2"/>
  <c r="J72" i="2"/>
  <c r="E67" i="2"/>
  <c r="F67" i="2"/>
  <c r="G67" i="2"/>
  <c r="J67" i="2"/>
  <c r="G65" i="2"/>
  <c r="J65" i="2"/>
  <c r="E60" i="2"/>
  <c r="F60" i="2"/>
  <c r="G60" i="2"/>
  <c r="J60" i="2"/>
  <c r="E58" i="2"/>
  <c r="F58" i="2"/>
  <c r="G58" i="2"/>
  <c r="J58" i="2"/>
  <c r="G56" i="2"/>
  <c r="J56" i="2"/>
  <c r="E51" i="2"/>
  <c r="F51" i="2"/>
  <c r="G51" i="2"/>
  <c r="J51" i="2"/>
  <c r="G49" i="2"/>
  <c r="J49" i="2"/>
  <c r="E44" i="2"/>
  <c r="F44" i="2"/>
  <c r="G44" i="2"/>
  <c r="J44" i="2"/>
  <c r="E42" i="2"/>
  <c r="F42" i="2"/>
  <c r="G42" i="2"/>
  <c r="J42" i="2"/>
  <c r="G40" i="2"/>
  <c r="N40" i="2"/>
  <c r="E35" i="2"/>
  <c r="F35" i="2"/>
  <c r="G35" i="2"/>
  <c r="N35" i="2"/>
  <c r="G33" i="2"/>
  <c r="J33" i="2"/>
  <c r="E28" i="2"/>
  <c r="F28" i="2"/>
  <c r="G28" i="2"/>
  <c r="J28" i="2"/>
  <c r="E26" i="2"/>
  <c r="F26" i="2"/>
  <c r="G26" i="2"/>
  <c r="I26" i="2"/>
  <c r="G269" i="3"/>
  <c r="K269" i="3"/>
  <c r="E244" i="3"/>
  <c r="F244" i="3"/>
  <c r="E266" i="3"/>
  <c r="F266" i="3"/>
  <c r="G266" i="3"/>
  <c r="J266" i="3"/>
  <c r="E258" i="3"/>
  <c r="F258" i="3"/>
  <c r="G258" i="3"/>
  <c r="K258" i="3"/>
  <c r="G251" i="3"/>
  <c r="J251" i="3"/>
  <c r="E249" i="3"/>
  <c r="F249" i="3"/>
  <c r="G249" i="3"/>
  <c r="K249" i="3"/>
  <c r="G265" i="3"/>
  <c r="J265" i="3"/>
  <c r="E263" i="3"/>
  <c r="F263" i="3"/>
  <c r="G263" i="3"/>
  <c r="J263" i="3"/>
  <c r="G257" i="3"/>
  <c r="K257" i="3"/>
  <c r="E255" i="3"/>
  <c r="F255" i="3"/>
  <c r="G255" i="3"/>
  <c r="K255" i="3"/>
  <c r="G248" i="3"/>
  <c r="K248" i="3"/>
  <c r="E242" i="3"/>
  <c r="F242" i="3"/>
  <c r="G242" i="3"/>
  <c r="K242" i="3"/>
  <c r="G270" i="3"/>
  <c r="I270" i="3"/>
  <c r="E254" i="3"/>
  <c r="F254" i="3"/>
  <c r="E243" i="3"/>
  <c r="F243" i="3"/>
  <c r="G262" i="3"/>
  <c r="J262" i="3"/>
  <c r="E260" i="3"/>
  <c r="F260" i="3"/>
  <c r="G260" i="3"/>
  <c r="J260" i="3"/>
  <c r="G253" i="3"/>
  <c r="K253" i="3"/>
  <c r="E251" i="3"/>
  <c r="F251" i="3"/>
  <c r="C11" i="1"/>
  <c r="H21" i="1"/>
  <c r="C12" i="1"/>
  <c r="C16" i="1"/>
  <c r="D18" i="1"/>
  <c r="C12" i="2"/>
  <c r="C16" i="2"/>
  <c r="D18" i="2"/>
  <c r="C11" i="2"/>
  <c r="O104" i="1"/>
  <c r="O74" i="1"/>
  <c r="O81" i="1"/>
  <c r="O83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76" i="1"/>
  <c r="O92" i="1"/>
  <c r="O69" i="1"/>
  <c r="O71" i="1"/>
  <c r="O78" i="1"/>
  <c r="O85" i="1"/>
  <c r="O87" i="1"/>
  <c r="O94" i="1"/>
  <c r="O101" i="1"/>
  <c r="O103" i="1"/>
  <c r="O21" i="1"/>
  <c r="O80" i="1"/>
  <c r="O75" i="1"/>
  <c r="O96" i="1"/>
  <c r="O98" i="1"/>
  <c r="O97" i="1"/>
  <c r="O99" i="1"/>
  <c r="O73" i="1"/>
  <c r="O91" i="1"/>
  <c r="O105" i="1"/>
  <c r="O107" i="1"/>
  <c r="O82" i="1"/>
  <c r="O89" i="1"/>
  <c r="O90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84" i="1"/>
  <c r="O100" i="1"/>
  <c r="O22" i="1"/>
  <c r="O70" i="1"/>
  <c r="O77" i="1"/>
  <c r="O79" i="1"/>
  <c r="O86" i="1"/>
  <c r="O93" i="1"/>
  <c r="O95" i="1"/>
  <c r="O102" i="1"/>
  <c r="O72" i="1"/>
  <c r="O88" i="1"/>
  <c r="O106" i="1"/>
  <c r="O22" i="2"/>
  <c r="O29" i="2"/>
  <c r="O31" i="2"/>
  <c r="O38" i="2"/>
  <c r="O45" i="2"/>
  <c r="O47" i="2"/>
  <c r="O54" i="2"/>
  <c r="O61" i="2"/>
  <c r="O63" i="2"/>
  <c r="O70" i="2"/>
  <c r="O77" i="2"/>
  <c r="O79" i="2"/>
  <c r="O86" i="2"/>
  <c r="O93" i="2"/>
  <c r="O95" i="2"/>
  <c r="O102" i="2"/>
  <c r="O105" i="2"/>
  <c r="O24" i="2"/>
  <c r="O40" i="2"/>
  <c r="O56" i="2"/>
  <c r="O72" i="2"/>
  <c r="O88" i="2"/>
  <c r="O26" i="2"/>
  <c r="O33" i="2"/>
  <c r="O35" i="2"/>
  <c r="O42" i="2"/>
  <c r="O49" i="2"/>
  <c r="O51" i="2"/>
  <c r="O58" i="2"/>
  <c r="O65" i="2"/>
  <c r="O67" i="2"/>
  <c r="O74" i="2"/>
  <c r="O81" i="2"/>
  <c r="O83" i="2"/>
  <c r="O90" i="2"/>
  <c r="O97" i="2"/>
  <c r="O99" i="2"/>
  <c r="O104" i="2"/>
  <c r="O28" i="2"/>
  <c r="O44" i="2"/>
  <c r="O60" i="2"/>
  <c r="O76" i="2"/>
  <c r="O92" i="2"/>
  <c r="O21" i="2"/>
  <c r="O23" i="2"/>
  <c r="O30" i="2"/>
  <c r="O37" i="2"/>
  <c r="O39" i="2"/>
  <c r="O46" i="2"/>
  <c r="O53" i="2"/>
  <c r="O55" i="2"/>
  <c r="O62" i="2"/>
  <c r="O69" i="2"/>
  <c r="O71" i="2"/>
  <c r="O78" i="2"/>
  <c r="O85" i="2"/>
  <c r="O87" i="2"/>
  <c r="O94" i="2"/>
  <c r="O101" i="2"/>
  <c r="O103" i="2"/>
  <c r="O107" i="2"/>
  <c r="O64" i="2"/>
  <c r="O80" i="2"/>
  <c r="O96" i="2"/>
  <c r="O32" i="2"/>
  <c r="O48" i="2"/>
  <c r="O25" i="2"/>
  <c r="O27" i="2"/>
  <c r="O34" i="2"/>
  <c r="O41" i="2"/>
  <c r="O43" i="2"/>
  <c r="O50" i="2"/>
  <c r="O57" i="2"/>
  <c r="O59" i="2"/>
  <c r="O66" i="2"/>
  <c r="O73" i="2"/>
  <c r="O75" i="2"/>
  <c r="O82" i="2"/>
  <c r="O89" i="2"/>
  <c r="O91" i="2"/>
  <c r="O98" i="2"/>
  <c r="O106" i="2"/>
  <c r="O36" i="2"/>
  <c r="O100" i="2"/>
  <c r="O52" i="2"/>
  <c r="O68" i="2"/>
  <c r="O84" i="2"/>
  <c r="C12" i="3"/>
  <c r="C11" i="3"/>
  <c r="O43" i="3" l="1"/>
  <c r="O107" i="3"/>
  <c r="O25" i="3"/>
  <c r="O89" i="3"/>
  <c r="O159" i="3"/>
  <c r="O266" i="3"/>
  <c r="O62" i="3"/>
  <c r="O120" i="3"/>
  <c r="O256" i="3"/>
  <c r="O201" i="3"/>
  <c r="O45" i="3"/>
  <c r="O260" i="3"/>
  <c r="O202" i="3"/>
  <c r="O249" i="3"/>
  <c r="O22" i="3"/>
  <c r="O237" i="3"/>
  <c r="O154" i="3"/>
  <c r="O124" i="3"/>
  <c r="O97" i="3"/>
  <c r="O243" i="3"/>
  <c r="O21" i="3"/>
  <c r="O241" i="3"/>
  <c r="O242" i="3"/>
  <c r="O51" i="3"/>
  <c r="O115" i="3"/>
  <c r="O270" i="3"/>
  <c r="O70" i="3"/>
  <c r="O211" i="3"/>
  <c r="O50" i="3"/>
  <c r="O59" i="3"/>
  <c r="O123" i="3"/>
  <c r="O41" i="3"/>
  <c r="O105" i="3"/>
  <c r="O23" i="3"/>
  <c r="O40" i="3"/>
  <c r="O72" i="3"/>
  <c r="O137" i="3"/>
  <c r="O167" i="3"/>
  <c r="O209" i="3"/>
  <c r="O86" i="3"/>
  <c r="O254" i="3"/>
  <c r="O210" i="3"/>
  <c r="O28" i="3"/>
  <c r="O46" i="3"/>
  <c r="O125" i="3"/>
  <c r="O172" i="3"/>
  <c r="O225" i="3"/>
  <c r="O54" i="3"/>
  <c r="O147" i="3"/>
  <c r="O208" i="3"/>
  <c r="O79" i="3"/>
  <c r="O174" i="3"/>
  <c r="O136" i="3"/>
  <c r="O176" i="3"/>
  <c r="O64" i="3"/>
  <c r="O160" i="3"/>
  <c r="O263" i="3"/>
  <c r="O148" i="3"/>
  <c r="O34" i="3"/>
  <c r="O122" i="3"/>
  <c r="O200" i="3"/>
  <c r="O114" i="3"/>
  <c r="O145" i="3"/>
  <c r="O245" i="3"/>
  <c r="O216" i="3"/>
  <c r="O67" i="3"/>
  <c r="O132" i="3"/>
  <c r="O49" i="3"/>
  <c r="O113" i="3"/>
  <c r="O31" i="3"/>
  <c r="O44" i="3"/>
  <c r="O85" i="3"/>
  <c r="O155" i="3"/>
  <c r="O178" i="3"/>
  <c r="O213" i="3"/>
  <c r="O102" i="3"/>
  <c r="O131" i="3"/>
  <c r="O214" i="3"/>
  <c r="O42" i="3"/>
  <c r="O53" i="3"/>
  <c r="O128" i="3"/>
  <c r="O187" i="3"/>
  <c r="O229" i="3"/>
  <c r="O61" i="3"/>
  <c r="O166" i="3"/>
  <c r="O212" i="3"/>
  <c r="O87" i="3"/>
  <c r="O179" i="3"/>
  <c r="O251" i="3"/>
  <c r="O180" i="3"/>
  <c r="O68" i="3"/>
  <c r="O152" i="3"/>
  <c r="O255" i="3"/>
  <c r="O157" i="3"/>
  <c r="O48" i="3"/>
  <c r="O130" i="3"/>
  <c r="O143" i="3"/>
  <c r="O146" i="3"/>
  <c r="O134" i="3"/>
  <c r="O161" i="3"/>
  <c r="O171" i="3"/>
  <c r="O268" i="3"/>
  <c r="O75" i="3"/>
  <c r="O140" i="3"/>
  <c r="O57" i="3"/>
  <c r="O121" i="3"/>
  <c r="O39" i="3"/>
  <c r="O58" i="3"/>
  <c r="O88" i="3"/>
  <c r="O158" i="3"/>
  <c r="O185" i="3"/>
  <c r="O227" i="3"/>
  <c r="O118" i="3"/>
  <c r="O186" i="3"/>
  <c r="O224" i="3"/>
  <c r="O56" i="3"/>
  <c r="O77" i="3"/>
  <c r="O142" i="3"/>
  <c r="O191" i="3"/>
  <c r="O232" i="3"/>
  <c r="O78" i="3"/>
  <c r="O177" i="3"/>
  <c r="O219" i="3"/>
  <c r="O95" i="3"/>
  <c r="O183" i="3"/>
  <c r="O84" i="3"/>
  <c r="O184" i="3"/>
  <c r="O76" i="3"/>
  <c r="O261" i="3"/>
  <c r="O252" i="3"/>
  <c r="O144" i="3"/>
  <c r="O52" i="3"/>
  <c r="O163" i="3"/>
  <c r="O253" i="3"/>
  <c r="O36" i="3"/>
  <c r="O33" i="3"/>
  <c r="O205" i="3"/>
  <c r="O24" i="3"/>
  <c r="O204" i="3"/>
  <c r="O133" i="3"/>
  <c r="O267" i="3"/>
  <c r="O83" i="3"/>
  <c r="O153" i="3"/>
  <c r="O65" i="3"/>
  <c r="O129" i="3"/>
  <c r="O47" i="3"/>
  <c r="O165" i="3"/>
  <c r="O101" i="3"/>
  <c r="O264" i="3"/>
  <c r="O189" i="3"/>
  <c r="O234" i="3"/>
  <c r="O135" i="3"/>
  <c r="O190" i="3"/>
  <c r="O228" i="3"/>
  <c r="O60" i="3"/>
  <c r="O80" i="3"/>
  <c r="O149" i="3"/>
  <c r="O195" i="3"/>
  <c r="O236" i="3"/>
  <c r="O94" i="3"/>
  <c r="O188" i="3"/>
  <c r="O226" i="3"/>
  <c r="O111" i="3"/>
  <c r="O217" i="3"/>
  <c r="O116" i="3"/>
  <c r="O218" i="3"/>
  <c r="O92" i="3"/>
  <c r="O168" i="3"/>
  <c r="O250" i="3"/>
  <c r="O150" i="3"/>
  <c r="O66" i="3"/>
  <c r="O259" i="3"/>
  <c r="O244" i="3"/>
  <c r="O182" i="3"/>
  <c r="O206" i="3"/>
  <c r="O170" i="3"/>
  <c r="O106" i="3"/>
  <c r="O27" i="3"/>
  <c r="O91" i="3"/>
  <c r="O162" i="3"/>
  <c r="O73" i="3"/>
  <c r="O138" i="3"/>
  <c r="O55" i="3"/>
  <c r="O30" i="3"/>
  <c r="O104" i="3"/>
  <c r="O258" i="3"/>
  <c r="O193" i="3"/>
  <c r="O238" i="3"/>
  <c r="O156" i="3"/>
  <c r="O194" i="3"/>
  <c r="O235" i="3"/>
  <c r="O265" i="3"/>
  <c r="O93" i="3"/>
  <c r="O164" i="3"/>
  <c r="O199" i="3"/>
  <c r="O240" i="3"/>
  <c r="O110" i="3"/>
  <c r="O192" i="3"/>
  <c r="O230" i="3"/>
  <c r="O119" i="3"/>
  <c r="O221" i="3"/>
  <c r="O141" i="3"/>
  <c r="O222" i="3"/>
  <c r="O100" i="3"/>
  <c r="O181" i="3"/>
  <c r="O220" i="3"/>
  <c r="O169" i="3"/>
  <c r="O74" i="3"/>
  <c r="O231" i="3"/>
  <c r="O109" i="3"/>
  <c r="O71" i="3"/>
  <c r="O98" i="3"/>
  <c r="O69" i="3"/>
  <c r="O29" i="3"/>
  <c r="O139" i="3"/>
  <c r="O35" i="3"/>
  <c r="O99" i="3"/>
  <c r="O269" i="3"/>
  <c r="O81" i="3"/>
  <c r="O151" i="3"/>
  <c r="O63" i="3"/>
  <c r="O37" i="3"/>
  <c r="O117" i="3"/>
  <c r="O246" i="3"/>
  <c r="O197" i="3"/>
  <c r="O38" i="3"/>
  <c r="O175" i="3"/>
  <c r="O198" i="3"/>
  <c r="O239" i="3"/>
  <c r="O257" i="3"/>
  <c r="O96" i="3"/>
  <c r="O262" i="3"/>
  <c r="O203" i="3"/>
  <c r="O247" i="3"/>
  <c r="O126" i="3"/>
  <c r="O196" i="3"/>
  <c r="O233" i="3"/>
  <c r="O127" i="3"/>
  <c r="O248" i="3"/>
  <c r="C15" i="3"/>
  <c r="O32" i="3"/>
  <c r="O108" i="3"/>
  <c r="O215" i="3"/>
  <c r="O82" i="3"/>
  <c r="O173" i="3"/>
  <c r="O90" i="3"/>
  <c r="O207" i="3"/>
  <c r="O223" i="3"/>
  <c r="O26" i="3"/>
  <c r="O112" i="3"/>
  <c r="O103" i="3"/>
  <c r="C16" i="3"/>
  <c r="D18" i="3" s="1"/>
  <c r="F18" i="3" l="1"/>
  <c r="F19" i="3" s="1"/>
  <c r="C18" i="3"/>
</calcChain>
</file>

<file path=xl/sharedStrings.xml><?xml version="1.0" encoding="utf-8"?>
<sst xmlns="http://schemas.openxmlformats.org/spreadsheetml/2006/main" count="3563" uniqueCount="1029">
  <si>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</si>
  <si>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</si>
  <si>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</si>
  <si>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</si>
  <si>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</si>
  <si>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</si>
  <si>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</si>
  <si>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</si>
  <si>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</si>
  <si>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</si>
  <si>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</si>
  <si>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</si>
  <si>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</si>
  <si>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</si>
  <si>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</si>
  <si>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</si>
  <si>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</si>
  <si>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</si>
  <si>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</si>
  <si>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</si>
  <si>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</si>
  <si>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</si>
  <si>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</si>
  <si>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</si>
  <si>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</si>
  <si>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</si>
  <si>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</si>
  <si>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</si>
  <si>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</si>
  <si>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</si>
  <si>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</si>
  <si>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</si>
  <si>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</si>
  <si>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AY Cam</t>
  </si>
  <si>
    <t>Diethelm R</t>
  </si>
  <si>
    <t>BBSAG Bull.2</t>
  </si>
  <si>
    <t>B</t>
  </si>
  <si>
    <t>BBSAG Bull.6</t>
  </si>
  <si>
    <t>BBSAG Bull.8</t>
  </si>
  <si>
    <t>BBSAG Bull.15</t>
  </si>
  <si>
    <t>Locher K</t>
  </si>
  <si>
    <t>BBSAG Bull.22</t>
  </si>
  <si>
    <t>BBSAG Bull.30</t>
  </si>
  <si>
    <t>v</t>
  </si>
  <si>
    <t>BRNO 23</t>
  </si>
  <si>
    <t>K</t>
  </si>
  <si>
    <t>Germann R</t>
  </si>
  <si>
    <t>BBSAG Bull.59</t>
  </si>
  <si>
    <t>BRNO 26</t>
  </si>
  <si>
    <t>BAAVSS 60,15</t>
  </si>
  <si>
    <t>PRIV. INF.</t>
  </si>
  <si>
    <t>BRNO 27</t>
  </si>
  <si>
    <t>BRNO 28</t>
  </si>
  <si>
    <t>BRNO 30</t>
  </si>
  <si>
    <t>Mavrofridis G</t>
  </si>
  <si>
    <t>BBSAG Bull.86</t>
  </si>
  <si>
    <t>phe  V</t>
  </si>
  <si>
    <t>BAV-M 56</t>
  </si>
  <si>
    <t>phe  B</t>
  </si>
  <si>
    <t>BRNO 31</t>
  </si>
  <si>
    <t>Peter H</t>
  </si>
  <si>
    <t>BBSAG Bull.95</t>
  </si>
  <si>
    <t>12 0.0050</t>
  </si>
  <si>
    <t>BBSAG Bull.103</t>
  </si>
  <si>
    <t>11 0.0070</t>
  </si>
  <si>
    <t>BBSAG Bull.104</t>
  </si>
  <si>
    <t>ccd</t>
  </si>
  <si>
    <t>IBVS 4597</t>
  </si>
  <si>
    <t>II</t>
  </si>
  <si>
    <t>BRNO</t>
  </si>
  <si>
    <t>IBVS</t>
  </si>
  <si>
    <t>IBVS 5067</t>
  </si>
  <si>
    <t>I</t>
  </si>
  <si>
    <t>Drop BRNO from fit</t>
  </si>
  <si>
    <t>IBVS 5643</t>
  </si>
  <si>
    <t>Nelson</t>
  </si>
  <si>
    <t>AY Cam / GSC 4540-1742</t>
  </si>
  <si>
    <t>IBVS 5657</t>
  </si>
  <si>
    <t>EA/DM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</si>
  <si>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</si>
  <si>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</si>
  <si>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</si>
  <si>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</si>
  <si>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</si>
  <si>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</si>
  <si>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5760</t>
  </si>
  <si>
    <t>Start of linear fit &gt;&gt;&gt;&gt;&gt;&gt;&gt;&gt;&gt;&gt;&gt;&gt;&gt;&gt;&gt;&gt;&gt;&gt;&gt;&gt;&gt;</t>
  </si>
  <si>
    <t>IBVS 5871</t>
  </si>
  <si>
    <t>OEJV 0074</t>
  </si>
  <si>
    <t>vis</t>
  </si>
  <si>
    <t>OEJV 0094</t>
  </si>
  <si>
    <t>IBVS 5938</t>
  </si>
  <si>
    <t>IBVS 5918</t>
  </si>
  <si>
    <t>IBVS 6010</t>
  </si>
  <si>
    <t>BAD</t>
  </si>
  <si>
    <t>IBVS 6070</t>
  </si>
  <si>
    <t>Add cycle</t>
  </si>
  <si>
    <t>Old Cycle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</si>
  <si>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</si>
  <si>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</si>
  <si>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</si>
  <si>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</si>
  <si>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</si>
  <si>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</si>
  <si>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</si>
  <si>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</si>
  <si>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</si>
  <si>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</si>
  <si>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</si>
  <si>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</si>
  <si>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2414949.830 </t>
  </si>
  <si>
    <t> 22.10.1899 07:55 </t>
  </si>
  <si>
    <t> -0.109 </t>
  </si>
  <si>
    <t> H.Bauernfeind </t>
  </si>
  <si>
    <t> VB 7.72 </t>
  </si>
  <si>
    <t>2415652.790 </t>
  </si>
  <si>
    <t> 25.09.1901 06:57 </t>
  </si>
  <si>
    <t> -0.036 </t>
  </si>
  <si>
    <t>2415674.743 </t>
  </si>
  <si>
    <t> 17.10.1901 05:49 </t>
  </si>
  <si>
    <t> 0.038 </t>
  </si>
  <si>
    <t>2415775.849 </t>
  </si>
  <si>
    <t> 26.01.1902 08:22 </t>
  </si>
  <si>
    <t> -0.050 </t>
  </si>
  <si>
    <t>2415823.765 </t>
  </si>
  <si>
    <t> 15.03.1902 06:21 </t>
  </si>
  <si>
    <t> 0.004 </t>
  </si>
  <si>
    <t>2416151.894 </t>
  </si>
  <si>
    <t> 06.02.1903 09:27 </t>
  </si>
  <si>
    <t> -0.063 </t>
  </si>
  <si>
    <t>2416180.710 </t>
  </si>
  <si>
    <t> 07.03.1903 05:02 </t>
  </si>
  <si>
    <t> 0.036 </t>
  </si>
  <si>
    <t>2416415.783 </t>
  </si>
  <si>
    <t> 28.10.1903 06:47 </t>
  </si>
  <si>
    <t> -0.099 </t>
  </si>
  <si>
    <t>2416426.782 </t>
  </si>
  <si>
    <t> 08.11.1903 06:46 </t>
  </si>
  <si>
    <t> -0.039 </t>
  </si>
  <si>
    <t>2416456.772 </t>
  </si>
  <si>
    <t> 08.12.1903 06:31 </t>
  </si>
  <si>
    <t> -0.134 </t>
  </si>
  <si>
    <t>2416467.918 </t>
  </si>
  <si>
    <t> 19.12.1903 10:01 </t>
  </si>
  <si>
    <t> 0.072 </t>
  </si>
  <si>
    <t>2416522.582 </t>
  </si>
  <si>
    <t> 12.02.1904 01:58 </t>
  </si>
  <si>
    <t> 0.037 </t>
  </si>
  <si>
    <t>2416537.619 </t>
  </si>
  <si>
    <t> 27.02.1904 02:51 </t>
  </si>
  <si>
    <t> 0.031 </t>
  </si>
  <si>
    <t>2416783.824 </t>
  </si>
  <si>
    <t> 30.10.1904 07:46 </t>
  </si>
  <si>
    <t> 0.089 </t>
  </si>
  <si>
    <t>2416813.870 </t>
  </si>
  <si>
    <t> 29.11.1904 08:52 </t>
  </si>
  <si>
    <t> 0.051 </t>
  </si>
  <si>
    <t>2416824.739 </t>
  </si>
  <si>
    <t> 10.12.1904 05:44 </t>
  </si>
  <si>
    <t> -0.020 </t>
  </si>
  <si>
    <t>2416928.671 </t>
  </si>
  <si>
    <t> 24.03.1905 04:06 </t>
  </si>
  <si>
    <t> -0.017 </t>
  </si>
  <si>
    <t>2416954.581 </t>
  </si>
  <si>
    <t> 19.04.1905 01:56 </t>
  </si>
  <si>
    <t> -0.089 </t>
  </si>
  <si>
    <t>2417163.850 </t>
  </si>
  <si>
    <t> 14.11.1905 08:24 </t>
  </si>
  <si>
    <t> -0.045 </t>
  </si>
  <si>
    <t>2417259.639 </t>
  </si>
  <si>
    <t> 18.02.1906 03:20 </t>
  </si>
  <si>
    <t> 0.020 </t>
  </si>
  <si>
    <t>2417274.679 </t>
  </si>
  <si>
    <t> 05.03.1906 04:17 </t>
  </si>
  <si>
    <t> 0.018 </t>
  </si>
  <si>
    <t>2417326.624 </t>
  </si>
  <si>
    <t> 26.04.1906 02:58 </t>
  </si>
  <si>
    <t> -0.002 </t>
  </si>
  <si>
    <t>2418022.635 </t>
  </si>
  <si>
    <t> 22.03.1908 03:14 </t>
  </si>
  <si>
    <t> -0.040 </t>
  </si>
  <si>
    <t>2418405.642 </t>
  </si>
  <si>
    <t> 09.04.1909 03:24 </t>
  </si>
  <si>
    <t> 0.071 </t>
  </si>
  <si>
    <t>2418577.771 </t>
  </si>
  <si>
    <t> 28.09.1909 06:30 </t>
  </si>
  <si>
    <t> -0.103 </t>
  </si>
  <si>
    <t>2418592.836 </t>
  </si>
  <si>
    <t> 13.10.1909 08:03 </t>
  </si>
  <si>
    <t> -0.080 </t>
  </si>
  <si>
    <t>2418659.889 </t>
  </si>
  <si>
    <t> 19.12.1909 09:20 </t>
  </si>
  <si>
    <t> -0.034 </t>
  </si>
  <si>
    <t>2418792.548 </t>
  </si>
  <si>
    <t> 01.05.1910 01:09 </t>
  </si>
  <si>
    <t> -0.021 </t>
  </si>
  <si>
    <t>2419031.875 </t>
  </si>
  <si>
    <t> 26.12.1910 09:00 </t>
  </si>
  <si>
    <t>2420794.536 </t>
  </si>
  <si>
    <t> 24.10.1915 00:51 </t>
  </si>
  <si>
    <t> -0.029 </t>
  </si>
  <si>
    <t>2420843.756 </t>
  </si>
  <si>
    <t> 12.12.1915 06:08 </t>
  </si>
  <si>
    <t> -0.038 </t>
  </si>
  <si>
    <t>2421051.578 </t>
  </si>
  <si>
    <t> 07.07.1916 01:52 </t>
  </si>
  <si>
    <t> -0.074 </t>
  </si>
  <si>
    <t>2421178.837 </t>
  </si>
  <si>
    <t> 11.11.1916 08:05 </t>
  </si>
  <si>
    <t> 0.009 </t>
  </si>
  <si>
    <t>2421215.808 </t>
  </si>
  <si>
    <t> 18.12.1916 07:23 </t>
  </si>
  <si>
    <t> 0.058 </t>
  </si>
  <si>
    <t>2421769.640 </t>
  </si>
  <si>
    <t> 25.06.1918 03:21 </t>
  </si>
  <si>
    <t> 0.059 </t>
  </si>
  <si>
    <t>2421874.893 </t>
  </si>
  <si>
    <t> 08.10.1918 09:25 </t>
  </si>
  <si>
    <t> 0.016 </t>
  </si>
  <si>
    <t>2422000.602 </t>
  </si>
  <si>
    <t> 11.02.1919 02:26 </t>
  </si>
  <si>
    <t> -0.084 </t>
  </si>
  <si>
    <t>2422030.702 </t>
  </si>
  <si>
    <t> 13.03.1919 04:50 </t>
  </si>
  <si>
    <t> -0.068 </t>
  </si>
  <si>
    <t>2422313.799 </t>
  </si>
  <si>
    <t> 21.12.1919 07:10 </t>
  </si>
  <si>
    <t> -0.041 </t>
  </si>
  <si>
    <t>2422365.793 </t>
  </si>
  <si>
    <t> 11.02.1920 07:01 </t>
  </si>
  <si>
    <t> -0.011 </t>
  </si>
  <si>
    <t>2422391.762 </t>
  </si>
  <si>
    <t> 08.03.1920 06:17 </t>
  </si>
  <si>
    <t> -0.024 </t>
  </si>
  <si>
    <t>2422402.659 </t>
  </si>
  <si>
    <t> 19.03.1920 03:48 </t>
  </si>
  <si>
    <t> -0.067 </t>
  </si>
  <si>
    <t>2422450.604 </t>
  </si>
  <si>
    <t> 06.05.1920 02:29 </t>
  </si>
  <si>
    <t>2422990.745 </t>
  </si>
  <si>
    <t> 28.10.1921 05:52 </t>
  </si>
  <si>
    <t> 0.001 </t>
  </si>
  <si>
    <t>2423031.758 </t>
  </si>
  <si>
    <t> 08.12.1921 06:11 </t>
  </si>
  <si>
    <t>2423042.746 </t>
  </si>
  <si>
    <t> 19.12.1921 05:54 </t>
  </si>
  <si>
    <t>2423131.644 </t>
  </si>
  <si>
    <t> 18.03.1922 03:27 </t>
  </si>
  <si>
    <t> 0.049 </t>
  </si>
  <si>
    <t>2424229.642 </t>
  </si>
  <si>
    <t> 20.03.1925 03:24 </t>
  </si>
  <si>
    <t> -0.043 </t>
  </si>
  <si>
    <t>2424292.571 </t>
  </si>
  <si>
    <t> 22.05.1925 01:42 </t>
  </si>
  <si>
    <t> -0.018 </t>
  </si>
  <si>
    <t>2424318.586 </t>
  </si>
  <si>
    <t> 17.06.1925 02:03 </t>
  </si>
  <si>
    <t> 0.015 </t>
  </si>
  <si>
    <t>2425602.663 </t>
  </si>
  <si>
    <t> 22.12.1928 03:54 </t>
  </si>
  <si>
    <t> 0.025 </t>
  </si>
  <si>
    <t>2425606.787 </t>
  </si>
  <si>
    <t> 26.12.1928 06:53 </t>
  </si>
  <si>
    <t> 0.046 </t>
  </si>
  <si>
    <t>2425680.539 </t>
  </si>
  <si>
    <t> 10.03.1929 00:56 </t>
  </si>
  <si>
    <t> -0.046 </t>
  </si>
  <si>
    <t>2425687.425 </t>
  </si>
  <si>
    <t> 16.03.1929 22:12 </t>
  </si>
  <si>
    <t> 0.003 </t>
  </si>
  <si>
    <t> W.Strohmeier </t>
  </si>
  <si>
    <t> AN 286.136 </t>
  </si>
  <si>
    <t>2425926.839 </t>
  </si>
  <si>
    <t> 11.11.1929 08:08 </t>
  </si>
  <si>
    <t> 0.107 </t>
  </si>
  <si>
    <t>2426041.612 </t>
  </si>
  <si>
    <t> 06.03.1930 02:41 </t>
  </si>
  <si>
    <t> 0.011 </t>
  </si>
  <si>
    <t>2426287.747 </t>
  </si>
  <si>
    <t> 07.11.1930 05:55 </t>
  </si>
  <si>
    <t> -0.001 </t>
  </si>
  <si>
    <t>2426291.817 </t>
  </si>
  <si>
    <t> 11.11.1930 07:36 </t>
  </si>
  <si>
    <t> -0.033 </t>
  </si>
  <si>
    <t>2426324.763 </t>
  </si>
  <si>
    <t> 14.12.1930 06:18 </t>
  </si>
  <si>
    <t> 0.093 </t>
  </si>
  <si>
    <t>2426332.833 </t>
  </si>
  <si>
    <t> 22.12.1930 07:59 </t>
  </si>
  <si>
    <t> -0.042 </t>
  </si>
  <si>
    <t>2426353.405 </t>
  </si>
  <si>
    <t> 11.01.1931 21:43 </t>
  </si>
  <si>
    <t>2426424.587 </t>
  </si>
  <si>
    <t> 24.03.1931 02:05 </t>
  </si>
  <si>
    <t> 0.091 </t>
  </si>
  <si>
    <t>2426626.892 </t>
  </si>
  <si>
    <t> 12.10.1931 09:24 </t>
  </si>
  <si>
    <t> 0.008 </t>
  </si>
  <si>
    <t>2426651.530 </t>
  </si>
  <si>
    <t> 06.11.1931 00:43 </t>
  </si>
  <si>
    <t>2426744.450 </t>
  </si>
  <si>
    <t> 06.02.1932 22:48 </t>
  </si>
  <si>
    <t> -0.037 </t>
  </si>
  <si>
    <t>2426785.571 </t>
  </si>
  <si>
    <t> 19.03.1932 01:42 </t>
  </si>
  <si>
    <t>2427187.554 </t>
  </si>
  <si>
    <t> 25.04.1933 01:17 </t>
  </si>
  <si>
    <t> 0.002 </t>
  </si>
  <si>
    <t>2427381.775 </t>
  </si>
  <si>
    <t> 05.11.1933 06:36 </t>
  </si>
  <si>
    <t> 0.040 </t>
  </si>
  <si>
    <t>2427459.635 </t>
  </si>
  <si>
    <t> 22.01.1934 03:14 </t>
  </si>
  <si>
    <t> -0.047 </t>
  </si>
  <si>
    <t>2427473.412 </t>
  </si>
  <si>
    <t> 04.02.1934 21:53 </t>
  </si>
  <si>
    <t> 0.056 </t>
  </si>
  <si>
    <t>2427783.773 </t>
  </si>
  <si>
    <t> 12.12.1934 06:33 </t>
  </si>
  <si>
    <t>2427783.819 </t>
  </si>
  <si>
    <t> 12.12.1934 07:39 </t>
  </si>
  <si>
    <t> 0.044 </t>
  </si>
  <si>
    <t>2427783.846 </t>
  </si>
  <si>
    <t> 12.12.1934 08:18 </t>
  </si>
  <si>
    <t>2428103.845 </t>
  </si>
  <si>
    <t> 28.10.1935 08:16 </t>
  </si>
  <si>
    <t> 0.079 </t>
  </si>
  <si>
    <t>2428155.696 </t>
  </si>
  <si>
    <t> 19.12.1935 04:42 </t>
  </si>
  <si>
    <t> -0.035 </t>
  </si>
  <si>
    <t>2428188.620 </t>
  </si>
  <si>
    <t> 21.01.1936 02:52 </t>
  </si>
  <si>
    <t> 0.070 </t>
  </si>
  <si>
    <t>2428229.547 </t>
  </si>
  <si>
    <t> 02.03.1936 01:07 </t>
  </si>
  <si>
    <t> -0.028 </t>
  </si>
  <si>
    <t>2428404.607 </t>
  </si>
  <si>
    <t> 24.08.1936 02:34 </t>
  </si>
  <si>
    <t> -0.006 </t>
  </si>
  <si>
    <t>2428910.662 </t>
  </si>
  <si>
    <t> 12.01.1938 03:53 </t>
  </si>
  <si>
    <t> 0.080 </t>
  </si>
  <si>
    <t>2428954.354 </t>
  </si>
  <si>
    <t> 24.02.1938 20:29 </t>
  </si>
  <si>
    <t> 0.013 </t>
  </si>
  <si>
    <t>2428999.575 </t>
  </si>
  <si>
    <t> 11.04.1938 01:48 </t>
  </si>
  <si>
    <t>2429190.893 </t>
  </si>
  <si>
    <t> 19.10.1938 09:25 </t>
  </si>
  <si>
    <t> -0.023 </t>
  </si>
  <si>
    <t>2429246.888 </t>
  </si>
  <si>
    <t> 14.12.1938 09:18 </t>
  </si>
  <si>
    <t> -0.095 </t>
  </si>
  <si>
    <t>2429279.735 </t>
  </si>
  <si>
    <t> 16.01.1939 05:38 </t>
  </si>
  <si>
    <t>2429521.857 </t>
  </si>
  <si>
    <t> 15.09.1939 08:34 </t>
  </si>
  <si>
    <t> 0.010 </t>
  </si>
  <si>
    <t>2429573.901 </t>
  </si>
  <si>
    <t> 06.11.1939 09:37 </t>
  </si>
  <si>
    <t>2429625.825 </t>
  </si>
  <si>
    <t> 28.12.1939 07:48 </t>
  </si>
  <si>
    <t>2429632.692 </t>
  </si>
  <si>
    <t> 04.01.1940 04:36 </t>
  </si>
  <si>
    <t>2429710.559 </t>
  </si>
  <si>
    <t> 22.03.1940 01:24 </t>
  </si>
  <si>
    <t>2430049.627 </t>
  </si>
  <si>
    <t> 24.02.1941 03:02 </t>
  </si>
  <si>
    <t> -0.069 </t>
  </si>
  <si>
    <t>2430406.535 </t>
  </si>
  <si>
    <t> 16.02.1942 00:50 </t>
  </si>
  <si>
    <t>2430641.884 </t>
  </si>
  <si>
    <t> 09.10.1942 09:12 </t>
  </si>
  <si>
    <t> 0.067 </t>
  </si>
  <si>
    <t>2430682.873 </t>
  </si>
  <si>
    <t> 19.11.1942 08:57 </t>
  </si>
  <si>
    <t> 0.032 </t>
  </si>
  <si>
    <t>2431076.754 </t>
  </si>
  <si>
    <t> 18.12.1943 06:05 </t>
  </si>
  <si>
    <t> 0.078 </t>
  </si>
  <si>
    <t>2431359.842 </t>
  </si>
  <si>
    <t> 26.09.1944 08:12 </t>
  </si>
  <si>
    <t> 0.096 </t>
  </si>
  <si>
    <t>2431511.615 </t>
  </si>
  <si>
    <t> 25.02.1945 02:45 </t>
  </si>
  <si>
    <t>2431746.853 </t>
  </si>
  <si>
    <t> 18.10.1945 08:28 </t>
  </si>
  <si>
    <t> 0.109 </t>
  </si>
  <si>
    <t>2431813.769 </t>
  </si>
  <si>
    <t> 24.12.1945 06:27 </t>
  </si>
  <si>
    <t> 0.019 </t>
  </si>
  <si>
    <t>2432479.824 </t>
  </si>
  <si>
    <t> 21.10.1947 07:46 </t>
  </si>
  <si>
    <t>2432509.813 </t>
  </si>
  <si>
    <t> 20.11.1947 07:30 </t>
  </si>
  <si>
    <t>2432579.538 </t>
  </si>
  <si>
    <t> 29.01.1948 00:54 </t>
  </si>
  <si>
    <t>2433331.662 </t>
  </si>
  <si>
    <t> 19.02.1950 03:53 </t>
  </si>
  <si>
    <t> 0.005 </t>
  </si>
  <si>
    <t>2436605.392 </t>
  </si>
  <si>
    <t> 05.02.1959 21:24 </t>
  </si>
  <si>
    <t> -0.022 </t>
  </si>
  <si>
    <t>2436605.438 </t>
  </si>
  <si>
    <t> 05.02.1959 22:30 </t>
  </si>
  <si>
    <t> 0.024 </t>
  </si>
  <si>
    <t>2436657.375 </t>
  </si>
  <si>
    <t> 29.03.1959 21:00 </t>
  </si>
  <si>
    <t>2437312.396 </t>
  </si>
  <si>
    <t> 12.01.1961 21:30 </t>
  </si>
  <si>
    <t> -0.007 </t>
  </si>
  <si>
    <t>2437316.476 </t>
  </si>
  <si>
    <t> 16.01.1961 23:25 </t>
  </si>
  <si>
    <t>2437316.522 </t>
  </si>
  <si>
    <t> 17.01.1961 00:31 </t>
  </si>
  <si>
    <t> 0.017 </t>
  </si>
  <si>
    <t>2439154.4045 </t>
  </si>
  <si>
    <t> 28.01.1966 21:42 </t>
  </si>
  <si>
    <t> 0.0006 </t>
  </si>
  <si>
    <t>?</t>
  </si>
  <si>
    <t> C.Tempesti </t>
  </si>
  <si>
    <t> MSAI 40.347 </t>
  </si>
  <si>
    <t>2439385.5060 </t>
  </si>
  <si>
    <t> 17.09.1966 00:08 </t>
  </si>
  <si>
    <t> -0.0026 </t>
  </si>
  <si>
    <t>2439437.4740 </t>
  </si>
  <si>
    <t> 07.11.1966 23:22 </t>
  </si>
  <si>
    <t> 0.0010 </t>
  </si>
  <si>
    <t>2439537.287 </t>
  </si>
  <si>
    <t> 15.02.1967 18:53 </t>
  </si>
  <si>
    <t> -0.012 </t>
  </si>
  <si>
    <t> J.Zidu </t>
  </si>
  <si>
    <t> BRNO 9 </t>
  </si>
  <si>
    <t>2440036.4341 </t>
  </si>
  <si>
    <t> 28.06.1968 22:25 </t>
  </si>
  <si>
    <t> 0.0031 </t>
  </si>
  <si>
    <t>2440066.5146 </t>
  </si>
  <si>
    <t> 29.07.1968 00:21 </t>
  </si>
  <si>
    <t> -0.0010 </t>
  </si>
  <si>
    <t>2440449.399 </t>
  </si>
  <si>
    <t> 15.08.1969 21:34 </t>
  </si>
  <si>
    <t> K.Brancik </t>
  </si>
  <si>
    <t>2440449.410 </t>
  </si>
  <si>
    <t> 15.08.1969 21:50 </t>
  </si>
  <si>
    <t> J.Silhan </t>
  </si>
  <si>
    <t>2440449.416 </t>
  </si>
  <si>
    <t> 15.08.1969 21:59 </t>
  </si>
  <si>
    <t> J.Kucera </t>
  </si>
  <si>
    <t>2440505.465 </t>
  </si>
  <si>
    <t> 10.10.1969 23:09 </t>
  </si>
  <si>
    <t> -0.013 </t>
  </si>
  <si>
    <t> J.Brezna </t>
  </si>
  <si>
    <t>2440505.484 </t>
  </si>
  <si>
    <t> 10.10.1969 23:36 </t>
  </si>
  <si>
    <t> 0.006 </t>
  </si>
  <si>
    <t> Z.Zemanek </t>
  </si>
  <si>
    <t>2440758.464 </t>
  </si>
  <si>
    <t> 20.06.1970 23:08 </t>
  </si>
  <si>
    <t> BRNO 12 </t>
  </si>
  <si>
    <t>2440981.374 </t>
  </si>
  <si>
    <t> 29.01.1971 20:58 </t>
  </si>
  <si>
    <t> 0.012 </t>
  </si>
  <si>
    <t> BRNO 14 </t>
  </si>
  <si>
    <t>2440981.378 </t>
  </si>
  <si>
    <t> 29.01.1971 21:04 </t>
  </si>
  <si>
    <t> M.Sustek </t>
  </si>
  <si>
    <t>2441353.302 </t>
  </si>
  <si>
    <t> 05.02.1972 19:14 </t>
  </si>
  <si>
    <t> -0.016 </t>
  </si>
  <si>
    <t> R.Diethelm </t>
  </si>
  <si>
    <t> BBS 2 </t>
  </si>
  <si>
    <t>2441595.346 </t>
  </si>
  <si>
    <t> 04.10.1972 20:18 </t>
  </si>
  <si>
    <t> BBS 6 </t>
  </si>
  <si>
    <t>2441766.312 </t>
  </si>
  <si>
    <t> 24.03.1973 19:29 </t>
  </si>
  <si>
    <t> 0.014 </t>
  </si>
  <si>
    <t> BBS 8 </t>
  </si>
  <si>
    <t>2442183.396 </t>
  </si>
  <si>
    <t> 15.05.1974 21:30 </t>
  </si>
  <si>
    <t> BBS 15 </t>
  </si>
  <si>
    <t>2442276.373 </t>
  </si>
  <si>
    <t> 16.08.1974 20:57 </t>
  </si>
  <si>
    <t> J.Hudek </t>
  </si>
  <si>
    <t> BRNO 20 </t>
  </si>
  <si>
    <t>2442276.381 </t>
  </si>
  <si>
    <t> 16.08.1974 21:08 </t>
  </si>
  <si>
    <t> J.Dokoupil </t>
  </si>
  <si>
    <t>2442529.353 </t>
  </si>
  <si>
    <t> 26.04.1975 20:28 </t>
  </si>
  <si>
    <t> K.Locher </t>
  </si>
  <si>
    <t> BBS 22 </t>
  </si>
  <si>
    <t>2442961.459 </t>
  </si>
  <si>
    <t> 01.07.1976 23:00 </t>
  </si>
  <si>
    <t> P.Novak </t>
  </si>
  <si>
    <t> BRNO 21 </t>
  </si>
  <si>
    <t>2442987.442 </t>
  </si>
  <si>
    <t> 27.07.1976 22:36 </t>
  </si>
  <si>
    <t> -0.019 </t>
  </si>
  <si>
    <t> S.Paschke </t>
  </si>
  <si>
    <t>2442987.448 </t>
  </si>
  <si>
    <t> 27.07.1976 22:45 </t>
  </si>
  <si>
    <t> L.Novotny </t>
  </si>
  <si>
    <t>2442987.457 </t>
  </si>
  <si>
    <t> 27.07.1976 22:58 </t>
  </si>
  <si>
    <t> -0.004 </t>
  </si>
  <si>
    <t> P.Sukenik </t>
  </si>
  <si>
    <t>2442987.458 </t>
  </si>
  <si>
    <t> 27.07.1976 22:59 </t>
  </si>
  <si>
    <t> M.Vavra </t>
  </si>
  <si>
    <t>2443013.425 </t>
  </si>
  <si>
    <t> 22.08.1976 22:12 </t>
  </si>
  <si>
    <t> J.Duhajsky </t>
  </si>
  <si>
    <t> J.Jurik </t>
  </si>
  <si>
    <t>2443013.426 </t>
  </si>
  <si>
    <t> 22.08.1976 22:13 </t>
  </si>
  <si>
    <t>2443013.433 </t>
  </si>
  <si>
    <t> 22.08.1976 22:23 </t>
  </si>
  <si>
    <t> -0.010 </t>
  </si>
  <si>
    <t> V.Cech </t>
  </si>
  <si>
    <t>2443013.436 </t>
  </si>
  <si>
    <t> 22.08.1976 22:27 </t>
  </si>
  <si>
    <t> V.Karlovsky </t>
  </si>
  <si>
    <t>2443032.596 </t>
  </si>
  <si>
    <t> 11.09.1976 02:18 </t>
  </si>
  <si>
    <t> BBS 30 </t>
  </si>
  <si>
    <t>2443076.338 </t>
  </si>
  <si>
    <t> 24.10.1976 20:06 </t>
  </si>
  <si>
    <t> V.Wagner </t>
  </si>
  <si>
    <t>2443251.369 </t>
  </si>
  <si>
    <t> 17.04.1977 20:51 </t>
  </si>
  <si>
    <t> J.Vesely </t>
  </si>
  <si>
    <t>2443281.456 </t>
  </si>
  <si>
    <t> 17.05.1977 22:56 </t>
  </si>
  <si>
    <t> -0.014 </t>
  </si>
  <si>
    <t>2443932.409 </t>
  </si>
  <si>
    <t> 27.02.1979 21:48 </t>
  </si>
  <si>
    <t> D.Lichtenknecker </t>
  </si>
  <si>
    <t>BAVM 31 </t>
  </si>
  <si>
    <t>2444014.464 </t>
  </si>
  <si>
    <t> 20.05.1979 23:08 </t>
  </si>
  <si>
    <t> 0.022 </t>
  </si>
  <si>
    <t> D.Brozman </t>
  </si>
  <si>
    <t> BRNO 23 </t>
  </si>
  <si>
    <t>2444159.398 </t>
  </si>
  <si>
    <t> 12.10.1979 21:33 </t>
  </si>
  <si>
    <t> N.Machkova </t>
  </si>
  <si>
    <t>2445022.291 </t>
  </si>
  <si>
    <t> 21.02.1982 18:59 </t>
  </si>
  <si>
    <t> R.Germann </t>
  </si>
  <si>
    <t> BBS 59 </t>
  </si>
  <si>
    <t>2445056.475 </t>
  </si>
  <si>
    <t> 27.03.1982 23:24 </t>
  </si>
  <si>
    <t> K.Carbol </t>
  </si>
  <si>
    <t> BRNO 26 </t>
  </si>
  <si>
    <t> M.Zejda </t>
  </si>
  <si>
    <t>2445056.484 </t>
  </si>
  <si>
    <t> 27.03.1982 23:36 </t>
  </si>
  <si>
    <t> H.Bohutinska </t>
  </si>
  <si>
    <t>2445175.448 </t>
  </si>
  <si>
    <t> 24.07.1982 22:45 </t>
  </si>
  <si>
    <t> T.Brelstaff </t>
  </si>
  <si>
    <t> VSSC 60.19 </t>
  </si>
  <si>
    <t>2445227.410 </t>
  </si>
  <si>
    <t> 14.09.1982 21:50 </t>
  </si>
  <si>
    <t>2445231.461 </t>
  </si>
  <si>
    <t> 18.09.1982 23:03 </t>
  </si>
  <si>
    <t> P.Neugebauer </t>
  </si>
  <si>
    <t>2445231.466 </t>
  </si>
  <si>
    <t> 18.09.1982 23:11 </t>
  </si>
  <si>
    <t>2445231.473 </t>
  </si>
  <si>
    <t> 18.09.1982 23:21 </t>
  </si>
  <si>
    <t>2445290.297 </t>
  </si>
  <si>
    <t> 16.11.1982 19:07 </t>
  </si>
  <si>
    <t>2445343.618 </t>
  </si>
  <si>
    <t> 09.01.1983 02:49 </t>
  </si>
  <si>
    <t> P.Svoboda </t>
  </si>
  <si>
    <t>2445357.317 </t>
  </si>
  <si>
    <t> 22.01.1983 19:36 </t>
  </si>
  <si>
    <t>2445406.531 </t>
  </si>
  <si>
    <t> 13.03.1983 00:44 </t>
  </si>
  <si>
    <t> -0.009 </t>
  </si>
  <si>
    <t>2445510.448 </t>
  </si>
  <si>
    <t> 24.06.1983 22:45 </t>
  </si>
  <si>
    <t>2445562.397 </t>
  </si>
  <si>
    <t> 15.08.1983 21:31 </t>
  </si>
  <si>
    <t>2445562.400 </t>
  </si>
  <si>
    <t> 15.08.1983 21:36 </t>
  </si>
  <si>
    <t>2445562.402 </t>
  </si>
  <si>
    <t> 15.08.1983 21:38 </t>
  </si>
  <si>
    <t> -0.031 </t>
  </si>
  <si>
    <t> I.Lorenc </t>
  </si>
  <si>
    <t>2445562.413 </t>
  </si>
  <si>
    <t> 15.08.1983 21:54 </t>
  </si>
  <si>
    <t> S.Saner </t>
  </si>
  <si>
    <t>2445562.418 </t>
  </si>
  <si>
    <t> 15.08.1983 22:01 </t>
  </si>
  <si>
    <t> -0.015 </t>
  </si>
  <si>
    <t>2445674.528 </t>
  </si>
  <si>
    <t> 06.12.1983 00:40 </t>
  </si>
  <si>
    <t>2445871.487 </t>
  </si>
  <si>
    <t> 19.06.1984 23:41 </t>
  </si>
  <si>
    <t> V.Svoboda </t>
  </si>
  <si>
    <t> BRNO 27 </t>
  </si>
  <si>
    <t>2445912.484 </t>
  </si>
  <si>
    <t> 30.07.1984 23:36 </t>
  </si>
  <si>
    <t> -0.025 </t>
  </si>
  <si>
    <t>2445912.488 </t>
  </si>
  <si>
    <t> 30.07.1984 23:42 </t>
  </si>
  <si>
    <t>2445912.491 </t>
  </si>
  <si>
    <t> 30.07.1984 23:47 </t>
  </si>
  <si>
    <t> V.Bulant </t>
  </si>
  <si>
    <t> T.Cervinka </t>
  </si>
  <si>
    <t> Z.Jedlicka </t>
  </si>
  <si>
    <t> E.Kobzova </t>
  </si>
  <si>
    <t>2445912.496 </t>
  </si>
  <si>
    <t> 30.07.1984 23:54 </t>
  </si>
  <si>
    <t> M.Lenz </t>
  </si>
  <si>
    <t> R.Pleskac </t>
  </si>
  <si>
    <t>2445912.500 </t>
  </si>
  <si>
    <t> 31.07.1984 00:00 </t>
  </si>
  <si>
    <t> I.Polloczkova </t>
  </si>
  <si>
    <t>2445912.502 </t>
  </si>
  <si>
    <t> 31.07.1984 00:02 </t>
  </si>
  <si>
    <t> D.Hanzl </t>
  </si>
  <si>
    <t> D.Kalacova </t>
  </si>
  <si>
    <t>2445912.503 </t>
  </si>
  <si>
    <t> 31.07.1984 00:04 </t>
  </si>
  <si>
    <t> J.Rexa </t>
  </si>
  <si>
    <t>2446381.554 </t>
  </si>
  <si>
    <t> 12.11.1985 01:17 </t>
  </si>
  <si>
    <t>2446522.376 </t>
  </si>
  <si>
    <t> 01.04.1986 21:01 </t>
  </si>
  <si>
    <t> O.Rehacek </t>
  </si>
  <si>
    <t> BRNO 28 </t>
  </si>
  <si>
    <t>2446645.445 </t>
  </si>
  <si>
    <t> 02.08.1986 22:40 </t>
  </si>
  <si>
    <t>2446645.461 </t>
  </si>
  <si>
    <t> 02.08.1986 23:03 </t>
  </si>
  <si>
    <t> R.Vystavel </t>
  </si>
  <si>
    <t>2446991.423 </t>
  </si>
  <si>
    <t> 14.07.1987 22:09 </t>
  </si>
  <si>
    <t> F.Hroch </t>
  </si>
  <si>
    <t> BRNO 30 </t>
  </si>
  <si>
    <t>2447006.448 </t>
  </si>
  <si>
    <t> 29.07.1987 22:45 </t>
  </si>
  <si>
    <t> -0.048 </t>
  </si>
  <si>
    <t> P.Hajek </t>
  </si>
  <si>
    <t>2447006.454 </t>
  </si>
  <si>
    <t> 29.07.1987 22:53 </t>
  </si>
  <si>
    <t>2447006.457 </t>
  </si>
  <si>
    <t> 29.07.1987 22:58 </t>
  </si>
  <si>
    <t> A.Dedoch </t>
  </si>
  <si>
    <t>2447006.472 </t>
  </si>
  <si>
    <t> 29.07.1987 23:19 </t>
  </si>
  <si>
    <t> P.Lutcha </t>
  </si>
  <si>
    <t>2447006.473 </t>
  </si>
  <si>
    <t> 29.07.1987 23:21 </t>
  </si>
  <si>
    <t>2447032.424 </t>
  </si>
  <si>
    <t> 24.08.1987 22:10 </t>
  </si>
  <si>
    <t> -0.055 </t>
  </si>
  <si>
    <t> J.Vavrincova </t>
  </si>
  <si>
    <t>2447032.437 </t>
  </si>
  <si>
    <t> 24.08.1987 22:29 </t>
  </si>
  <si>
    <t> H.Houzarova </t>
  </si>
  <si>
    <t>2447032.445 </t>
  </si>
  <si>
    <t> 24.08.1987 22:40 </t>
  </si>
  <si>
    <t> M.Jaks </t>
  </si>
  <si>
    <t>2447106.292 </t>
  </si>
  <si>
    <t> 06.11.1987 19:00 </t>
  </si>
  <si>
    <t> G.Mavrofridis </t>
  </si>
  <si>
    <t> BBS 86 </t>
  </si>
  <si>
    <t>2447389.374 </t>
  </si>
  <si>
    <t> 15.08.1988 20:58 </t>
  </si>
  <si>
    <t> M.Petruf </t>
  </si>
  <si>
    <t>2447389.380 </t>
  </si>
  <si>
    <t> 15.08.1988 21:07 </t>
  </si>
  <si>
    <t> L.Mihok </t>
  </si>
  <si>
    <t> M.Zima </t>
  </si>
  <si>
    <t>2447817.4148 </t>
  </si>
  <si>
    <t> 17.10.1989 21:57 </t>
  </si>
  <si>
    <t> 0.0004 </t>
  </si>
  <si>
    <t>B;V</t>
  </si>
  <si>
    <t> F.Agerer </t>
  </si>
  <si>
    <t>BAVM 56 </t>
  </si>
  <si>
    <t>2447888.505 </t>
  </si>
  <si>
    <t> 28.12.1989 00:07 </t>
  </si>
  <si>
    <t>2447936.378 </t>
  </si>
  <si>
    <t> 13.02.1990 21:04 </t>
  </si>
  <si>
    <t> R.Vyboch </t>
  </si>
  <si>
    <t> BRNO 31 </t>
  </si>
  <si>
    <t>2447936.391 </t>
  </si>
  <si>
    <t> 13.02.1990 21:23 </t>
  </si>
  <si>
    <t> J.Csipes </t>
  </si>
  <si>
    <t>2448044.394 </t>
  </si>
  <si>
    <t> 01.06.1990 21:27 </t>
  </si>
  <si>
    <t> H.Peter </t>
  </si>
  <si>
    <t> BBS 95 </t>
  </si>
  <si>
    <t>2448152.431 </t>
  </si>
  <si>
    <t> 17.09.1990 22:20 </t>
  </si>
  <si>
    <t> R.Polloczek </t>
  </si>
  <si>
    <t>2448446.437 </t>
  </si>
  <si>
    <t> 08.07.1991 22:29 </t>
  </si>
  <si>
    <t> M.Parada </t>
  </si>
  <si>
    <t>2448446.448 </t>
  </si>
  <si>
    <t> 08.07.1991 22:45 </t>
  </si>
  <si>
    <t> J.Fedorisin </t>
  </si>
  <si>
    <t>2448833.439 </t>
  </si>
  <si>
    <t> 29.07.1992 22:32 </t>
  </si>
  <si>
    <t>2449004.398 </t>
  </si>
  <si>
    <t> 16.01.1993 21:33 </t>
  </si>
  <si>
    <t> J.Dvorak B. </t>
  </si>
  <si>
    <t>2449004.405 </t>
  </si>
  <si>
    <t> 16.01.1993 21:43 </t>
  </si>
  <si>
    <t> P.Adamek </t>
  </si>
  <si>
    <t>2449056.364 </t>
  </si>
  <si>
    <t> 09.03.1993 20:44 </t>
  </si>
  <si>
    <t> BBS 103 </t>
  </si>
  <si>
    <t>2449097.373 </t>
  </si>
  <si>
    <t> 19.04.1993 20:57 </t>
  </si>
  <si>
    <t> BBS 104 </t>
  </si>
  <si>
    <t>2449417.336 </t>
  </si>
  <si>
    <t> 05.03.1994 20:03 </t>
  </si>
  <si>
    <t> M.Zibar </t>
  </si>
  <si>
    <t>2449417.345 </t>
  </si>
  <si>
    <t> 05.03.1994 20:16 </t>
  </si>
  <si>
    <t> -0.026 </t>
  </si>
  <si>
    <t> M.Rottenborn </t>
  </si>
  <si>
    <t>2449417.357 </t>
  </si>
  <si>
    <t> 05.03.1994 20:34 </t>
  </si>
  <si>
    <t> M.Vetrovcova </t>
  </si>
  <si>
    <t>2449540.429 </t>
  </si>
  <si>
    <t> 06.07.1994 22:17 </t>
  </si>
  <si>
    <t>2449540.431 </t>
  </si>
  <si>
    <t> 06.07.1994 22:20 </t>
  </si>
  <si>
    <t> J.Rusinko </t>
  </si>
  <si>
    <t>2449540.436 </t>
  </si>
  <si>
    <t> 06.07.1994 22:27 </t>
  </si>
  <si>
    <t> -0.008 </t>
  </si>
  <si>
    <t> M.Stefanko </t>
  </si>
  <si>
    <t>2449540.448 </t>
  </si>
  <si>
    <t> 06.07.1994 22:45 </t>
  </si>
  <si>
    <t>2449555.465 </t>
  </si>
  <si>
    <t> 21.07.1994 23:09 </t>
  </si>
  <si>
    <t> L.Brat </t>
  </si>
  <si>
    <t>2449555.467 </t>
  </si>
  <si>
    <t> 21.07.1994 23:12 </t>
  </si>
  <si>
    <t> P.Sobotka </t>
  </si>
  <si>
    <t>2449942.4383 </t>
  </si>
  <si>
    <t> 12.08.1995 22:31 </t>
  </si>
  <si>
    <t> -0.0460 </t>
  </si>
  <si>
    <t> BRNO 32 </t>
  </si>
  <si>
    <t>2450080.5609 </t>
  </si>
  <si>
    <t> 29.12.1995 01:27 </t>
  </si>
  <si>
    <t> -0.0393 </t>
  </si>
  <si>
    <t>2450080.5921 </t>
  </si>
  <si>
    <t> 29.12.1995 02:12 </t>
  </si>
  <si>
    <t> -0.0081 </t>
  </si>
  <si>
    <t> A.Kratochvil </t>
  </si>
  <si>
    <t>2450515.4125 </t>
  </si>
  <si>
    <t> 07.03.1997 21:54 </t>
  </si>
  <si>
    <t> -0.0476 </t>
  </si>
  <si>
    <t> M.Ambroz </t>
  </si>
  <si>
    <t>2450943.4731 </t>
  </si>
  <si>
    <t> 09.05.1998 23:21 </t>
  </si>
  <si>
    <t> -0.0095 </t>
  </si>
  <si>
    <t> J.Minar </t>
  </si>
  <si>
    <t>2451758.451 </t>
  </si>
  <si>
    <t> 01.08.2000 22:49 </t>
  </si>
  <si>
    <t> -0.052 </t>
  </si>
  <si>
    <t> S.Kacmár </t>
  </si>
  <si>
    <t>OEJV 0074 </t>
  </si>
  <si>
    <t>2451758.453 </t>
  </si>
  <si>
    <t> 01.08.2000 22:52 </t>
  </si>
  <si>
    <t> M.Hirjak </t>
  </si>
  <si>
    <t> R.Hrivnak </t>
  </si>
  <si>
    <t>2451758.459 </t>
  </si>
  <si>
    <t> 01.08.2000 23:00 </t>
  </si>
  <si>
    <t> -0.044 </t>
  </si>
  <si>
    <t> J.Benko </t>
  </si>
  <si>
    <t>2451919.8679 </t>
  </si>
  <si>
    <t> 10.01.2001 08:49 </t>
  </si>
  <si>
    <t> 0.0018 </t>
  </si>
  <si>
    <t> Sandberg Lacy et a </t>
  </si>
  <si>
    <t>IBVS 5067 </t>
  </si>
  <si>
    <t>2451974.5666 </t>
  </si>
  <si>
    <t> 06.03.2001 01:35 </t>
  </si>
  <si>
    <t> 0.0012 </t>
  </si>
  <si>
    <t>2451989.6077 </t>
  </si>
  <si>
    <t> 21.03.2001 02:35 </t>
  </si>
  <si>
    <t> -0.0000 </t>
  </si>
  <si>
    <t>2452015.5921 </t>
  </si>
  <si>
    <t> 16.04.2001 02:12 </t>
  </si>
  <si>
    <t> 0.0022 </t>
  </si>
  <si>
    <t>2453090.4278 </t>
  </si>
  <si>
    <t> 25.03.2004 22:16 </t>
  </si>
  <si>
    <t> -0.0045 </t>
  </si>
  <si>
    <t>-I</t>
  </si>
  <si>
    <t> v.Poschinger </t>
  </si>
  <si>
    <t>BAVM 172 </t>
  </si>
  <si>
    <t>2453462.3876 </t>
  </si>
  <si>
    <t> 01.04.2005 21:18 </t>
  </si>
  <si>
    <t>351</t>
  </si>
  <si>
    <t> -0.0003 </t>
  </si>
  <si>
    <t>BAVM 173 </t>
  </si>
  <si>
    <t>2454018.9537 </t>
  </si>
  <si>
    <t> 10.10.2006 10:53 </t>
  </si>
  <si>
    <t>554.5</t>
  </si>
  <si>
    <t> -0.0001 </t>
  </si>
  <si>
    <t>R</t>
  </si>
  <si>
    <t> R.Nelson </t>
  </si>
  <si>
    <t>IBVS 5760 </t>
  </si>
  <si>
    <t>2454508.5050 </t>
  </si>
  <si>
    <t> 12.02.2008 00:07 </t>
  </si>
  <si>
    <t>733.5</t>
  </si>
  <si>
    <t> H.Kucáková </t>
  </si>
  <si>
    <t>OEJV 0094 </t>
  </si>
  <si>
    <t>2454508.5062 </t>
  </si>
  <si>
    <t> 12.02.2008 00:08 </t>
  </si>
  <si>
    <t> -0.0069 </t>
  </si>
  <si>
    <t>2454508.5087 </t>
  </si>
  <si>
    <t> 12.02.2008 00:12 </t>
  </si>
  <si>
    <t> -0.0044 </t>
  </si>
  <si>
    <t>2454829.8685 </t>
  </si>
  <si>
    <t> 29.12.2008 08:50 </t>
  </si>
  <si>
    <t>851</t>
  </si>
  <si>
    <t> -0.0033 </t>
  </si>
  <si>
    <t>IBVS 5871 </t>
  </si>
  <si>
    <t>2454899.6132 </t>
  </si>
  <si>
    <t> 09.03.2009 02:43 </t>
  </si>
  <si>
    <t>876.5</t>
  </si>
  <si>
    <t> S.Dvorak </t>
  </si>
  <si>
    <t>IBVS 5938 </t>
  </si>
  <si>
    <t>2454947.4771 </t>
  </si>
  <si>
    <t> 25.04.2009 23:27 </t>
  </si>
  <si>
    <t>894</t>
  </si>
  <si>
    <t> 0.0017 </t>
  </si>
  <si>
    <t>BAVM 209 </t>
  </si>
  <si>
    <t>2455624.3796 </t>
  </si>
  <si>
    <t> 03.03.2011 21:06 </t>
  </si>
  <si>
    <t>BAVM 220 </t>
  </si>
  <si>
    <t>2455654.4649 </t>
  </si>
  <si>
    <t> 02.04.2011 23:09 </t>
  </si>
  <si>
    <t> 0.0003 </t>
  </si>
  <si>
    <t>2456019.5832 </t>
  </si>
  <si>
    <t> 02.04.2012 01:59 </t>
  </si>
  <si>
    <t>BAVM 231 </t>
  </si>
  <si>
    <t>2456726.5729 </t>
  </si>
  <si>
    <t> 10.03.2014 01:44 </t>
  </si>
  <si>
    <t> 0.0009 </t>
  </si>
  <si>
    <t>BAVM 238 </t>
  </si>
  <si>
    <t>2456729.3052 </t>
  </si>
  <si>
    <t> 12.03.2014 19:19 </t>
  </si>
  <si>
    <t> -0.0017 </t>
  </si>
  <si>
    <t>2456737.5124 </t>
  </si>
  <si>
    <t> 21.03.2014 00:17 </t>
  </si>
  <si>
    <t>41353.302</t>
  </si>
  <si>
    <t>41595.346</t>
  </si>
  <si>
    <t>41766.312</t>
  </si>
  <si>
    <t>42183.396</t>
  </si>
  <si>
    <t>42529.353</t>
  </si>
  <si>
    <t>43032.596</t>
  </si>
  <si>
    <t>44014.464</t>
  </si>
  <si>
    <t>44159.398</t>
  </si>
  <si>
    <t>45022.291</t>
  </si>
  <si>
    <t>45056.475</t>
  </si>
  <si>
    <t>45056.484</t>
  </si>
  <si>
    <t>45175.448</t>
  </si>
  <si>
    <t>45227.410</t>
  </si>
  <si>
    <t>45231.461</t>
  </si>
  <si>
    <t>45231.473</t>
  </si>
  <si>
    <t>45290.297</t>
  </si>
  <si>
    <t>45343.618</t>
  </si>
  <si>
    <t>45357.317</t>
  </si>
  <si>
    <t>45406.531</t>
  </si>
  <si>
    <t>45510.448</t>
  </si>
  <si>
    <t>45562.397</t>
  </si>
  <si>
    <t>45562.400</t>
  </si>
  <si>
    <t>45562.402</t>
  </si>
  <si>
    <t>45562.413</t>
  </si>
  <si>
    <t>45562.418</t>
  </si>
  <si>
    <t>45674.528</t>
  </si>
  <si>
    <t>45871.487</t>
  </si>
  <si>
    <t>45912.484</t>
  </si>
  <si>
    <t>45912.488</t>
  </si>
  <si>
    <t>45912.491</t>
  </si>
  <si>
    <t>45912.496</t>
  </si>
  <si>
    <t>45912.500</t>
  </si>
  <si>
    <t>45912.502</t>
  </si>
  <si>
    <t>14949.830</t>
  </si>
  <si>
    <t>15652.790</t>
  </si>
  <si>
    <t>15674.743</t>
  </si>
  <si>
    <t>15775.849</t>
  </si>
  <si>
    <t>15823.765</t>
  </si>
  <si>
    <t>16151.894</t>
  </si>
  <si>
    <t>16180.710</t>
  </si>
  <si>
    <t>16415.783</t>
  </si>
  <si>
    <t>16426.782</t>
  </si>
  <si>
    <t>16456.772</t>
  </si>
  <si>
    <t>16467.918</t>
  </si>
  <si>
    <t>16522.582</t>
  </si>
  <si>
    <t>16537.619</t>
  </si>
  <si>
    <t>16783.824</t>
  </si>
  <si>
    <t>16813.870</t>
  </si>
  <si>
    <t>16824.739</t>
  </si>
  <si>
    <t>16928.671</t>
  </si>
  <si>
    <t>16954.581</t>
  </si>
  <si>
    <t>17163.850</t>
  </si>
  <si>
    <t>17259.639</t>
  </si>
  <si>
    <t>17274.679</t>
  </si>
  <si>
    <t>17326.624</t>
  </si>
  <si>
    <t>18022.635</t>
  </si>
  <si>
    <t>18405.642</t>
  </si>
  <si>
    <t>18577.771</t>
  </si>
  <si>
    <t>18592.836</t>
  </si>
  <si>
    <t>18659.889</t>
  </si>
  <si>
    <t>18792.548</t>
  </si>
  <si>
    <t>19031.875</t>
  </si>
  <si>
    <t>20794.536</t>
  </si>
  <si>
    <t>20843.756</t>
  </si>
  <si>
    <t>21051.578</t>
  </si>
  <si>
    <t>21178.837</t>
  </si>
  <si>
    <t>21215.808</t>
  </si>
  <si>
    <t>21769.640</t>
  </si>
  <si>
    <t>21874.893</t>
  </si>
  <si>
    <t>22000.602</t>
  </si>
  <si>
    <t>22030.702</t>
  </si>
  <si>
    <t>22313.799</t>
  </si>
  <si>
    <t>22365.793</t>
  </si>
  <si>
    <t>22391.762</t>
  </si>
  <si>
    <t>22402.659</t>
  </si>
  <si>
    <t>22450.604</t>
  </si>
  <si>
    <t>22990.745</t>
  </si>
  <si>
    <t>23031.758</t>
  </si>
  <si>
    <t>23042.746</t>
  </si>
  <si>
    <t>23131.644</t>
  </si>
  <si>
    <t>24229.642</t>
  </si>
  <si>
    <t>24292.571</t>
  </si>
  <si>
    <t>24318.586</t>
  </si>
  <si>
    <t>25602.663</t>
  </si>
  <si>
    <t>25606.787</t>
  </si>
  <si>
    <t>25680.539</t>
  </si>
  <si>
    <t>25687.425</t>
  </si>
  <si>
    <t>25926.839</t>
  </si>
  <si>
    <t>26041.612</t>
  </si>
  <si>
    <t>26287.747</t>
  </si>
  <si>
    <t>26291.817</t>
  </si>
  <si>
    <t>26324.763</t>
  </si>
  <si>
    <t>26332.833</t>
  </si>
  <si>
    <t>26353.405</t>
  </si>
  <si>
    <t>26424.587</t>
  </si>
  <si>
    <t>26626.892</t>
  </si>
  <si>
    <t>26651.530</t>
  </si>
  <si>
    <t>26744.450</t>
  </si>
  <si>
    <t>26785.571</t>
  </si>
  <si>
    <t>27187.554</t>
  </si>
  <si>
    <t/>
  </si>
  <si>
    <t>27381.775</t>
  </si>
  <si>
    <t>27459.635</t>
  </si>
  <si>
    <t>27473.412</t>
  </si>
  <si>
    <t>27783.773</t>
  </si>
  <si>
    <t>27783.819</t>
  </si>
  <si>
    <t>27783.846</t>
  </si>
  <si>
    <t>28103.845</t>
  </si>
  <si>
    <t>28155.696</t>
  </si>
  <si>
    <t>28188.620</t>
  </si>
  <si>
    <t>28229.547</t>
  </si>
  <si>
    <t>28404.607</t>
  </si>
  <si>
    <t>28910.662</t>
  </si>
  <si>
    <t>28954.354</t>
  </si>
  <si>
    <t>28999.575</t>
  </si>
  <si>
    <t>29190.893</t>
  </si>
  <si>
    <t>29246.888</t>
  </si>
  <si>
    <t>29279.735</t>
  </si>
  <si>
    <t>29521.857</t>
  </si>
  <si>
    <t>29573.901</t>
  </si>
  <si>
    <t>29625.825</t>
  </si>
  <si>
    <t>29632.692</t>
  </si>
  <si>
    <t>29710.559</t>
  </si>
  <si>
    <t>30049.627</t>
  </si>
  <si>
    <t>30406.535</t>
  </si>
  <si>
    <t>30641.884</t>
  </si>
  <si>
    <t>30682.873</t>
  </si>
  <si>
    <t>31076.754</t>
  </si>
  <si>
    <t>31359.842</t>
  </si>
  <si>
    <t>31511.615</t>
  </si>
  <si>
    <t>31746.853</t>
  </si>
  <si>
    <t>31813.769</t>
  </si>
  <si>
    <t>32479.824</t>
  </si>
  <si>
    <t>32509.813</t>
  </si>
  <si>
    <t>32579.538</t>
  </si>
  <si>
    <t>33331.662</t>
  </si>
  <si>
    <t>36605.392</t>
  </si>
  <si>
    <t>36605.438</t>
  </si>
  <si>
    <t>36657.375</t>
  </si>
  <si>
    <t>37312.396</t>
  </si>
  <si>
    <t>37316.476</t>
  </si>
  <si>
    <t>37316.522</t>
  </si>
  <si>
    <t>39154.4045</t>
  </si>
  <si>
    <t>39385.5060</t>
  </si>
  <si>
    <t>39437.4740</t>
  </si>
  <si>
    <t>39537.287</t>
  </si>
  <si>
    <t>40036.4341</t>
  </si>
  <si>
    <t>40066.5146</t>
  </si>
  <si>
    <t>40449.399</t>
  </si>
  <si>
    <t>40449.410</t>
  </si>
  <si>
    <t>40449.416</t>
  </si>
  <si>
    <t>40505.465</t>
  </si>
  <si>
    <t>40505.484</t>
  </si>
  <si>
    <t>40758.464</t>
  </si>
  <si>
    <t>40981.374</t>
  </si>
  <si>
    <t>40981.378</t>
  </si>
  <si>
    <t>42276.373</t>
  </si>
  <si>
    <t>42276.381</t>
  </si>
  <si>
    <t>42961.459</t>
  </si>
  <si>
    <t>42987.442</t>
  </si>
  <si>
    <t>42987.448</t>
  </si>
  <si>
    <t>42987.457</t>
  </si>
  <si>
    <t>42987.458</t>
  </si>
  <si>
    <t>43013.425</t>
  </si>
  <si>
    <t>43013.426</t>
  </si>
  <si>
    <t>43013.433</t>
  </si>
  <si>
    <t>43013.436</t>
  </si>
  <si>
    <t>43076.338</t>
  </si>
  <si>
    <t>43251.369</t>
  </si>
  <si>
    <t>43281.456</t>
  </si>
  <si>
    <t>43932.409</t>
  </si>
  <si>
    <t>45231.466</t>
  </si>
  <si>
    <t>22/10/1899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</si>
</sst>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trike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8" xfId="0" applyFont="1" applyBorder="1" applyAlignment="1"/>
    <xf numFmtId="0" fontId="10" fillId="0" borderId="9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18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Cam - O-C Diagr.</a:t>
            </a:r>
          </a:p>
        </c:rich>
      </c:tx>
      <c:layout>
        <c:manualLayout>
          <c:xMode val="edge"/>
          <c:yMode val="edge"/>
          <c:x val="0.38021638330757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23926380368099"/>
          <c:w val="0.812982998454404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-8.8934999997945852E-2</c:v>
                </c:pt>
                <c:pt idx="1">
                  <c:v>-1.6224999995756662E-2</c:v>
                </c:pt>
                <c:pt idx="2">
                  <c:v>5.7015000003957539E-2</c:v>
                </c:pt>
                <c:pt idx="3">
                  <c:v>-3.087499999855936E-2</c:v>
                </c:pt>
                <c:pt idx="4">
                  <c:v>2.3150000000896398E-2</c:v>
                </c:pt>
                <c:pt idx="5">
                  <c:v>-4.424999999901047E-2</c:v>
                </c:pt>
                <c:pt idx="6">
                  <c:v>5.4565000002185116E-2</c:v>
                </c:pt>
                <c:pt idx="7">
                  <c:v>-7.985499999995227E-2</c:v>
                </c:pt>
                <c:pt idx="8">
                  <c:v>-2.07349999982398E-2</c:v>
                </c:pt>
                <c:pt idx="9">
                  <c:v>-0.11540499999682652</c:v>
                </c:pt>
                <c:pt idx="10">
                  <c:v>9.0715000002091983E-2</c:v>
                </c:pt>
                <c:pt idx="11">
                  <c:v>5.5315000001428416E-2</c:v>
                </c:pt>
                <c:pt idx="12">
                  <c:v>4.9979999999777647E-2</c:v>
                </c:pt>
                <c:pt idx="13">
                  <c:v>0.10768000000098255</c:v>
                </c:pt>
                <c:pt idx="14">
                  <c:v>6.9010000002890592E-2</c:v>
                </c:pt>
                <c:pt idx="15">
                  <c:v>-1.8699999964155722E-3</c:v>
                </c:pt>
                <c:pt idx="16">
                  <c:v>1.2700000006589107E-3</c:v>
                </c:pt>
                <c:pt idx="17">
                  <c:v>-7.0944999999483116E-2</c:v>
                </c:pt>
                <c:pt idx="18">
                  <c:v>-2.7149999998073326E-2</c:v>
                </c:pt>
                <c:pt idx="19">
                  <c:v>3.7900000002991874E-2</c:v>
                </c:pt>
                <c:pt idx="20">
                  <c:v>3.5565000001952285E-2</c:v>
                </c:pt>
                <c:pt idx="21">
                  <c:v>1.6135000001668232E-2</c:v>
                </c:pt>
                <c:pt idx="22">
                  <c:v>-2.2730000000592554E-2</c:v>
                </c:pt>
                <c:pt idx="23">
                  <c:v>8.8470000002416782E-2</c:v>
                </c:pt>
                <c:pt idx="24">
                  <c:v>-8.563999999751104E-2</c:v>
                </c:pt>
                <c:pt idx="25">
                  <c:v>-6.2974999997095438E-2</c:v>
                </c:pt>
                <c:pt idx="26">
                  <c:v>-1.6739999999117572E-2</c:v>
                </c:pt>
                <c:pt idx="27">
                  <c:v>-3.7850000007892959E-3</c:v>
                </c:pt>
                <c:pt idx="28">
                  <c:v>1.3340000001335284E-2</c:v>
                </c:pt>
                <c:pt idx="29">
                  <c:v>-1.38249999981781E-2</c:v>
                </c:pt>
                <c:pt idx="30">
                  <c:v>-2.3284999995667022E-2</c:v>
                </c:pt>
                <c:pt idx="31">
                  <c:v>-5.9004999995522667E-2</c:v>
                </c:pt>
                <c:pt idx="32">
                  <c:v>2.389000000039232E-2</c:v>
                </c:pt>
                <c:pt idx="33">
                  <c:v>7.2795000003679888E-2</c:v>
                </c:pt>
                <c:pt idx="34">
                  <c:v>7.3370000001887092E-2</c:v>
                </c:pt>
                <c:pt idx="35">
                  <c:v>3.0025000003661262E-2</c:v>
                </c:pt>
                <c:pt idx="36">
                  <c:v>-6.9595000000845175E-2</c:v>
                </c:pt>
                <c:pt idx="37">
                  <c:v>-5.4264999995211838E-2</c:v>
                </c:pt>
                <c:pt idx="38">
                  <c:v>-2.6659999999537831E-2</c:v>
                </c:pt>
                <c:pt idx="39">
                  <c:v>2.9100000028847717E-3</c:v>
                </c:pt>
                <c:pt idx="40">
                  <c:v>-1.0304999999789288E-2</c:v>
                </c:pt>
                <c:pt idx="41">
                  <c:v>-5.3184999997029081E-2</c:v>
                </c:pt>
                <c:pt idx="42">
                  <c:v>2.9840000002877787E-2</c:v>
                </c:pt>
                <c:pt idx="43">
                  <c:v>1.4265000001614681E-2</c:v>
                </c:pt>
                <c:pt idx="44">
                  <c:v>2.7150000023539178E-3</c:v>
                </c:pt>
                <c:pt idx="45">
                  <c:v>5.0835000001825392E-2</c:v>
                </c:pt>
                <c:pt idx="46">
                  <c:v>6.2310000001161825E-2</c:v>
                </c:pt>
                <c:pt idx="47">
                  <c:v>-3.0144999996991828E-2</c:v>
                </c:pt>
                <c:pt idx="48">
                  <c:v>-5.4549999986193143E-3</c:v>
                </c:pt>
                <c:pt idx="49">
                  <c:v>2.7330000000802102E-2</c:v>
                </c:pt>
                <c:pt idx="50">
                  <c:v>3.5915000000386499E-2</c:v>
                </c:pt>
                <c:pt idx="51">
                  <c:v>5.7459999999991851E-2</c:v>
                </c:pt>
                <c:pt idx="52">
                  <c:v>-3.4729999995761318E-2</c:v>
                </c:pt>
                <c:pt idx="53">
                  <c:v>1.3845000001310837E-2</c:v>
                </c:pt>
                <c:pt idx="54">
                  <c:v>0.11796999999933178</c:v>
                </c:pt>
                <c:pt idx="55">
                  <c:v>2.223000000230968E-2</c:v>
                </c:pt>
                <c:pt idx="56">
                  <c:v>9.9300000038056169E-3</c:v>
                </c:pt>
                <c:pt idx="57">
                  <c:v>-2.2524999996676343E-2</c:v>
                </c:pt>
                <c:pt idx="58">
                  <c:v>0.10383500000170898</c:v>
                </c:pt>
                <c:pt idx="59">
                  <c:v>-3.1074999998963904E-2</c:v>
                </c:pt>
                <c:pt idx="60">
                  <c:v>2.8650000000197906E-2</c:v>
                </c:pt>
                <c:pt idx="61">
                  <c:v>0.10143000000243774</c:v>
                </c:pt>
                <c:pt idx="62">
                  <c:v>1.8650000001798617E-2</c:v>
                </c:pt>
                <c:pt idx="63">
                  <c:v>4.1920000003301539E-2</c:v>
                </c:pt>
                <c:pt idx="64">
                  <c:v>-2.7059999996708939E-2</c:v>
                </c:pt>
                <c:pt idx="65">
                  <c:v>6.9390000000566943E-2</c:v>
                </c:pt>
                <c:pt idx="66">
                  <c:v>1.1800000003859168E-2</c:v>
                </c:pt>
                <c:pt idx="67">
                  <c:v>4.9930000001040753E-2</c:v>
                </c:pt>
                <c:pt idx="68">
                  <c:v>-3.6714999998366693E-2</c:v>
                </c:pt>
                <c:pt idx="69">
                  <c:v>6.5435000000434229E-2</c:v>
                </c:pt>
                <c:pt idx="70">
                  <c:v>7.3400000037509017E-3</c:v>
                </c:pt>
                <c:pt idx="71">
                  <c:v>5.3340000002208399E-2</c:v>
                </c:pt>
                <c:pt idx="72">
                  <c:v>8.0340000004071044E-2</c:v>
                </c:pt>
                <c:pt idx="73">
                  <c:v>8.7850000003527384E-2</c:v>
                </c:pt>
                <c:pt idx="74">
                  <c:v>-2.5579999997717096E-2</c:v>
                </c:pt>
                <c:pt idx="75">
                  <c:v>7.8779999999824213E-2</c:v>
                </c:pt>
                <c:pt idx="76">
                  <c:v>-1.8769999998767162E-2</c:v>
                </c:pt>
                <c:pt idx="77">
                  <c:v>3.1500000004598405E-3</c:v>
                </c:pt>
                <c:pt idx="78">
                  <c:v>8.8700000003882451E-2</c:v>
                </c:pt>
                <c:pt idx="79">
                  <c:v>2.1180000003369059E-2</c:v>
                </c:pt>
                <c:pt idx="80">
                  <c:v>0.11517500000263681</c:v>
                </c:pt>
                <c:pt idx="81">
                  <c:v>-1.4724999997270061E-2</c:v>
                </c:pt>
                <c:pt idx="82">
                  <c:v>-8.6609999998472631E-2</c:v>
                </c:pt>
                <c:pt idx="83">
                  <c:v>-5.9249999998428393E-2</c:v>
                </c:pt>
                <c:pt idx="84">
                  <c:v>1.7905000004247995E-2</c:v>
                </c:pt>
                <c:pt idx="85">
                  <c:v>9.7475000005943002E-2</c:v>
                </c:pt>
                <c:pt idx="86">
                  <c:v>5.7045000005018665E-2</c:v>
                </c:pt>
                <c:pt idx="87">
                  <c:v>8.661999999822001E-2</c:v>
                </c:pt>
                <c:pt idx="88">
                  <c:v>6.9750000038766302E-3</c:v>
                </c:pt>
                <c:pt idx="89">
                  <c:v>-6.1304999995627441E-2</c:v>
                </c:pt>
                <c:pt idx="90">
                  <c:v>-6.6889999998238636E-2</c:v>
                </c:pt>
                <c:pt idx="91">
                  <c:v>7.4690000001282897E-2</c:v>
                </c:pt>
                <c:pt idx="92">
                  <c:v>3.9140000000770669E-2</c:v>
                </c:pt>
                <c:pt idx="93">
                  <c:v>8.4460000001854496E-2</c:v>
                </c:pt>
                <c:pt idx="94">
                  <c:v>0.10306500000297092</c:v>
                </c:pt>
                <c:pt idx="95">
                  <c:v>8.5230000004230533E-2</c:v>
                </c:pt>
                <c:pt idx="96">
                  <c:v>0.11580999999932828</c:v>
                </c:pt>
                <c:pt idx="97">
                  <c:v>2.5045000002137385E-2</c:v>
                </c:pt>
                <c:pt idx="98">
                  <c:v>0.11485000000175205</c:v>
                </c:pt>
                <c:pt idx="99">
                  <c:v>1.9179999999323627E-2</c:v>
                </c:pt>
                <c:pt idx="100">
                  <c:v>2.4450000018987339E-3</c:v>
                </c:pt>
                <c:pt idx="101">
                  <c:v>9.6950000006472692E-3</c:v>
                </c:pt>
                <c:pt idx="102">
                  <c:v>-1.939499999571126E-2</c:v>
                </c:pt>
                <c:pt idx="103">
                  <c:v>2.6605000006384216E-2</c:v>
                </c:pt>
                <c:pt idx="104">
                  <c:v>-8.2499999552965164E-4</c:v>
                </c:pt>
                <c:pt idx="105">
                  <c:v>-5.1400000011199154E-3</c:v>
                </c:pt>
                <c:pt idx="106">
                  <c:v>-2.7594999999564607E-2</c:v>
                </c:pt>
                <c:pt idx="107">
                  <c:v>1.8404999995254911E-2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F-4CFD-9A48-8E1C3C1B5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54">
                    <c:v>0</c:v>
                  </c:pt>
                  <c:pt idx="210">
                    <c:v>5.0000000000000001E-3</c:v>
                  </c:pt>
                  <c:pt idx="211">
                    <c:v>7.0000000000000001E-3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5.9999999999999995E-4</c:v>
                  </c:pt>
                  <c:pt idx="228">
                    <c:v>1.3999999999999999E-4</c:v>
                  </c:pt>
                  <c:pt idx="229">
                    <c:v>5.0000000000000001E-4</c:v>
                  </c:pt>
                  <c:pt idx="230">
                    <c:v>6.1999999999999998E-3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5.9999999999999995E-4</c:v>
                  </c:pt>
                  <c:pt idx="234">
                    <c:v>5.0000000000000001E-4</c:v>
                  </c:pt>
                  <c:pt idx="235">
                    <c:v>6.9999999999999999E-4</c:v>
                  </c:pt>
                  <c:pt idx="236">
                    <c:v>2.9999999999999997E-4</c:v>
                  </c:pt>
                  <c:pt idx="237">
                    <c:v>2.0000000000000001E-4</c:v>
                  </c:pt>
                  <c:pt idx="238">
                    <c:v>1.1000000000000001E-3</c:v>
                  </c:pt>
                  <c:pt idx="239">
                    <c:v>5.3E-3</c:v>
                  </c:pt>
                  <c:pt idx="240">
                    <c:v>6.1000000000000004E-3</c:v>
                  </c:pt>
                  <c:pt idx="241">
                    <c:v>4.3E-3</c:v>
                  </c:pt>
                  <c:pt idx="242">
                    <c:v>6.1000000000000004E-3</c:v>
                  </c:pt>
                  <c:pt idx="243">
                    <c:v>1.5E-3</c:v>
                  </c:pt>
                  <c:pt idx="244">
                    <c:v>5.9999999999999995E-4</c:v>
                  </c:pt>
                  <c:pt idx="245">
                    <c:v>8.8999999999999999E-3</c:v>
                  </c:pt>
                  <c:pt idx="246">
                    <c:v>4.1999999999999997E-3</c:v>
                  </c:pt>
                  <c:pt idx="247">
                    <c:v>1.1000000000000001E-3</c:v>
                  </c:pt>
                  <c:pt idx="248">
                    <c:v>1.9E-3</c:v>
                  </c:pt>
                  <c:pt idx="249">
                    <c:v>5.0000000000000001E-3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54">
                    <c:v>0</c:v>
                  </c:pt>
                  <c:pt idx="210">
                    <c:v>5.0000000000000001E-3</c:v>
                  </c:pt>
                  <c:pt idx="211">
                    <c:v>7.0000000000000001E-3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5.9999999999999995E-4</c:v>
                  </c:pt>
                  <c:pt idx="228">
                    <c:v>1.3999999999999999E-4</c:v>
                  </c:pt>
                  <c:pt idx="229">
                    <c:v>5.0000000000000001E-4</c:v>
                  </c:pt>
                  <c:pt idx="230">
                    <c:v>6.1999999999999998E-3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5.9999999999999995E-4</c:v>
                  </c:pt>
                  <c:pt idx="234">
                    <c:v>5.0000000000000001E-4</c:v>
                  </c:pt>
                  <c:pt idx="235">
                    <c:v>6.9999999999999999E-4</c:v>
                  </c:pt>
                  <c:pt idx="236">
                    <c:v>2.9999999999999997E-4</c:v>
                  </c:pt>
                  <c:pt idx="237">
                    <c:v>2.0000000000000001E-4</c:v>
                  </c:pt>
                  <c:pt idx="238">
                    <c:v>1.1000000000000001E-3</c:v>
                  </c:pt>
                  <c:pt idx="239">
                    <c:v>5.3E-3</c:v>
                  </c:pt>
                  <c:pt idx="240">
                    <c:v>6.1000000000000004E-3</c:v>
                  </c:pt>
                  <c:pt idx="241">
                    <c:v>4.3E-3</c:v>
                  </c:pt>
                  <c:pt idx="242">
                    <c:v>6.1000000000000004E-3</c:v>
                  </c:pt>
                  <c:pt idx="243">
                    <c:v>1.5E-3</c:v>
                  </c:pt>
                  <c:pt idx="244">
                    <c:v>5.9999999999999995E-4</c:v>
                  </c:pt>
                  <c:pt idx="245">
                    <c:v>8.8999999999999999E-3</c:v>
                  </c:pt>
                  <c:pt idx="246">
                    <c:v>4.1999999999999997E-3</c:v>
                  </c:pt>
                  <c:pt idx="247">
                    <c:v>1.1000000000000001E-3</c:v>
                  </c:pt>
                  <c:pt idx="248">
                    <c:v>1.9E-3</c:v>
                  </c:pt>
                  <c:pt idx="24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12">
                  <c:v>-1.2235000001965091E-2</c:v>
                </c:pt>
                <c:pt idx="115">
                  <c:v>-1.2730000002193265E-2</c:v>
                </c:pt>
                <c:pt idx="116">
                  <c:v>-1.7299999963142909E-3</c:v>
                </c:pt>
                <c:pt idx="117">
                  <c:v>4.2699999976321124E-3</c:v>
                </c:pt>
                <c:pt idx="118">
                  <c:v>-1.3615000003483146E-2</c:v>
                </c:pt>
                <c:pt idx="119">
                  <c:v>5.3849999967496842E-3</c:v>
                </c:pt>
                <c:pt idx="120">
                  <c:v>6.5999999787891284E-4</c:v>
                </c:pt>
                <c:pt idx="121">
                  <c:v>1.0605000003124587E-2</c:v>
                </c:pt>
                <c:pt idx="122">
                  <c:v>1.4604999996663537E-2</c:v>
                </c:pt>
                <c:pt idx="123">
                  <c:v>-1.7314999997324776E-2</c:v>
                </c:pt>
                <c:pt idx="124">
                  <c:v>-1.8159999999625143E-2</c:v>
                </c:pt>
                <c:pt idx="125">
                  <c:v>1.2215000002470333E-2</c:v>
                </c:pt>
                <c:pt idx="126">
                  <c:v>1.329000000259839E-2</c:v>
                </c:pt>
                <c:pt idx="127">
                  <c:v>1.3099999996484257E-3</c:v>
                </c:pt>
                <c:pt idx="128">
                  <c:v>9.3100000012782402E-3</c:v>
                </c:pt>
                <c:pt idx="129">
                  <c:v>-3.4149999992223457E-3</c:v>
                </c:pt>
                <c:pt idx="130">
                  <c:v>-2.2675000000162981E-2</c:v>
                </c:pt>
                <c:pt idx="131">
                  <c:v>-2.1889999996346887E-2</c:v>
                </c:pt>
                <c:pt idx="132">
                  <c:v>-1.5890000002400484E-2</c:v>
                </c:pt>
                <c:pt idx="133">
                  <c:v>-6.8899999969289638E-3</c:v>
                </c:pt>
                <c:pt idx="134">
                  <c:v>-5.8900000003632158E-3</c:v>
                </c:pt>
                <c:pt idx="135">
                  <c:v>-2.1104999992530793E-2</c:v>
                </c:pt>
                <c:pt idx="136">
                  <c:v>-2.1104999992530793E-2</c:v>
                </c:pt>
                <c:pt idx="137">
                  <c:v>-2.0104999995965045E-2</c:v>
                </c:pt>
                <c:pt idx="138">
                  <c:v>-1.3104999998176936E-2</c:v>
                </c:pt>
                <c:pt idx="139">
                  <c:v>-1.0104999993927777E-2</c:v>
                </c:pt>
                <c:pt idx="140">
                  <c:v>5.1049999965471216E-3</c:v>
                </c:pt>
                <c:pt idx="141">
                  <c:v>-1.2414999997417908E-2</c:v>
                </c:pt>
                <c:pt idx="142">
                  <c:v>-1.9495000000461005E-2</c:v>
                </c:pt>
                <c:pt idx="143">
                  <c:v>-1.7164999997476116E-2</c:v>
                </c:pt>
                <c:pt idx="144">
                  <c:v>1.2974999997823033E-2</c:v>
                </c:pt>
                <c:pt idx="147">
                  <c:v>9.4299999982467853E-3</c:v>
                </c:pt>
                <c:pt idx="151">
                  <c:v>8.109999995213002E-3</c:v>
                </c:pt>
                <c:pt idx="152">
                  <c:v>5.6800000020302832E-3</c:v>
                </c:pt>
                <c:pt idx="154">
                  <c:v>-4.0775000001303852E-2</c:v>
                </c:pt>
                <c:pt idx="156">
                  <c:v>-1.1630000000877772E-2</c:v>
                </c:pt>
                <c:pt idx="158">
                  <c:v>1.6050000049290247E-3</c:v>
                </c:pt>
                <c:pt idx="194">
                  <c:v>-3.6710000000311993E-2</c:v>
                </c:pt>
                <c:pt idx="203">
                  <c:v>-2.9419999998935964E-2</c:v>
                </c:pt>
                <c:pt idx="210">
                  <c:v>1.680000001215376E-3</c:v>
                </c:pt>
                <c:pt idx="211">
                  <c:v>-1.3870000002498273E-2</c:v>
                </c:pt>
                <c:pt idx="249">
                  <c:v>-1.4600000002246816E-2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F-4CFD-9A48-8E1C3C1B5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8">
                  <c:v>1.0649999967426993E-3</c:v>
                </c:pt>
                <c:pt idx="109">
                  <c:v>-2.3999999975785613E-3</c:v>
                </c:pt>
                <c:pt idx="111">
                  <c:v>1.1700000031851232E-3</c:v>
                </c:pt>
                <c:pt idx="113">
                  <c:v>2.8400000010151416E-3</c:v>
                </c:pt>
                <c:pt idx="114">
                  <c:v>-1.3299999991431832E-3</c:v>
                </c:pt>
                <c:pt idx="198">
                  <c:v>-6.8099999989499338E-3</c:v>
                </c:pt>
                <c:pt idx="199">
                  <c:v>-5.4099999979371205E-3</c:v>
                </c:pt>
                <c:pt idx="230">
                  <c:v>-1.5270000003511086E-2</c:v>
                </c:pt>
                <c:pt idx="231">
                  <c:v>-1.1389999999664724E-2</c:v>
                </c:pt>
                <c:pt idx="238">
                  <c:v>-1.0600000001431908E-2</c:v>
                </c:pt>
                <c:pt idx="239">
                  <c:v>-1.3175000000046566E-2</c:v>
                </c:pt>
                <c:pt idx="240">
                  <c:v>-1.2544999997771811E-2</c:v>
                </c:pt>
                <c:pt idx="241">
                  <c:v>-1.2739999998302665E-2</c:v>
                </c:pt>
                <c:pt idx="242">
                  <c:v>-1.2784999998984858E-2</c:v>
                </c:pt>
                <c:pt idx="243">
                  <c:v>-1.5455000000656582E-2</c:v>
                </c:pt>
                <c:pt idx="244">
                  <c:v>-1.3165000003937166E-2</c:v>
                </c:pt>
                <c:pt idx="245">
                  <c:v>-1.7099999997299165E-2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EF-4CFD-9A48-8E1C3C1B5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4">
                  <c:v>-3.5645000003569294E-2</c:v>
                </c:pt>
                <c:pt idx="221">
                  <c:v>-7.8700000012759119E-3</c:v>
                </c:pt>
                <c:pt idx="226">
                  <c:v>-8.0100000050151721E-3</c:v>
                </c:pt>
                <c:pt idx="227">
                  <c:v>-8.7100000018835999E-3</c:v>
                </c:pt>
                <c:pt idx="228">
                  <c:v>-9.9550000013550743E-3</c:v>
                </c:pt>
                <c:pt idx="229">
                  <c:v>-7.7600000004167669E-3</c:v>
                </c:pt>
                <c:pt idx="232">
                  <c:v>-1.1685000004945323E-2</c:v>
                </c:pt>
                <c:pt idx="234">
                  <c:v>-1.8785000000207219E-2</c:v>
                </c:pt>
                <c:pt idx="235">
                  <c:v>-1.6235000002779998E-2</c:v>
                </c:pt>
                <c:pt idx="236">
                  <c:v>-1.5490000005229376E-2</c:v>
                </c:pt>
                <c:pt idx="237">
                  <c:v>-1.2524999998277053E-2</c:v>
                </c:pt>
                <c:pt idx="246">
                  <c:v>-1.4170000002195593E-2</c:v>
                </c:pt>
                <c:pt idx="247">
                  <c:v>-1.5399999996589031E-2</c:v>
                </c:pt>
                <c:pt idx="248">
                  <c:v>-1.4324999996460974E-2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EF-4CFD-9A48-8E1C3C1B5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EF-4CFD-9A48-8E1C3C1B5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EF-4CFD-9A48-8E1C3C1B5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EF-4CFD-9A48-8E1C3C1B5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2.3861699282653852E-2</c:v>
                </c:pt>
                <c:pt idx="1">
                  <c:v>2.3215825427559823E-2</c:v>
                </c:pt>
                <c:pt idx="2">
                  <c:v>2.319572040483316E-2</c:v>
                </c:pt>
                <c:pt idx="3">
                  <c:v>2.3102734674722347E-2</c:v>
                </c:pt>
                <c:pt idx="4">
                  <c:v>2.3058754937507774E-2</c:v>
                </c:pt>
                <c:pt idx="5">
                  <c:v>2.2757179596607838E-2</c:v>
                </c:pt>
                <c:pt idx="6">
                  <c:v>2.2730791754279091E-2</c:v>
                </c:pt>
                <c:pt idx="7">
                  <c:v>2.2514662759967472E-2</c:v>
                </c:pt>
                <c:pt idx="8">
                  <c:v>2.2504610248604142E-2</c:v>
                </c:pt>
                <c:pt idx="9">
                  <c:v>2.2476965842354979E-2</c:v>
                </c:pt>
                <c:pt idx="10">
                  <c:v>2.2466913330991649E-2</c:v>
                </c:pt>
                <c:pt idx="11">
                  <c:v>2.2416650774174991E-2</c:v>
                </c:pt>
                <c:pt idx="12">
                  <c:v>2.2402828571050411E-2</c:v>
                </c:pt>
                <c:pt idx="13">
                  <c:v>2.2176647065375459E-2</c:v>
                </c:pt>
                <c:pt idx="14">
                  <c:v>2.21490026591263E-2</c:v>
                </c:pt>
                <c:pt idx="15">
                  <c:v>2.213895014776297E-2</c:v>
                </c:pt>
                <c:pt idx="16">
                  <c:v>2.2043451289811323E-2</c:v>
                </c:pt>
                <c:pt idx="17">
                  <c:v>2.2019576575323409E-2</c:v>
                </c:pt>
                <c:pt idx="18">
                  <c:v>2.1827322295499701E-2</c:v>
                </c:pt>
                <c:pt idx="19">
                  <c:v>2.1739362821070553E-2</c:v>
                </c:pt>
                <c:pt idx="20">
                  <c:v>2.1725540617945974E-2</c:v>
                </c:pt>
                <c:pt idx="21">
                  <c:v>2.167779118897015E-2</c:v>
                </c:pt>
                <c:pt idx="22">
                  <c:v>2.1038200153478206E-2</c:v>
                </c:pt>
                <c:pt idx="23">
                  <c:v>2.0686362255761613E-2</c:v>
                </c:pt>
                <c:pt idx="24">
                  <c:v>2.0528035201789148E-2</c:v>
                </c:pt>
                <c:pt idx="25">
                  <c:v>2.0514212998664565E-2</c:v>
                </c:pt>
                <c:pt idx="26">
                  <c:v>2.0452641366564162E-2</c:v>
                </c:pt>
                <c:pt idx="27">
                  <c:v>2.0330754666283771E-2</c:v>
                </c:pt>
                <c:pt idx="28">
                  <c:v>2.0110855980210902E-2</c:v>
                </c:pt>
                <c:pt idx="29">
                  <c:v>1.8491145086794166E-2</c:v>
                </c:pt>
                <c:pt idx="30">
                  <c:v>1.8445908785659174E-2</c:v>
                </c:pt>
                <c:pt idx="31">
                  <c:v>1.8254911069755884E-2</c:v>
                </c:pt>
                <c:pt idx="32">
                  <c:v>1.8138050625157158E-2</c:v>
                </c:pt>
                <c:pt idx="33">
                  <c:v>1.8104123399305914E-2</c:v>
                </c:pt>
                <c:pt idx="34">
                  <c:v>1.7595215011537272E-2</c:v>
                </c:pt>
                <c:pt idx="35">
                  <c:v>1.749845958966521E-2</c:v>
                </c:pt>
                <c:pt idx="36">
                  <c:v>1.7382855708986903E-2</c:v>
                </c:pt>
                <c:pt idx="37">
                  <c:v>1.735521130273774E-2</c:v>
                </c:pt>
                <c:pt idx="38">
                  <c:v>1.7095102571211548E-2</c:v>
                </c:pt>
                <c:pt idx="39">
                  <c:v>1.7047353142235724E-2</c:v>
                </c:pt>
                <c:pt idx="40">
                  <c:v>1.7023478427747811E-2</c:v>
                </c:pt>
                <c:pt idx="41">
                  <c:v>1.7013425916384481E-2</c:v>
                </c:pt>
                <c:pt idx="42">
                  <c:v>1.6969446179169907E-2</c:v>
                </c:pt>
                <c:pt idx="43">
                  <c:v>1.6473103430605429E-2</c:v>
                </c:pt>
                <c:pt idx="44">
                  <c:v>1.6435406512992939E-2</c:v>
                </c:pt>
                <c:pt idx="45">
                  <c:v>1.6425354001629606E-2</c:v>
                </c:pt>
                <c:pt idx="46">
                  <c:v>1.6343677346802539E-2</c:v>
                </c:pt>
                <c:pt idx="47">
                  <c:v>1.5334656518708172E-2</c:v>
                </c:pt>
                <c:pt idx="48">
                  <c:v>1.5276854578369019E-2</c:v>
                </c:pt>
                <c:pt idx="49">
                  <c:v>1.5252979863881107E-2</c:v>
                </c:pt>
                <c:pt idx="50">
                  <c:v>1.4073066342610109E-2</c:v>
                </c:pt>
                <c:pt idx="51">
                  <c:v>1.4069296650848859E-2</c:v>
                </c:pt>
                <c:pt idx="52">
                  <c:v>1.4001442199146374E-2</c:v>
                </c:pt>
                <c:pt idx="53">
                  <c:v>1.3995159379544292E-2</c:v>
                </c:pt>
                <c:pt idx="54">
                  <c:v>1.3775260693471422E-2</c:v>
                </c:pt>
                <c:pt idx="55">
                  <c:v>1.3669709324156445E-2</c:v>
                </c:pt>
                <c:pt idx="56">
                  <c:v>1.3443527818481493E-2</c:v>
                </c:pt>
                <c:pt idx="57">
                  <c:v>1.3439758126720245E-2</c:v>
                </c:pt>
                <c:pt idx="58">
                  <c:v>1.3409600592630251E-2</c:v>
                </c:pt>
                <c:pt idx="59">
                  <c:v>1.3402061209107752E-2</c:v>
                </c:pt>
                <c:pt idx="60">
                  <c:v>1.3383212750301507E-2</c:v>
                </c:pt>
                <c:pt idx="61">
                  <c:v>1.3317871426439854E-2</c:v>
                </c:pt>
                <c:pt idx="62">
                  <c:v>1.3131899966218228E-2</c:v>
                </c:pt>
                <c:pt idx="63">
                  <c:v>1.3109281815650731E-2</c:v>
                </c:pt>
                <c:pt idx="64">
                  <c:v>1.3023835469062417E-2</c:v>
                </c:pt>
                <c:pt idx="65">
                  <c:v>1.2986138551449925E-2</c:v>
                </c:pt>
                <c:pt idx="66">
                  <c:v>1.2616708758847503E-2</c:v>
                </c:pt>
                <c:pt idx="67">
                  <c:v>1.2438276682148376E-2</c:v>
                </c:pt>
                <c:pt idx="68">
                  <c:v>1.2366652538684641E-2</c:v>
                </c:pt>
                <c:pt idx="69">
                  <c:v>1.2354086899480476E-2</c:v>
                </c:pt>
                <c:pt idx="70">
                  <c:v>1.2068846889545954E-2</c:v>
                </c:pt>
                <c:pt idx="71">
                  <c:v>1.2068846889545954E-2</c:v>
                </c:pt>
                <c:pt idx="72">
                  <c:v>1.2068846889545954E-2</c:v>
                </c:pt>
                <c:pt idx="73">
                  <c:v>1.1774810932168516E-2</c:v>
                </c:pt>
                <c:pt idx="74">
                  <c:v>1.1727061503192695E-2</c:v>
                </c:pt>
                <c:pt idx="75">
                  <c:v>1.1696903969102701E-2</c:v>
                </c:pt>
                <c:pt idx="76">
                  <c:v>1.1659207051490207E-2</c:v>
                </c:pt>
                <c:pt idx="77">
                  <c:v>1.149836686967691E-2</c:v>
                </c:pt>
                <c:pt idx="78">
                  <c:v>1.1033438219122843E-2</c:v>
                </c:pt>
                <c:pt idx="79">
                  <c:v>1.0993228173669517E-2</c:v>
                </c:pt>
                <c:pt idx="80">
                  <c:v>1.0951761564295776E-2</c:v>
                </c:pt>
                <c:pt idx="81">
                  <c:v>1.077584261543748E-2</c:v>
                </c:pt>
                <c:pt idx="82">
                  <c:v>1.0724323494700408E-2</c:v>
                </c:pt>
                <c:pt idx="83">
                  <c:v>1.0694165960610414E-2</c:v>
                </c:pt>
                <c:pt idx="84">
                  <c:v>1.0471754146696712E-2</c:v>
                </c:pt>
                <c:pt idx="85">
                  <c:v>1.0424004717720889E-2</c:v>
                </c:pt>
                <c:pt idx="86">
                  <c:v>1.0376255288745065E-2</c:v>
                </c:pt>
                <c:pt idx="87">
                  <c:v>1.0369972469142983E-2</c:v>
                </c:pt>
                <c:pt idx="88">
                  <c:v>1.029834832567925E-2</c:v>
                </c:pt>
                <c:pt idx="89">
                  <c:v>9.9867204734159828E-3</c:v>
                </c:pt>
                <c:pt idx="90">
                  <c:v>9.6587572901873017E-3</c:v>
                </c:pt>
                <c:pt idx="91">
                  <c:v>9.4426282958756814E-3</c:v>
                </c:pt>
                <c:pt idx="92">
                  <c:v>9.4049313782631899E-3</c:v>
                </c:pt>
                <c:pt idx="93">
                  <c:v>9.0430409691832671E-3</c:v>
                </c:pt>
                <c:pt idx="94">
                  <c:v>8.7829322376570731E-3</c:v>
                </c:pt>
                <c:pt idx="95">
                  <c:v>8.6434536424908528E-3</c:v>
                </c:pt>
                <c:pt idx="96">
                  <c:v>8.4273246481792324E-3</c:v>
                </c:pt>
                <c:pt idx="97">
                  <c:v>8.3657530160788293E-3</c:v>
                </c:pt>
                <c:pt idx="98">
                  <c:v>7.7538063868360426E-3</c:v>
                </c:pt>
                <c:pt idx="99">
                  <c:v>7.7261619805868821E-3</c:v>
                </c:pt>
                <c:pt idx="100">
                  <c:v>7.6620772206456456E-3</c:v>
                </c:pt>
                <c:pt idx="101">
                  <c:v>6.9709670644166263E-3</c:v>
                </c:pt>
                <c:pt idx="102">
                  <c:v>3.9627530389397692E-3</c:v>
                </c:pt>
                <c:pt idx="103">
                  <c:v>3.9627530389397692E-3</c:v>
                </c:pt>
                <c:pt idx="104">
                  <c:v>3.9150036099639459E-3</c:v>
                </c:pt>
                <c:pt idx="105">
                  <c:v>3.3131094920844915E-3</c:v>
                </c:pt>
                <c:pt idx="106">
                  <c:v>3.3093398003232423E-3</c:v>
                </c:pt>
                <c:pt idx="107">
                  <c:v>3.3093398003232423E-3</c:v>
                </c:pt>
                <c:pt idx="108">
                  <c:v>1.6205178912836033E-3</c:v>
                </c:pt>
                <c:pt idx="109">
                  <c:v>1.4081585887332319E-3</c:v>
                </c:pt>
                <c:pt idx="110">
                  <c:v>1.4081585887332319E-3</c:v>
                </c:pt>
                <c:pt idx="111">
                  <c:v>1.3604091597574088E-3</c:v>
                </c:pt>
                <c:pt idx="112">
                  <c:v>1.2686799935670116E-3</c:v>
                </c:pt>
                <c:pt idx="113">
                  <c:v>8.1003416261502643E-4</c:v>
                </c:pt>
                <c:pt idx="114">
                  <c:v>7.8238975636586564E-4</c:v>
                </c:pt>
                <c:pt idx="115">
                  <c:v>4.3055185864927423E-4</c:v>
                </c:pt>
                <c:pt idx="116">
                  <c:v>4.3055185864927423E-4</c:v>
                </c:pt>
                <c:pt idx="117">
                  <c:v>4.3055185864927423E-4</c:v>
                </c:pt>
                <c:pt idx="118">
                  <c:v>3.790327379122019E-4</c:v>
                </c:pt>
                <c:pt idx="119">
                  <c:v>3.790327379122019E-4</c:v>
                </c:pt>
                <c:pt idx="120">
                  <c:v>1.4656841263516814E-4</c:v>
                </c:pt>
                <c:pt idx="121">
                  <c:v>-5.8251506392704728E-5</c:v>
                </c:pt>
                <c:pt idx="122">
                  <c:v>-5.8251506392704728E-5</c:v>
                </c:pt>
                <c:pt idx="123">
                  <c:v>-4.0003689274596493E-4</c:v>
                </c:pt>
                <c:pt idx="124">
                  <c:v>-6.2244870665966769E-4</c:v>
                </c:pt>
                <c:pt idx="125">
                  <c:v>-7.7951919671171745E-4</c:v>
                </c:pt>
                <c:pt idx="126">
                  <c:v>-1.1627711924387185E-3</c:v>
                </c:pt>
                <c:pt idx="127">
                  <c:v>-1.2482175390270338E-3</c:v>
                </c:pt>
                <c:pt idx="128">
                  <c:v>-1.2482175390270338E-3</c:v>
                </c:pt>
                <c:pt idx="129">
                  <c:v>-1.4806818643040673E-3</c:v>
                </c:pt>
                <c:pt idx="130">
                  <c:v>-1.8777560631556491E-3</c:v>
                </c:pt>
                <c:pt idx="131">
                  <c:v>-1.9016307776435607E-3</c:v>
                </c:pt>
                <c:pt idx="132">
                  <c:v>-1.9016307776435607E-3</c:v>
                </c:pt>
                <c:pt idx="133">
                  <c:v>-1.9016307776435607E-3</c:v>
                </c:pt>
                <c:pt idx="134">
                  <c:v>-1.9016307776435607E-3</c:v>
                </c:pt>
                <c:pt idx="135">
                  <c:v>-1.9255054921314724E-3</c:v>
                </c:pt>
                <c:pt idx="136">
                  <c:v>-1.9255054921314724E-3</c:v>
                </c:pt>
                <c:pt idx="137">
                  <c:v>-1.9255054921314724E-3</c:v>
                </c:pt>
                <c:pt idx="138">
                  <c:v>-1.9255054921314724E-3</c:v>
                </c:pt>
                <c:pt idx="139">
                  <c:v>-1.9255054921314724E-3</c:v>
                </c:pt>
                <c:pt idx="140">
                  <c:v>-1.9430973870173019E-3</c:v>
                </c:pt>
                <c:pt idx="141">
                  <c:v>-1.9833074324706267E-3</c:v>
                </c:pt>
                <c:pt idx="142">
                  <c:v>-2.1441476142839257E-3</c:v>
                </c:pt>
                <c:pt idx="143">
                  <c:v>-2.1717920205330866E-3</c:v>
                </c:pt>
                <c:pt idx="144">
                  <c:v>-2.7699164466512922E-3</c:v>
                </c:pt>
                <c:pt idx="145">
                  <c:v>-2.845310281876276E-3</c:v>
                </c:pt>
                <c:pt idx="146">
                  <c:v>-2.9785060574404141E-3</c:v>
                </c:pt>
                <c:pt idx="147">
                  <c:v>-3.7713978912231614E-3</c:v>
                </c:pt>
                <c:pt idx="148">
                  <c:v>-3.8028119892335715E-3</c:v>
                </c:pt>
                <c:pt idx="149">
                  <c:v>-3.8028119892335715E-3</c:v>
                </c:pt>
                <c:pt idx="150">
                  <c:v>-3.8028119892335715E-3</c:v>
                </c:pt>
                <c:pt idx="151">
                  <c:v>-3.9121330503097979E-3</c:v>
                </c:pt>
                <c:pt idx="152">
                  <c:v>-3.9598824792856212E-3</c:v>
                </c:pt>
                <c:pt idx="153">
                  <c:v>-3.96365217104687E-3</c:v>
                </c:pt>
                <c:pt idx="154">
                  <c:v>-3.96365217104687E-3</c:v>
                </c:pt>
                <c:pt idx="155">
                  <c:v>-3.96365217104687E-3</c:v>
                </c:pt>
                <c:pt idx="156">
                  <c:v>-4.0176844196247756E-3</c:v>
                </c:pt>
                <c:pt idx="157">
                  <c:v>-4.0666904125210152E-3</c:v>
                </c:pt>
                <c:pt idx="158">
                  <c:v>-4.0792560517251787E-3</c:v>
                </c:pt>
                <c:pt idx="159">
                  <c:v>-4.1244923528601695E-3</c:v>
                </c:pt>
                <c:pt idx="160">
                  <c:v>-4.2199912108118152E-3</c:v>
                </c:pt>
                <c:pt idx="161">
                  <c:v>-4.2677406397876386E-3</c:v>
                </c:pt>
                <c:pt idx="162">
                  <c:v>-4.2677406397876386E-3</c:v>
                </c:pt>
                <c:pt idx="163">
                  <c:v>-4.2677406397876386E-3</c:v>
                </c:pt>
                <c:pt idx="164">
                  <c:v>-4.2677406397876386E-3</c:v>
                </c:pt>
                <c:pt idx="165">
                  <c:v>-4.2677406397876386E-3</c:v>
                </c:pt>
                <c:pt idx="166">
                  <c:v>-4.2677406397876386E-3</c:v>
                </c:pt>
                <c:pt idx="167">
                  <c:v>-4.3707788812617837E-3</c:v>
                </c:pt>
                <c:pt idx="168">
                  <c:v>-4.5517240858017442E-3</c:v>
                </c:pt>
                <c:pt idx="169">
                  <c:v>-4.5894210034142366E-3</c:v>
                </c:pt>
                <c:pt idx="170">
                  <c:v>-4.5894210034142366E-3</c:v>
                </c:pt>
                <c:pt idx="171">
                  <c:v>-4.5894210034142366E-3</c:v>
                </c:pt>
                <c:pt idx="172">
                  <c:v>-4.5894210034142366E-3</c:v>
                </c:pt>
                <c:pt idx="173">
                  <c:v>-4.5894210034142366E-3</c:v>
                </c:pt>
                <c:pt idx="174">
                  <c:v>-4.5894210034142366E-3</c:v>
                </c:pt>
                <c:pt idx="175">
                  <c:v>-4.5894210034142366E-3</c:v>
                </c:pt>
                <c:pt idx="176">
                  <c:v>-4.5894210034142366E-3</c:v>
                </c:pt>
                <c:pt idx="177">
                  <c:v>-4.5894210034142366E-3</c:v>
                </c:pt>
                <c:pt idx="178">
                  <c:v>-4.5894210034142366E-3</c:v>
                </c:pt>
                <c:pt idx="179">
                  <c:v>-4.5894210034142366E-3</c:v>
                </c:pt>
                <c:pt idx="180">
                  <c:v>-4.5894210034142366E-3</c:v>
                </c:pt>
                <c:pt idx="181">
                  <c:v>-5.020422428117061E-3</c:v>
                </c:pt>
                <c:pt idx="182">
                  <c:v>-5.1498485119199503E-3</c:v>
                </c:pt>
                <c:pt idx="183">
                  <c:v>-5.2629392647574255E-3</c:v>
                </c:pt>
                <c:pt idx="184">
                  <c:v>-5.2629392647574255E-3</c:v>
                </c:pt>
                <c:pt idx="185">
                  <c:v>-5.5808499366227747E-3</c:v>
                </c:pt>
                <c:pt idx="186">
                  <c:v>-5.5946721397473554E-3</c:v>
                </c:pt>
                <c:pt idx="187">
                  <c:v>-5.5946721397473554E-3</c:v>
                </c:pt>
                <c:pt idx="188">
                  <c:v>-5.5946721397473554E-3</c:v>
                </c:pt>
                <c:pt idx="189">
                  <c:v>-5.5946721397473554E-3</c:v>
                </c:pt>
                <c:pt idx="190">
                  <c:v>-5.5946721397473554E-3</c:v>
                </c:pt>
                <c:pt idx="191">
                  <c:v>-5.618546854235267E-3</c:v>
                </c:pt>
                <c:pt idx="192">
                  <c:v>-5.618546854235267E-3</c:v>
                </c:pt>
                <c:pt idx="193">
                  <c:v>-5.618546854235267E-3</c:v>
                </c:pt>
                <c:pt idx="194">
                  <c:v>-5.6864013059377523E-3</c:v>
                </c:pt>
                <c:pt idx="195">
                  <c:v>-5.9465100374639463E-3</c:v>
                </c:pt>
                <c:pt idx="196">
                  <c:v>-5.9465100374639463E-3</c:v>
                </c:pt>
                <c:pt idx="197">
                  <c:v>-5.9465100374639463E-3</c:v>
                </c:pt>
                <c:pt idx="198">
                  <c:v>-6.3398145445542793E-3</c:v>
                </c:pt>
                <c:pt idx="199">
                  <c:v>-6.3398145445542793E-3</c:v>
                </c:pt>
                <c:pt idx="200">
                  <c:v>-6.4051558684159321E-3</c:v>
                </c:pt>
                <c:pt idx="201">
                  <c:v>-6.4491356056305058E-3</c:v>
                </c:pt>
                <c:pt idx="202">
                  <c:v>-6.4491356056305058E-3</c:v>
                </c:pt>
                <c:pt idx="203">
                  <c:v>-6.5484041553434021E-3</c:v>
                </c:pt>
                <c:pt idx="204">
                  <c:v>-6.6476727050562966E-3</c:v>
                </c:pt>
                <c:pt idx="205">
                  <c:v>-6.9178339479458225E-3</c:v>
                </c:pt>
                <c:pt idx="206">
                  <c:v>-6.9178339479458225E-3</c:v>
                </c:pt>
                <c:pt idx="207">
                  <c:v>-7.2734415374236631E-3</c:v>
                </c:pt>
                <c:pt idx="208">
                  <c:v>-7.4305120274757129E-3</c:v>
                </c:pt>
                <c:pt idx="209">
                  <c:v>-7.4305120274757129E-3</c:v>
                </c:pt>
                <c:pt idx="210">
                  <c:v>-7.4782614564515362E-3</c:v>
                </c:pt>
                <c:pt idx="211">
                  <c:v>-7.5159583740640277E-3</c:v>
                </c:pt>
                <c:pt idx="212">
                  <c:v>-7.8099943314414652E-3</c:v>
                </c:pt>
                <c:pt idx="213">
                  <c:v>-7.8099943314414652E-3</c:v>
                </c:pt>
                <c:pt idx="214">
                  <c:v>-7.8099943314414652E-3</c:v>
                </c:pt>
                <c:pt idx="215">
                  <c:v>-7.9230850842789413E-3</c:v>
                </c:pt>
                <c:pt idx="216">
                  <c:v>-7.9230850842789413E-3</c:v>
                </c:pt>
                <c:pt idx="217">
                  <c:v>-7.9230850842789413E-3</c:v>
                </c:pt>
                <c:pt idx="218">
                  <c:v>-7.9230850842789413E-3</c:v>
                </c:pt>
                <c:pt idx="219">
                  <c:v>-7.9369072874035211E-3</c:v>
                </c:pt>
                <c:pt idx="220">
                  <c:v>-7.9369072874035211E-3</c:v>
                </c:pt>
                <c:pt idx="221">
                  <c:v>-9.1243601921970167E-3</c:v>
                </c:pt>
                <c:pt idx="222">
                  <c:v>-9.9612317631943385E-3</c:v>
                </c:pt>
                <c:pt idx="223">
                  <c:v>-9.9612317631943385E-3</c:v>
                </c:pt>
                <c:pt idx="224">
                  <c:v>-9.9612317631943385E-3</c:v>
                </c:pt>
                <c:pt idx="225">
                  <c:v>-9.9612317631943385E-3</c:v>
                </c:pt>
                <c:pt idx="226">
                  <c:v>-1.0109506305803474E-2</c:v>
                </c:pt>
                <c:pt idx="227">
                  <c:v>-1.0159768862620129E-2</c:v>
                </c:pt>
                <c:pt idx="228">
                  <c:v>-1.0173591065744709E-2</c:v>
                </c:pt>
                <c:pt idx="229">
                  <c:v>-1.0197465780232621E-2</c:v>
                </c:pt>
                <c:pt idx="230">
                  <c:v>-1.118512502167991E-2</c:v>
                </c:pt>
                <c:pt idx="231">
                  <c:v>-1.1526910408033171E-2</c:v>
                </c:pt>
                <c:pt idx="232">
                  <c:v>-1.2038331923642644E-2</c:v>
                </c:pt>
                <c:pt idx="233">
                  <c:v>-1.2488181807151716E-2</c:v>
                </c:pt>
                <c:pt idx="234">
                  <c:v>-1.2488181807151716E-2</c:v>
                </c:pt>
                <c:pt idx="235">
                  <c:v>-1.2488181807151716E-2</c:v>
                </c:pt>
                <c:pt idx="236">
                  <c:v>-1.2783474328449569E-2</c:v>
                </c:pt>
                <c:pt idx="237">
                  <c:v>-1.2847559088390805E-2</c:v>
                </c:pt>
                <c:pt idx="238">
                  <c:v>-1.2891538825605378E-2</c:v>
                </c:pt>
                <c:pt idx="239">
                  <c:v>-1.3513537966211497E-2</c:v>
                </c:pt>
                <c:pt idx="240">
                  <c:v>-1.3541182372460657E-2</c:v>
                </c:pt>
                <c:pt idx="241">
                  <c:v>-1.3876684939211835E-2</c:v>
                </c:pt>
                <c:pt idx="242">
                  <c:v>-1.4526328486067112E-2</c:v>
                </c:pt>
                <c:pt idx="243">
                  <c:v>-1.4528841613907946E-2</c:v>
                </c:pt>
                <c:pt idx="244">
                  <c:v>-1.4536380997430445E-2</c:v>
                </c:pt>
                <c:pt idx="245">
                  <c:v>-1.5052828768721584E-2</c:v>
                </c:pt>
                <c:pt idx="246">
                  <c:v>-1.5206129567012384E-2</c:v>
                </c:pt>
                <c:pt idx="247">
                  <c:v>-1.5555454336888142E-2</c:v>
                </c:pt>
                <c:pt idx="248">
                  <c:v>-1.5561737156490226E-2</c:v>
                </c:pt>
                <c:pt idx="249">
                  <c:v>-1.5831898399379752E-2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EF-4CFD-9A48-8E1C3C1B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478776"/>
        <c:axId val="1"/>
      </c:scatterChart>
      <c:valAx>
        <c:axId val="67047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7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56414219474498"/>
          <c:y val="0.92024539877300615"/>
          <c:w val="0.6769706336939721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Cam - O-C Diagr.</a:t>
            </a:r>
          </a:p>
        </c:rich>
      </c:tx>
      <c:layout>
        <c:manualLayout>
          <c:xMode val="edge"/>
          <c:yMode val="edge"/>
          <c:x val="0.3523815523059617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0.14678942920199375"/>
          <c:w val="0.7752395372759249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-8.8934999997945852E-2</c:v>
                </c:pt>
                <c:pt idx="1">
                  <c:v>-1.6224999995756662E-2</c:v>
                </c:pt>
                <c:pt idx="2">
                  <c:v>5.7015000003957539E-2</c:v>
                </c:pt>
                <c:pt idx="3">
                  <c:v>-3.087499999855936E-2</c:v>
                </c:pt>
                <c:pt idx="4">
                  <c:v>2.3150000000896398E-2</c:v>
                </c:pt>
                <c:pt idx="5">
                  <c:v>-4.424999999901047E-2</c:v>
                </c:pt>
                <c:pt idx="6">
                  <c:v>5.4565000002185116E-2</c:v>
                </c:pt>
                <c:pt idx="7">
                  <c:v>-7.985499999995227E-2</c:v>
                </c:pt>
                <c:pt idx="8">
                  <c:v>-2.07349999982398E-2</c:v>
                </c:pt>
                <c:pt idx="9">
                  <c:v>-0.11540499999682652</c:v>
                </c:pt>
                <c:pt idx="10">
                  <c:v>9.0715000002091983E-2</c:v>
                </c:pt>
                <c:pt idx="11">
                  <c:v>5.5315000001428416E-2</c:v>
                </c:pt>
                <c:pt idx="12">
                  <c:v>4.9979999999777647E-2</c:v>
                </c:pt>
                <c:pt idx="13">
                  <c:v>0.10768000000098255</c:v>
                </c:pt>
                <c:pt idx="14">
                  <c:v>6.9010000002890592E-2</c:v>
                </c:pt>
                <c:pt idx="15">
                  <c:v>-1.8699999964155722E-3</c:v>
                </c:pt>
                <c:pt idx="16">
                  <c:v>1.2700000006589107E-3</c:v>
                </c:pt>
                <c:pt idx="17">
                  <c:v>-7.0944999999483116E-2</c:v>
                </c:pt>
                <c:pt idx="18">
                  <c:v>-2.7149999998073326E-2</c:v>
                </c:pt>
                <c:pt idx="19">
                  <c:v>3.7900000002991874E-2</c:v>
                </c:pt>
                <c:pt idx="20">
                  <c:v>3.5565000001952285E-2</c:v>
                </c:pt>
                <c:pt idx="21">
                  <c:v>1.6135000001668232E-2</c:v>
                </c:pt>
                <c:pt idx="22">
                  <c:v>-2.2730000000592554E-2</c:v>
                </c:pt>
                <c:pt idx="23">
                  <c:v>8.8470000002416782E-2</c:v>
                </c:pt>
                <c:pt idx="24">
                  <c:v>-8.563999999751104E-2</c:v>
                </c:pt>
                <c:pt idx="25">
                  <c:v>-6.2974999997095438E-2</c:v>
                </c:pt>
                <c:pt idx="26">
                  <c:v>-1.6739999999117572E-2</c:v>
                </c:pt>
                <c:pt idx="27">
                  <c:v>-3.7850000007892959E-3</c:v>
                </c:pt>
                <c:pt idx="28">
                  <c:v>1.3340000001335284E-2</c:v>
                </c:pt>
                <c:pt idx="29">
                  <c:v>-1.38249999981781E-2</c:v>
                </c:pt>
                <c:pt idx="30">
                  <c:v>-2.3284999995667022E-2</c:v>
                </c:pt>
                <c:pt idx="31">
                  <c:v>-5.9004999995522667E-2</c:v>
                </c:pt>
                <c:pt idx="32">
                  <c:v>2.389000000039232E-2</c:v>
                </c:pt>
                <c:pt idx="33">
                  <c:v>7.2795000003679888E-2</c:v>
                </c:pt>
                <c:pt idx="34">
                  <c:v>7.3370000001887092E-2</c:v>
                </c:pt>
                <c:pt idx="35">
                  <c:v>3.0025000003661262E-2</c:v>
                </c:pt>
                <c:pt idx="36">
                  <c:v>-6.9595000000845175E-2</c:v>
                </c:pt>
                <c:pt idx="37">
                  <c:v>-5.4264999995211838E-2</c:v>
                </c:pt>
                <c:pt idx="38">
                  <c:v>-2.6659999999537831E-2</c:v>
                </c:pt>
                <c:pt idx="39">
                  <c:v>2.9100000028847717E-3</c:v>
                </c:pt>
                <c:pt idx="40">
                  <c:v>-1.0304999999789288E-2</c:v>
                </c:pt>
                <c:pt idx="41">
                  <c:v>-5.3184999997029081E-2</c:v>
                </c:pt>
                <c:pt idx="42">
                  <c:v>2.9840000002877787E-2</c:v>
                </c:pt>
                <c:pt idx="43">
                  <c:v>1.4265000001614681E-2</c:v>
                </c:pt>
                <c:pt idx="44">
                  <c:v>2.7150000023539178E-3</c:v>
                </c:pt>
                <c:pt idx="45">
                  <c:v>5.0835000001825392E-2</c:v>
                </c:pt>
                <c:pt idx="46">
                  <c:v>6.2310000001161825E-2</c:v>
                </c:pt>
                <c:pt idx="47">
                  <c:v>-3.0144999996991828E-2</c:v>
                </c:pt>
                <c:pt idx="48">
                  <c:v>-5.4549999986193143E-3</c:v>
                </c:pt>
                <c:pt idx="49">
                  <c:v>2.7330000000802102E-2</c:v>
                </c:pt>
                <c:pt idx="50">
                  <c:v>3.5915000000386499E-2</c:v>
                </c:pt>
                <c:pt idx="51">
                  <c:v>5.7459999999991851E-2</c:v>
                </c:pt>
                <c:pt idx="52">
                  <c:v>-3.4729999995761318E-2</c:v>
                </c:pt>
                <c:pt idx="53">
                  <c:v>1.3845000001310837E-2</c:v>
                </c:pt>
                <c:pt idx="54">
                  <c:v>0.11796999999933178</c:v>
                </c:pt>
                <c:pt idx="55">
                  <c:v>2.223000000230968E-2</c:v>
                </c:pt>
                <c:pt idx="56">
                  <c:v>9.9300000038056169E-3</c:v>
                </c:pt>
                <c:pt idx="57">
                  <c:v>-2.2524999996676343E-2</c:v>
                </c:pt>
                <c:pt idx="58">
                  <c:v>0.10383500000170898</c:v>
                </c:pt>
                <c:pt idx="59">
                  <c:v>-3.1074999998963904E-2</c:v>
                </c:pt>
                <c:pt idx="60">
                  <c:v>2.8650000000197906E-2</c:v>
                </c:pt>
                <c:pt idx="61">
                  <c:v>0.10143000000243774</c:v>
                </c:pt>
                <c:pt idx="62">
                  <c:v>1.8650000001798617E-2</c:v>
                </c:pt>
                <c:pt idx="63">
                  <c:v>4.1920000003301539E-2</c:v>
                </c:pt>
                <c:pt idx="64">
                  <c:v>-2.7059999996708939E-2</c:v>
                </c:pt>
                <c:pt idx="65">
                  <c:v>6.9390000000566943E-2</c:v>
                </c:pt>
                <c:pt idx="66">
                  <c:v>1.1800000003859168E-2</c:v>
                </c:pt>
                <c:pt idx="67">
                  <c:v>4.9930000001040753E-2</c:v>
                </c:pt>
                <c:pt idx="68">
                  <c:v>-3.6714999998366693E-2</c:v>
                </c:pt>
                <c:pt idx="69">
                  <c:v>6.5435000000434229E-2</c:v>
                </c:pt>
                <c:pt idx="70">
                  <c:v>7.3400000037509017E-3</c:v>
                </c:pt>
                <c:pt idx="71">
                  <c:v>5.3340000002208399E-2</c:v>
                </c:pt>
                <c:pt idx="72">
                  <c:v>8.0340000004071044E-2</c:v>
                </c:pt>
                <c:pt idx="73">
                  <c:v>8.7850000003527384E-2</c:v>
                </c:pt>
                <c:pt idx="74">
                  <c:v>-2.5579999997717096E-2</c:v>
                </c:pt>
                <c:pt idx="75">
                  <c:v>7.8779999999824213E-2</c:v>
                </c:pt>
                <c:pt idx="76">
                  <c:v>-1.8769999998767162E-2</c:v>
                </c:pt>
                <c:pt idx="77">
                  <c:v>3.1500000004598405E-3</c:v>
                </c:pt>
                <c:pt idx="78">
                  <c:v>8.8700000003882451E-2</c:v>
                </c:pt>
                <c:pt idx="79">
                  <c:v>2.1180000003369059E-2</c:v>
                </c:pt>
                <c:pt idx="80">
                  <c:v>0.11517500000263681</c:v>
                </c:pt>
                <c:pt idx="81">
                  <c:v>-1.4724999997270061E-2</c:v>
                </c:pt>
                <c:pt idx="82">
                  <c:v>-8.6609999998472631E-2</c:v>
                </c:pt>
                <c:pt idx="83">
                  <c:v>-5.9249999998428393E-2</c:v>
                </c:pt>
                <c:pt idx="84">
                  <c:v>1.7905000004247995E-2</c:v>
                </c:pt>
                <c:pt idx="85">
                  <c:v>9.7475000005943002E-2</c:v>
                </c:pt>
                <c:pt idx="86">
                  <c:v>5.7045000005018665E-2</c:v>
                </c:pt>
                <c:pt idx="87">
                  <c:v>8.661999999822001E-2</c:v>
                </c:pt>
                <c:pt idx="88">
                  <c:v>6.9750000038766302E-3</c:v>
                </c:pt>
                <c:pt idx="89">
                  <c:v>-6.1304999995627441E-2</c:v>
                </c:pt>
                <c:pt idx="90">
                  <c:v>-6.6889999998238636E-2</c:v>
                </c:pt>
                <c:pt idx="91">
                  <c:v>7.4690000001282897E-2</c:v>
                </c:pt>
                <c:pt idx="92">
                  <c:v>3.9140000000770669E-2</c:v>
                </c:pt>
                <c:pt idx="93">
                  <c:v>8.4460000001854496E-2</c:v>
                </c:pt>
                <c:pt idx="94">
                  <c:v>0.10306500000297092</c:v>
                </c:pt>
                <c:pt idx="95">
                  <c:v>8.5230000004230533E-2</c:v>
                </c:pt>
                <c:pt idx="96">
                  <c:v>0.11580999999932828</c:v>
                </c:pt>
                <c:pt idx="97">
                  <c:v>2.5045000002137385E-2</c:v>
                </c:pt>
                <c:pt idx="98">
                  <c:v>0.11485000000175205</c:v>
                </c:pt>
                <c:pt idx="99">
                  <c:v>1.9179999999323627E-2</c:v>
                </c:pt>
                <c:pt idx="100">
                  <c:v>2.4450000018987339E-3</c:v>
                </c:pt>
                <c:pt idx="101">
                  <c:v>9.6950000006472692E-3</c:v>
                </c:pt>
                <c:pt idx="102">
                  <c:v>-1.939499999571126E-2</c:v>
                </c:pt>
                <c:pt idx="103">
                  <c:v>2.6605000006384216E-2</c:v>
                </c:pt>
                <c:pt idx="104">
                  <c:v>-8.2499999552965164E-4</c:v>
                </c:pt>
                <c:pt idx="105">
                  <c:v>-5.1400000011199154E-3</c:v>
                </c:pt>
                <c:pt idx="106">
                  <c:v>-2.7594999999564607E-2</c:v>
                </c:pt>
                <c:pt idx="107">
                  <c:v>1.8404999995254911E-2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9-43CD-A7F0-DCACBA7128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54">
                    <c:v>0</c:v>
                  </c:pt>
                  <c:pt idx="210">
                    <c:v>5.0000000000000001E-3</c:v>
                  </c:pt>
                  <c:pt idx="211">
                    <c:v>7.0000000000000001E-3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5.9999999999999995E-4</c:v>
                  </c:pt>
                  <c:pt idx="228">
                    <c:v>1.3999999999999999E-4</c:v>
                  </c:pt>
                  <c:pt idx="229">
                    <c:v>5.0000000000000001E-4</c:v>
                  </c:pt>
                  <c:pt idx="230">
                    <c:v>6.1999999999999998E-3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5.9999999999999995E-4</c:v>
                  </c:pt>
                  <c:pt idx="234">
                    <c:v>5.0000000000000001E-4</c:v>
                  </c:pt>
                  <c:pt idx="235">
                    <c:v>6.9999999999999999E-4</c:v>
                  </c:pt>
                  <c:pt idx="236">
                    <c:v>2.9999999999999997E-4</c:v>
                  </c:pt>
                  <c:pt idx="237">
                    <c:v>2.0000000000000001E-4</c:v>
                  </c:pt>
                  <c:pt idx="238">
                    <c:v>1.1000000000000001E-3</c:v>
                  </c:pt>
                  <c:pt idx="239">
                    <c:v>5.3E-3</c:v>
                  </c:pt>
                  <c:pt idx="240">
                    <c:v>6.1000000000000004E-3</c:v>
                  </c:pt>
                  <c:pt idx="241">
                    <c:v>4.3E-3</c:v>
                  </c:pt>
                  <c:pt idx="242">
                    <c:v>6.1000000000000004E-3</c:v>
                  </c:pt>
                  <c:pt idx="243">
                    <c:v>1.5E-3</c:v>
                  </c:pt>
                  <c:pt idx="244">
                    <c:v>5.9999999999999995E-4</c:v>
                  </c:pt>
                  <c:pt idx="245">
                    <c:v>8.8999999999999999E-3</c:v>
                  </c:pt>
                  <c:pt idx="246">
                    <c:v>4.1999999999999997E-3</c:v>
                  </c:pt>
                  <c:pt idx="247">
                    <c:v>1.1000000000000001E-3</c:v>
                  </c:pt>
                  <c:pt idx="248">
                    <c:v>1.9E-3</c:v>
                  </c:pt>
                  <c:pt idx="249">
                    <c:v>5.0000000000000001E-3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54">
                    <c:v>0</c:v>
                  </c:pt>
                  <c:pt idx="210">
                    <c:v>5.0000000000000001E-3</c:v>
                  </c:pt>
                  <c:pt idx="211">
                    <c:v>7.0000000000000001E-3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5.9999999999999995E-4</c:v>
                  </c:pt>
                  <c:pt idx="228">
                    <c:v>1.3999999999999999E-4</c:v>
                  </c:pt>
                  <c:pt idx="229">
                    <c:v>5.0000000000000001E-4</c:v>
                  </c:pt>
                  <c:pt idx="230">
                    <c:v>6.1999999999999998E-3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5.9999999999999995E-4</c:v>
                  </c:pt>
                  <c:pt idx="234">
                    <c:v>5.0000000000000001E-4</c:v>
                  </c:pt>
                  <c:pt idx="235">
                    <c:v>6.9999999999999999E-4</c:v>
                  </c:pt>
                  <c:pt idx="236">
                    <c:v>2.9999999999999997E-4</c:v>
                  </c:pt>
                  <c:pt idx="237">
                    <c:v>2.0000000000000001E-4</c:v>
                  </c:pt>
                  <c:pt idx="238">
                    <c:v>1.1000000000000001E-3</c:v>
                  </c:pt>
                  <c:pt idx="239">
                    <c:v>5.3E-3</c:v>
                  </c:pt>
                  <c:pt idx="240">
                    <c:v>6.1000000000000004E-3</c:v>
                  </c:pt>
                  <c:pt idx="241">
                    <c:v>4.3E-3</c:v>
                  </c:pt>
                  <c:pt idx="242">
                    <c:v>6.1000000000000004E-3</c:v>
                  </c:pt>
                  <c:pt idx="243">
                    <c:v>1.5E-3</c:v>
                  </c:pt>
                  <c:pt idx="244">
                    <c:v>5.9999999999999995E-4</c:v>
                  </c:pt>
                  <c:pt idx="245">
                    <c:v>8.8999999999999999E-3</c:v>
                  </c:pt>
                  <c:pt idx="246">
                    <c:v>4.1999999999999997E-3</c:v>
                  </c:pt>
                  <c:pt idx="247">
                    <c:v>1.1000000000000001E-3</c:v>
                  </c:pt>
                  <c:pt idx="248">
                    <c:v>1.9E-3</c:v>
                  </c:pt>
                  <c:pt idx="24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12">
                  <c:v>-1.2235000001965091E-2</c:v>
                </c:pt>
                <c:pt idx="115">
                  <c:v>-1.2730000002193265E-2</c:v>
                </c:pt>
                <c:pt idx="116">
                  <c:v>-1.7299999963142909E-3</c:v>
                </c:pt>
                <c:pt idx="117">
                  <c:v>4.2699999976321124E-3</c:v>
                </c:pt>
                <c:pt idx="118">
                  <c:v>-1.3615000003483146E-2</c:v>
                </c:pt>
                <c:pt idx="119">
                  <c:v>5.3849999967496842E-3</c:v>
                </c:pt>
                <c:pt idx="120">
                  <c:v>6.5999999787891284E-4</c:v>
                </c:pt>
                <c:pt idx="121">
                  <c:v>1.0605000003124587E-2</c:v>
                </c:pt>
                <c:pt idx="122">
                  <c:v>1.4604999996663537E-2</c:v>
                </c:pt>
                <c:pt idx="123">
                  <c:v>-1.7314999997324776E-2</c:v>
                </c:pt>
                <c:pt idx="124">
                  <c:v>-1.8159999999625143E-2</c:v>
                </c:pt>
                <c:pt idx="125">
                  <c:v>1.2215000002470333E-2</c:v>
                </c:pt>
                <c:pt idx="126">
                  <c:v>1.329000000259839E-2</c:v>
                </c:pt>
                <c:pt idx="127">
                  <c:v>1.3099999996484257E-3</c:v>
                </c:pt>
                <c:pt idx="128">
                  <c:v>9.3100000012782402E-3</c:v>
                </c:pt>
                <c:pt idx="129">
                  <c:v>-3.4149999992223457E-3</c:v>
                </c:pt>
                <c:pt idx="130">
                  <c:v>-2.2675000000162981E-2</c:v>
                </c:pt>
                <c:pt idx="131">
                  <c:v>-2.1889999996346887E-2</c:v>
                </c:pt>
                <c:pt idx="132">
                  <c:v>-1.5890000002400484E-2</c:v>
                </c:pt>
                <c:pt idx="133">
                  <c:v>-6.8899999969289638E-3</c:v>
                </c:pt>
                <c:pt idx="134">
                  <c:v>-5.8900000003632158E-3</c:v>
                </c:pt>
                <c:pt idx="135">
                  <c:v>-2.1104999992530793E-2</c:v>
                </c:pt>
                <c:pt idx="136">
                  <c:v>-2.1104999992530793E-2</c:v>
                </c:pt>
                <c:pt idx="137">
                  <c:v>-2.0104999995965045E-2</c:v>
                </c:pt>
                <c:pt idx="138">
                  <c:v>-1.3104999998176936E-2</c:v>
                </c:pt>
                <c:pt idx="139">
                  <c:v>-1.0104999993927777E-2</c:v>
                </c:pt>
                <c:pt idx="140">
                  <c:v>5.1049999965471216E-3</c:v>
                </c:pt>
                <c:pt idx="141">
                  <c:v>-1.2414999997417908E-2</c:v>
                </c:pt>
                <c:pt idx="142">
                  <c:v>-1.9495000000461005E-2</c:v>
                </c:pt>
                <c:pt idx="143">
                  <c:v>-1.7164999997476116E-2</c:v>
                </c:pt>
                <c:pt idx="144">
                  <c:v>1.2974999997823033E-2</c:v>
                </c:pt>
                <c:pt idx="147">
                  <c:v>9.4299999982467853E-3</c:v>
                </c:pt>
                <c:pt idx="151">
                  <c:v>8.109999995213002E-3</c:v>
                </c:pt>
                <c:pt idx="152">
                  <c:v>5.6800000020302832E-3</c:v>
                </c:pt>
                <c:pt idx="154">
                  <c:v>-4.0775000001303852E-2</c:v>
                </c:pt>
                <c:pt idx="156">
                  <c:v>-1.1630000000877772E-2</c:v>
                </c:pt>
                <c:pt idx="158">
                  <c:v>1.6050000049290247E-3</c:v>
                </c:pt>
                <c:pt idx="194">
                  <c:v>-3.6710000000311993E-2</c:v>
                </c:pt>
                <c:pt idx="203">
                  <c:v>-2.9419999998935964E-2</c:v>
                </c:pt>
                <c:pt idx="210">
                  <c:v>1.680000001215376E-3</c:v>
                </c:pt>
                <c:pt idx="211">
                  <c:v>-1.3870000002498273E-2</c:v>
                </c:pt>
                <c:pt idx="249">
                  <c:v>-1.4600000002246816E-2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9-43CD-A7F0-DCACBA7128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8">
                  <c:v>1.0649999967426993E-3</c:v>
                </c:pt>
                <c:pt idx="109">
                  <c:v>-2.3999999975785613E-3</c:v>
                </c:pt>
                <c:pt idx="111">
                  <c:v>1.1700000031851232E-3</c:v>
                </c:pt>
                <c:pt idx="113">
                  <c:v>2.8400000010151416E-3</c:v>
                </c:pt>
                <c:pt idx="114">
                  <c:v>-1.3299999991431832E-3</c:v>
                </c:pt>
                <c:pt idx="198">
                  <c:v>-6.8099999989499338E-3</c:v>
                </c:pt>
                <c:pt idx="199">
                  <c:v>-5.4099999979371205E-3</c:v>
                </c:pt>
                <c:pt idx="230">
                  <c:v>-1.5270000003511086E-2</c:v>
                </c:pt>
                <c:pt idx="231">
                  <c:v>-1.1389999999664724E-2</c:v>
                </c:pt>
                <c:pt idx="238">
                  <c:v>-1.0600000001431908E-2</c:v>
                </c:pt>
                <c:pt idx="239">
                  <c:v>-1.3175000000046566E-2</c:v>
                </c:pt>
                <c:pt idx="240">
                  <c:v>-1.2544999997771811E-2</c:v>
                </c:pt>
                <c:pt idx="241">
                  <c:v>-1.2739999998302665E-2</c:v>
                </c:pt>
                <c:pt idx="242">
                  <c:v>-1.2784999998984858E-2</c:v>
                </c:pt>
                <c:pt idx="243">
                  <c:v>-1.5455000000656582E-2</c:v>
                </c:pt>
                <c:pt idx="244">
                  <c:v>-1.3165000003937166E-2</c:v>
                </c:pt>
                <c:pt idx="245">
                  <c:v>-1.7099999997299165E-2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A9-43CD-A7F0-DCACBA7128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4">
                  <c:v>-3.5645000003569294E-2</c:v>
                </c:pt>
                <c:pt idx="221">
                  <c:v>-7.8700000012759119E-3</c:v>
                </c:pt>
                <c:pt idx="226">
                  <c:v>-8.0100000050151721E-3</c:v>
                </c:pt>
                <c:pt idx="227">
                  <c:v>-8.7100000018835999E-3</c:v>
                </c:pt>
                <c:pt idx="228">
                  <c:v>-9.9550000013550743E-3</c:v>
                </c:pt>
                <c:pt idx="229">
                  <c:v>-7.7600000004167669E-3</c:v>
                </c:pt>
                <c:pt idx="232">
                  <c:v>-1.1685000004945323E-2</c:v>
                </c:pt>
                <c:pt idx="234">
                  <c:v>-1.8785000000207219E-2</c:v>
                </c:pt>
                <c:pt idx="235">
                  <c:v>-1.6235000002779998E-2</c:v>
                </c:pt>
                <c:pt idx="236">
                  <c:v>-1.5490000005229376E-2</c:v>
                </c:pt>
                <c:pt idx="237">
                  <c:v>-1.2524999998277053E-2</c:v>
                </c:pt>
                <c:pt idx="246">
                  <c:v>-1.4170000002195593E-2</c:v>
                </c:pt>
                <c:pt idx="247">
                  <c:v>-1.5399999996589031E-2</c:v>
                </c:pt>
                <c:pt idx="248">
                  <c:v>-1.4324999996460974E-2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A9-43CD-A7F0-DCACBA7128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A9-43CD-A7F0-DCACBA7128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A9-43CD-A7F0-DCACBA7128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A9-43CD-A7F0-DCACBA7128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2.3861699282653852E-2</c:v>
                </c:pt>
                <c:pt idx="1">
                  <c:v>2.3215825427559823E-2</c:v>
                </c:pt>
                <c:pt idx="2">
                  <c:v>2.319572040483316E-2</c:v>
                </c:pt>
                <c:pt idx="3">
                  <c:v>2.3102734674722347E-2</c:v>
                </c:pt>
                <c:pt idx="4">
                  <c:v>2.3058754937507774E-2</c:v>
                </c:pt>
                <c:pt idx="5">
                  <c:v>2.2757179596607838E-2</c:v>
                </c:pt>
                <c:pt idx="6">
                  <c:v>2.2730791754279091E-2</c:v>
                </c:pt>
                <c:pt idx="7">
                  <c:v>2.2514662759967472E-2</c:v>
                </c:pt>
                <c:pt idx="8">
                  <c:v>2.2504610248604142E-2</c:v>
                </c:pt>
                <c:pt idx="9">
                  <c:v>2.2476965842354979E-2</c:v>
                </c:pt>
                <c:pt idx="10">
                  <c:v>2.2466913330991649E-2</c:v>
                </c:pt>
                <c:pt idx="11">
                  <c:v>2.2416650774174991E-2</c:v>
                </c:pt>
                <c:pt idx="12">
                  <c:v>2.2402828571050411E-2</c:v>
                </c:pt>
                <c:pt idx="13">
                  <c:v>2.2176647065375459E-2</c:v>
                </c:pt>
                <c:pt idx="14">
                  <c:v>2.21490026591263E-2</c:v>
                </c:pt>
                <c:pt idx="15">
                  <c:v>2.213895014776297E-2</c:v>
                </c:pt>
                <c:pt idx="16">
                  <c:v>2.2043451289811323E-2</c:v>
                </c:pt>
                <c:pt idx="17">
                  <c:v>2.2019576575323409E-2</c:v>
                </c:pt>
                <c:pt idx="18">
                  <c:v>2.1827322295499701E-2</c:v>
                </c:pt>
                <c:pt idx="19">
                  <c:v>2.1739362821070553E-2</c:v>
                </c:pt>
                <c:pt idx="20">
                  <c:v>2.1725540617945974E-2</c:v>
                </c:pt>
                <c:pt idx="21">
                  <c:v>2.167779118897015E-2</c:v>
                </c:pt>
                <c:pt idx="22">
                  <c:v>2.1038200153478206E-2</c:v>
                </c:pt>
                <c:pt idx="23">
                  <c:v>2.0686362255761613E-2</c:v>
                </c:pt>
                <c:pt idx="24">
                  <c:v>2.0528035201789148E-2</c:v>
                </c:pt>
                <c:pt idx="25">
                  <c:v>2.0514212998664565E-2</c:v>
                </c:pt>
                <c:pt idx="26">
                  <c:v>2.0452641366564162E-2</c:v>
                </c:pt>
                <c:pt idx="27">
                  <c:v>2.0330754666283771E-2</c:v>
                </c:pt>
                <c:pt idx="28">
                  <c:v>2.0110855980210902E-2</c:v>
                </c:pt>
                <c:pt idx="29">
                  <c:v>1.8491145086794166E-2</c:v>
                </c:pt>
                <c:pt idx="30">
                  <c:v>1.8445908785659174E-2</c:v>
                </c:pt>
                <c:pt idx="31">
                  <c:v>1.8254911069755884E-2</c:v>
                </c:pt>
                <c:pt idx="32">
                  <c:v>1.8138050625157158E-2</c:v>
                </c:pt>
                <c:pt idx="33">
                  <c:v>1.8104123399305914E-2</c:v>
                </c:pt>
                <c:pt idx="34">
                  <c:v>1.7595215011537272E-2</c:v>
                </c:pt>
                <c:pt idx="35">
                  <c:v>1.749845958966521E-2</c:v>
                </c:pt>
                <c:pt idx="36">
                  <c:v>1.7382855708986903E-2</c:v>
                </c:pt>
                <c:pt idx="37">
                  <c:v>1.735521130273774E-2</c:v>
                </c:pt>
                <c:pt idx="38">
                  <c:v>1.7095102571211548E-2</c:v>
                </c:pt>
                <c:pt idx="39">
                  <c:v>1.7047353142235724E-2</c:v>
                </c:pt>
                <c:pt idx="40">
                  <c:v>1.7023478427747811E-2</c:v>
                </c:pt>
                <c:pt idx="41">
                  <c:v>1.7013425916384481E-2</c:v>
                </c:pt>
                <c:pt idx="42">
                  <c:v>1.6969446179169907E-2</c:v>
                </c:pt>
                <c:pt idx="43">
                  <c:v>1.6473103430605429E-2</c:v>
                </c:pt>
                <c:pt idx="44">
                  <c:v>1.6435406512992939E-2</c:v>
                </c:pt>
                <c:pt idx="45">
                  <c:v>1.6425354001629606E-2</c:v>
                </c:pt>
                <c:pt idx="46">
                  <c:v>1.6343677346802539E-2</c:v>
                </c:pt>
                <c:pt idx="47">
                  <c:v>1.5334656518708172E-2</c:v>
                </c:pt>
                <c:pt idx="48">
                  <c:v>1.5276854578369019E-2</c:v>
                </c:pt>
                <c:pt idx="49">
                  <c:v>1.5252979863881107E-2</c:v>
                </c:pt>
                <c:pt idx="50">
                  <c:v>1.4073066342610109E-2</c:v>
                </c:pt>
                <c:pt idx="51">
                  <c:v>1.4069296650848859E-2</c:v>
                </c:pt>
                <c:pt idx="52">
                  <c:v>1.4001442199146374E-2</c:v>
                </c:pt>
                <c:pt idx="53">
                  <c:v>1.3995159379544292E-2</c:v>
                </c:pt>
                <c:pt idx="54">
                  <c:v>1.3775260693471422E-2</c:v>
                </c:pt>
                <c:pt idx="55">
                  <c:v>1.3669709324156445E-2</c:v>
                </c:pt>
                <c:pt idx="56">
                  <c:v>1.3443527818481493E-2</c:v>
                </c:pt>
                <c:pt idx="57">
                  <c:v>1.3439758126720245E-2</c:v>
                </c:pt>
                <c:pt idx="58">
                  <c:v>1.3409600592630251E-2</c:v>
                </c:pt>
                <c:pt idx="59">
                  <c:v>1.3402061209107752E-2</c:v>
                </c:pt>
                <c:pt idx="60">
                  <c:v>1.3383212750301507E-2</c:v>
                </c:pt>
                <c:pt idx="61">
                  <c:v>1.3317871426439854E-2</c:v>
                </c:pt>
                <c:pt idx="62">
                  <c:v>1.3131899966218228E-2</c:v>
                </c:pt>
                <c:pt idx="63">
                  <c:v>1.3109281815650731E-2</c:v>
                </c:pt>
                <c:pt idx="64">
                  <c:v>1.3023835469062417E-2</c:v>
                </c:pt>
                <c:pt idx="65">
                  <c:v>1.2986138551449925E-2</c:v>
                </c:pt>
                <c:pt idx="66">
                  <c:v>1.2616708758847503E-2</c:v>
                </c:pt>
                <c:pt idx="67">
                  <c:v>1.2438276682148376E-2</c:v>
                </c:pt>
                <c:pt idx="68">
                  <c:v>1.2366652538684641E-2</c:v>
                </c:pt>
                <c:pt idx="69">
                  <c:v>1.2354086899480476E-2</c:v>
                </c:pt>
                <c:pt idx="70">
                  <c:v>1.2068846889545954E-2</c:v>
                </c:pt>
                <c:pt idx="71">
                  <c:v>1.2068846889545954E-2</c:v>
                </c:pt>
                <c:pt idx="72">
                  <c:v>1.2068846889545954E-2</c:v>
                </c:pt>
                <c:pt idx="73">
                  <c:v>1.1774810932168516E-2</c:v>
                </c:pt>
                <c:pt idx="74">
                  <c:v>1.1727061503192695E-2</c:v>
                </c:pt>
                <c:pt idx="75">
                  <c:v>1.1696903969102701E-2</c:v>
                </c:pt>
                <c:pt idx="76">
                  <c:v>1.1659207051490207E-2</c:v>
                </c:pt>
                <c:pt idx="77">
                  <c:v>1.149836686967691E-2</c:v>
                </c:pt>
                <c:pt idx="78">
                  <c:v>1.1033438219122843E-2</c:v>
                </c:pt>
                <c:pt idx="79">
                  <c:v>1.0993228173669517E-2</c:v>
                </c:pt>
                <c:pt idx="80">
                  <c:v>1.0951761564295776E-2</c:v>
                </c:pt>
                <c:pt idx="81">
                  <c:v>1.077584261543748E-2</c:v>
                </c:pt>
                <c:pt idx="82">
                  <c:v>1.0724323494700408E-2</c:v>
                </c:pt>
                <c:pt idx="83">
                  <c:v>1.0694165960610414E-2</c:v>
                </c:pt>
                <c:pt idx="84">
                  <c:v>1.0471754146696712E-2</c:v>
                </c:pt>
                <c:pt idx="85">
                  <c:v>1.0424004717720889E-2</c:v>
                </c:pt>
                <c:pt idx="86">
                  <c:v>1.0376255288745065E-2</c:v>
                </c:pt>
                <c:pt idx="87">
                  <c:v>1.0369972469142983E-2</c:v>
                </c:pt>
                <c:pt idx="88">
                  <c:v>1.029834832567925E-2</c:v>
                </c:pt>
                <c:pt idx="89">
                  <c:v>9.9867204734159828E-3</c:v>
                </c:pt>
                <c:pt idx="90">
                  <c:v>9.6587572901873017E-3</c:v>
                </c:pt>
                <c:pt idx="91">
                  <c:v>9.4426282958756814E-3</c:v>
                </c:pt>
                <c:pt idx="92">
                  <c:v>9.4049313782631899E-3</c:v>
                </c:pt>
                <c:pt idx="93">
                  <c:v>9.0430409691832671E-3</c:v>
                </c:pt>
                <c:pt idx="94">
                  <c:v>8.7829322376570731E-3</c:v>
                </c:pt>
                <c:pt idx="95">
                  <c:v>8.6434536424908528E-3</c:v>
                </c:pt>
                <c:pt idx="96">
                  <c:v>8.4273246481792324E-3</c:v>
                </c:pt>
                <c:pt idx="97">
                  <c:v>8.3657530160788293E-3</c:v>
                </c:pt>
                <c:pt idx="98">
                  <c:v>7.7538063868360426E-3</c:v>
                </c:pt>
                <c:pt idx="99">
                  <c:v>7.7261619805868821E-3</c:v>
                </c:pt>
                <c:pt idx="100">
                  <c:v>7.6620772206456456E-3</c:v>
                </c:pt>
                <c:pt idx="101">
                  <c:v>6.9709670644166263E-3</c:v>
                </c:pt>
                <c:pt idx="102">
                  <c:v>3.9627530389397692E-3</c:v>
                </c:pt>
                <c:pt idx="103">
                  <c:v>3.9627530389397692E-3</c:v>
                </c:pt>
                <c:pt idx="104">
                  <c:v>3.9150036099639459E-3</c:v>
                </c:pt>
                <c:pt idx="105">
                  <c:v>3.3131094920844915E-3</c:v>
                </c:pt>
                <c:pt idx="106">
                  <c:v>3.3093398003232423E-3</c:v>
                </c:pt>
                <c:pt idx="107">
                  <c:v>3.3093398003232423E-3</c:v>
                </c:pt>
                <c:pt idx="108">
                  <c:v>1.6205178912836033E-3</c:v>
                </c:pt>
                <c:pt idx="109">
                  <c:v>1.4081585887332319E-3</c:v>
                </c:pt>
                <c:pt idx="110">
                  <c:v>1.4081585887332319E-3</c:v>
                </c:pt>
                <c:pt idx="111">
                  <c:v>1.3604091597574088E-3</c:v>
                </c:pt>
                <c:pt idx="112">
                  <c:v>1.2686799935670116E-3</c:v>
                </c:pt>
                <c:pt idx="113">
                  <c:v>8.1003416261502643E-4</c:v>
                </c:pt>
                <c:pt idx="114">
                  <c:v>7.8238975636586564E-4</c:v>
                </c:pt>
                <c:pt idx="115">
                  <c:v>4.3055185864927423E-4</c:v>
                </c:pt>
                <c:pt idx="116">
                  <c:v>4.3055185864927423E-4</c:v>
                </c:pt>
                <c:pt idx="117">
                  <c:v>4.3055185864927423E-4</c:v>
                </c:pt>
                <c:pt idx="118">
                  <c:v>3.790327379122019E-4</c:v>
                </c:pt>
                <c:pt idx="119">
                  <c:v>3.790327379122019E-4</c:v>
                </c:pt>
                <c:pt idx="120">
                  <c:v>1.4656841263516814E-4</c:v>
                </c:pt>
                <c:pt idx="121">
                  <c:v>-5.8251506392704728E-5</c:v>
                </c:pt>
                <c:pt idx="122">
                  <c:v>-5.8251506392704728E-5</c:v>
                </c:pt>
                <c:pt idx="123">
                  <c:v>-4.0003689274596493E-4</c:v>
                </c:pt>
                <c:pt idx="124">
                  <c:v>-6.2244870665966769E-4</c:v>
                </c:pt>
                <c:pt idx="125">
                  <c:v>-7.7951919671171745E-4</c:v>
                </c:pt>
                <c:pt idx="126">
                  <c:v>-1.1627711924387185E-3</c:v>
                </c:pt>
                <c:pt idx="127">
                  <c:v>-1.2482175390270338E-3</c:v>
                </c:pt>
                <c:pt idx="128">
                  <c:v>-1.2482175390270338E-3</c:v>
                </c:pt>
                <c:pt idx="129">
                  <c:v>-1.4806818643040673E-3</c:v>
                </c:pt>
                <c:pt idx="130">
                  <c:v>-1.8777560631556491E-3</c:v>
                </c:pt>
                <c:pt idx="131">
                  <c:v>-1.9016307776435607E-3</c:v>
                </c:pt>
                <c:pt idx="132">
                  <c:v>-1.9016307776435607E-3</c:v>
                </c:pt>
                <c:pt idx="133">
                  <c:v>-1.9016307776435607E-3</c:v>
                </c:pt>
                <c:pt idx="134">
                  <c:v>-1.9016307776435607E-3</c:v>
                </c:pt>
                <c:pt idx="135">
                  <c:v>-1.9255054921314724E-3</c:v>
                </c:pt>
                <c:pt idx="136">
                  <c:v>-1.9255054921314724E-3</c:v>
                </c:pt>
                <c:pt idx="137">
                  <c:v>-1.9255054921314724E-3</c:v>
                </c:pt>
                <c:pt idx="138">
                  <c:v>-1.9255054921314724E-3</c:v>
                </c:pt>
                <c:pt idx="139">
                  <c:v>-1.9255054921314724E-3</c:v>
                </c:pt>
                <c:pt idx="140">
                  <c:v>-1.9430973870173019E-3</c:v>
                </c:pt>
                <c:pt idx="141">
                  <c:v>-1.9833074324706267E-3</c:v>
                </c:pt>
                <c:pt idx="142">
                  <c:v>-2.1441476142839257E-3</c:v>
                </c:pt>
                <c:pt idx="143">
                  <c:v>-2.1717920205330866E-3</c:v>
                </c:pt>
                <c:pt idx="144">
                  <c:v>-2.7699164466512922E-3</c:v>
                </c:pt>
                <c:pt idx="145">
                  <c:v>-2.845310281876276E-3</c:v>
                </c:pt>
                <c:pt idx="146">
                  <c:v>-2.9785060574404141E-3</c:v>
                </c:pt>
                <c:pt idx="147">
                  <c:v>-3.7713978912231614E-3</c:v>
                </c:pt>
                <c:pt idx="148">
                  <c:v>-3.8028119892335715E-3</c:v>
                </c:pt>
                <c:pt idx="149">
                  <c:v>-3.8028119892335715E-3</c:v>
                </c:pt>
                <c:pt idx="150">
                  <c:v>-3.8028119892335715E-3</c:v>
                </c:pt>
                <c:pt idx="151">
                  <c:v>-3.9121330503097979E-3</c:v>
                </c:pt>
                <c:pt idx="152">
                  <c:v>-3.9598824792856212E-3</c:v>
                </c:pt>
                <c:pt idx="153">
                  <c:v>-3.96365217104687E-3</c:v>
                </c:pt>
                <c:pt idx="154">
                  <c:v>-3.96365217104687E-3</c:v>
                </c:pt>
                <c:pt idx="155">
                  <c:v>-3.96365217104687E-3</c:v>
                </c:pt>
                <c:pt idx="156">
                  <c:v>-4.0176844196247756E-3</c:v>
                </c:pt>
                <c:pt idx="157">
                  <c:v>-4.0666904125210152E-3</c:v>
                </c:pt>
                <c:pt idx="158">
                  <c:v>-4.0792560517251787E-3</c:v>
                </c:pt>
                <c:pt idx="159">
                  <c:v>-4.1244923528601695E-3</c:v>
                </c:pt>
                <c:pt idx="160">
                  <c:v>-4.2199912108118152E-3</c:v>
                </c:pt>
                <c:pt idx="161">
                  <c:v>-4.2677406397876386E-3</c:v>
                </c:pt>
                <c:pt idx="162">
                  <c:v>-4.2677406397876386E-3</c:v>
                </c:pt>
                <c:pt idx="163">
                  <c:v>-4.2677406397876386E-3</c:v>
                </c:pt>
                <c:pt idx="164">
                  <c:v>-4.2677406397876386E-3</c:v>
                </c:pt>
                <c:pt idx="165">
                  <c:v>-4.2677406397876386E-3</c:v>
                </c:pt>
                <c:pt idx="166">
                  <c:v>-4.2677406397876386E-3</c:v>
                </c:pt>
                <c:pt idx="167">
                  <c:v>-4.3707788812617837E-3</c:v>
                </c:pt>
                <c:pt idx="168">
                  <c:v>-4.5517240858017442E-3</c:v>
                </c:pt>
                <c:pt idx="169">
                  <c:v>-4.5894210034142366E-3</c:v>
                </c:pt>
                <c:pt idx="170">
                  <c:v>-4.5894210034142366E-3</c:v>
                </c:pt>
                <c:pt idx="171">
                  <c:v>-4.5894210034142366E-3</c:v>
                </c:pt>
                <c:pt idx="172">
                  <c:v>-4.5894210034142366E-3</c:v>
                </c:pt>
                <c:pt idx="173">
                  <c:v>-4.5894210034142366E-3</c:v>
                </c:pt>
                <c:pt idx="174">
                  <c:v>-4.5894210034142366E-3</c:v>
                </c:pt>
                <c:pt idx="175">
                  <c:v>-4.5894210034142366E-3</c:v>
                </c:pt>
                <c:pt idx="176">
                  <c:v>-4.5894210034142366E-3</c:v>
                </c:pt>
                <c:pt idx="177">
                  <c:v>-4.5894210034142366E-3</c:v>
                </c:pt>
                <c:pt idx="178">
                  <c:v>-4.5894210034142366E-3</c:v>
                </c:pt>
                <c:pt idx="179">
                  <c:v>-4.5894210034142366E-3</c:v>
                </c:pt>
                <c:pt idx="180">
                  <c:v>-4.5894210034142366E-3</c:v>
                </c:pt>
                <c:pt idx="181">
                  <c:v>-5.020422428117061E-3</c:v>
                </c:pt>
                <c:pt idx="182">
                  <c:v>-5.1498485119199503E-3</c:v>
                </c:pt>
                <c:pt idx="183">
                  <c:v>-5.2629392647574255E-3</c:v>
                </c:pt>
                <c:pt idx="184">
                  <c:v>-5.2629392647574255E-3</c:v>
                </c:pt>
                <c:pt idx="185">
                  <c:v>-5.5808499366227747E-3</c:v>
                </c:pt>
                <c:pt idx="186">
                  <c:v>-5.5946721397473554E-3</c:v>
                </c:pt>
                <c:pt idx="187">
                  <c:v>-5.5946721397473554E-3</c:v>
                </c:pt>
                <c:pt idx="188">
                  <c:v>-5.5946721397473554E-3</c:v>
                </c:pt>
                <c:pt idx="189">
                  <c:v>-5.5946721397473554E-3</c:v>
                </c:pt>
                <c:pt idx="190">
                  <c:v>-5.5946721397473554E-3</c:v>
                </c:pt>
                <c:pt idx="191">
                  <c:v>-5.618546854235267E-3</c:v>
                </c:pt>
                <c:pt idx="192">
                  <c:v>-5.618546854235267E-3</c:v>
                </c:pt>
                <c:pt idx="193">
                  <c:v>-5.618546854235267E-3</c:v>
                </c:pt>
                <c:pt idx="194">
                  <c:v>-5.6864013059377523E-3</c:v>
                </c:pt>
                <c:pt idx="195">
                  <c:v>-5.9465100374639463E-3</c:v>
                </c:pt>
                <c:pt idx="196">
                  <c:v>-5.9465100374639463E-3</c:v>
                </c:pt>
                <c:pt idx="197">
                  <c:v>-5.9465100374639463E-3</c:v>
                </c:pt>
                <c:pt idx="198">
                  <c:v>-6.3398145445542793E-3</c:v>
                </c:pt>
                <c:pt idx="199">
                  <c:v>-6.3398145445542793E-3</c:v>
                </c:pt>
                <c:pt idx="200">
                  <c:v>-6.4051558684159321E-3</c:v>
                </c:pt>
                <c:pt idx="201">
                  <c:v>-6.4491356056305058E-3</c:v>
                </c:pt>
                <c:pt idx="202">
                  <c:v>-6.4491356056305058E-3</c:v>
                </c:pt>
                <c:pt idx="203">
                  <c:v>-6.5484041553434021E-3</c:v>
                </c:pt>
                <c:pt idx="204">
                  <c:v>-6.6476727050562966E-3</c:v>
                </c:pt>
                <c:pt idx="205">
                  <c:v>-6.9178339479458225E-3</c:v>
                </c:pt>
                <c:pt idx="206">
                  <c:v>-6.9178339479458225E-3</c:v>
                </c:pt>
                <c:pt idx="207">
                  <c:v>-7.2734415374236631E-3</c:v>
                </c:pt>
                <c:pt idx="208">
                  <c:v>-7.4305120274757129E-3</c:v>
                </c:pt>
                <c:pt idx="209">
                  <c:v>-7.4305120274757129E-3</c:v>
                </c:pt>
                <c:pt idx="210">
                  <c:v>-7.4782614564515362E-3</c:v>
                </c:pt>
                <c:pt idx="211">
                  <c:v>-7.5159583740640277E-3</c:v>
                </c:pt>
                <c:pt idx="212">
                  <c:v>-7.8099943314414652E-3</c:v>
                </c:pt>
                <c:pt idx="213">
                  <c:v>-7.8099943314414652E-3</c:v>
                </c:pt>
                <c:pt idx="214">
                  <c:v>-7.8099943314414652E-3</c:v>
                </c:pt>
                <c:pt idx="215">
                  <c:v>-7.9230850842789413E-3</c:v>
                </c:pt>
                <c:pt idx="216">
                  <c:v>-7.9230850842789413E-3</c:v>
                </c:pt>
                <c:pt idx="217">
                  <c:v>-7.9230850842789413E-3</c:v>
                </c:pt>
                <c:pt idx="218">
                  <c:v>-7.9230850842789413E-3</c:v>
                </c:pt>
                <c:pt idx="219">
                  <c:v>-7.9369072874035211E-3</c:v>
                </c:pt>
                <c:pt idx="220">
                  <c:v>-7.9369072874035211E-3</c:v>
                </c:pt>
                <c:pt idx="221">
                  <c:v>-9.1243601921970167E-3</c:v>
                </c:pt>
                <c:pt idx="222">
                  <c:v>-9.9612317631943385E-3</c:v>
                </c:pt>
                <c:pt idx="223">
                  <c:v>-9.9612317631943385E-3</c:v>
                </c:pt>
                <c:pt idx="224">
                  <c:v>-9.9612317631943385E-3</c:v>
                </c:pt>
                <c:pt idx="225">
                  <c:v>-9.9612317631943385E-3</c:v>
                </c:pt>
                <c:pt idx="226">
                  <c:v>-1.0109506305803474E-2</c:v>
                </c:pt>
                <c:pt idx="227">
                  <c:v>-1.0159768862620129E-2</c:v>
                </c:pt>
                <c:pt idx="228">
                  <c:v>-1.0173591065744709E-2</c:v>
                </c:pt>
                <c:pt idx="229">
                  <c:v>-1.0197465780232621E-2</c:v>
                </c:pt>
                <c:pt idx="230">
                  <c:v>-1.118512502167991E-2</c:v>
                </c:pt>
                <c:pt idx="231">
                  <c:v>-1.1526910408033171E-2</c:v>
                </c:pt>
                <c:pt idx="232">
                  <c:v>-1.2038331923642644E-2</c:v>
                </c:pt>
                <c:pt idx="233">
                  <c:v>-1.2488181807151716E-2</c:v>
                </c:pt>
                <c:pt idx="234">
                  <c:v>-1.2488181807151716E-2</c:v>
                </c:pt>
                <c:pt idx="235">
                  <c:v>-1.2488181807151716E-2</c:v>
                </c:pt>
                <c:pt idx="236">
                  <c:v>-1.2783474328449569E-2</c:v>
                </c:pt>
                <c:pt idx="237">
                  <c:v>-1.2847559088390805E-2</c:v>
                </c:pt>
                <c:pt idx="238">
                  <c:v>-1.2891538825605378E-2</c:v>
                </c:pt>
                <c:pt idx="239">
                  <c:v>-1.3513537966211497E-2</c:v>
                </c:pt>
                <c:pt idx="240">
                  <c:v>-1.3541182372460657E-2</c:v>
                </c:pt>
                <c:pt idx="241">
                  <c:v>-1.3876684939211835E-2</c:v>
                </c:pt>
                <c:pt idx="242">
                  <c:v>-1.4526328486067112E-2</c:v>
                </c:pt>
                <c:pt idx="243">
                  <c:v>-1.4528841613907946E-2</c:v>
                </c:pt>
                <c:pt idx="244">
                  <c:v>-1.4536380997430445E-2</c:v>
                </c:pt>
                <c:pt idx="245">
                  <c:v>-1.5052828768721584E-2</c:v>
                </c:pt>
                <c:pt idx="246">
                  <c:v>-1.5206129567012384E-2</c:v>
                </c:pt>
                <c:pt idx="247">
                  <c:v>-1.5555454336888142E-2</c:v>
                </c:pt>
                <c:pt idx="248">
                  <c:v>-1.5561737156490226E-2</c:v>
                </c:pt>
                <c:pt idx="249">
                  <c:v>-1.5831898399379752E-2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A9-43CD-A7F0-DCACBA7128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-17869</c:v>
                </c:pt>
                <c:pt idx="1">
                  <c:v>-17355</c:v>
                </c:pt>
                <c:pt idx="2">
                  <c:v>-17339</c:v>
                </c:pt>
                <c:pt idx="3">
                  <c:v>-17265</c:v>
                </c:pt>
                <c:pt idx="4">
                  <c:v>-17230</c:v>
                </c:pt>
                <c:pt idx="5">
                  <c:v>-16990</c:v>
                </c:pt>
                <c:pt idx="6">
                  <c:v>-16969</c:v>
                </c:pt>
                <c:pt idx="7">
                  <c:v>-16797</c:v>
                </c:pt>
                <c:pt idx="8">
                  <c:v>-16789</c:v>
                </c:pt>
                <c:pt idx="9">
                  <c:v>-16767</c:v>
                </c:pt>
                <c:pt idx="10">
                  <c:v>-16759</c:v>
                </c:pt>
                <c:pt idx="11">
                  <c:v>-16719</c:v>
                </c:pt>
                <c:pt idx="12">
                  <c:v>-16708</c:v>
                </c:pt>
                <c:pt idx="13">
                  <c:v>-16528</c:v>
                </c:pt>
                <c:pt idx="14">
                  <c:v>-16506</c:v>
                </c:pt>
                <c:pt idx="15">
                  <c:v>-16498</c:v>
                </c:pt>
                <c:pt idx="16">
                  <c:v>-16422</c:v>
                </c:pt>
                <c:pt idx="17">
                  <c:v>-16403</c:v>
                </c:pt>
                <c:pt idx="18">
                  <c:v>-16250</c:v>
                </c:pt>
                <c:pt idx="19">
                  <c:v>-16180</c:v>
                </c:pt>
                <c:pt idx="20">
                  <c:v>-16169</c:v>
                </c:pt>
                <c:pt idx="21">
                  <c:v>-16131</c:v>
                </c:pt>
                <c:pt idx="22">
                  <c:v>-15622</c:v>
                </c:pt>
                <c:pt idx="23">
                  <c:v>-15342</c:v>
                </c:pt>
                <c:pt idx="24">
                  <c:v>-15216</c:v>
                </c:pt>
                <c:pt idx="25">
                  <c:v>-15205</c:v>
                </c:pt>
                <c:pt idx="26">
                  <c:v>-15156</c:v>
                </c:pt>
                <c:pt idx="27">
                  <c:v>-15059</c:v>
                </c:pt>
                <c:pt idx="28">
                  <c:v>-14884</c:v>
                </c:pt>
                <c:pt idx="29">
                  <c:v>-13595</c:v>
                </c:pt>
                <c:pt idx="30">
                  <c:v>-13559</c:v>
                </c:pt>
                <c:pt idx="31">
                  <c:v>-13407</c:v>
                </c:pt>
                <c:pt idx="32">
                  <c:v>-13314</c:v>
                </c:pt>
                <c:pt idx="33">
                  <c:v>-13287</c:v>
                </c:pt>
                <c:pt idx="34">
                  <c:v>-12882</c:v>
                </c:pt>
                <c:pt idx="35">
                  <c:v>-12805</c:v>
                </c:pt>
                <c:pt idx="36">
                  <c:v>-12713</c:v>
                </c:pt>
                <c:pt idx="37">
                  <c:v>-12691</c:v>
                </c:pt>
                <c:pt idx="38">
                  <c:v>-12484</c:v>
                </c:pt>
                <c:pt idx="39">
                  <c:v>-12446</c:v>
                </c:pt>
                <c:pt idx="40">
                  <c:v>-12427</c:v>
                </c:pt>
                <c:pt idx="41">
                  <c:v>-12419</c:v>
                </c:pt>
                <c:pt idx="42">
                  <c:v>-12384</c:v>
                </c:pt>
                <c:pt idx="43">
                  <c:v>-11989</c:v>
                </c:pt>
                <c:pt idx="44">
                  <c:v>-11959</c:v>
                </c:pt>
                <c:pt idx="45">
                  <c:v>-11951</c:v>
                </c:pt>
                <c:pt idx="46">
                  <c:v>-11886</c:v>
                </c:pt>
                <c:pt idx="47">
                  <c:v>-11083</c:v>
                </c:pt>
                <c:pt idx="48">
                  <c:v>-11037</c:v>
                </c:pt>
                <c:pt idx="49">
                  <c:v>-11018</c:v>
                </c:pt>
                <c:pt idx="50">
                  <c:v>-10079</c:v>
                </c:pt>
                <c:pt idx="51">
                  <c:v>-10076</c:v>
                </c:pt>
                <c:pt idx="52">
                  <c:v>-10022</c:v>
                </c:pt>
                <c:pt idx="53">
                  <c:v>-10017</c:v>
                </c:pt>
                <c:pt idx="54">
                  <c:v>-9842</c:v>
                </c:pt>
                <c:pt idx="55">
                  <c:v>-9758</c:v>
                </c:pt>
                <c:pt idx="56">
                  <c:v>-9578</c:v>
                </c:pt>
                <c:pt idx="57">
                  <c:v>-9575</c:v>
                </c:pt>
                <c:pt idx="58">
                  <c:v>-9551</c:v>
                </c:pt>
                <c:pt idx="59">
                  <c:v>-9545</c:v>
                </c:pt>
                <c:pt idx="60">
                  <c:v>-9530</c:v>
                </c:pt>
                <c:pt idx="61">
                  <c:v>-9478</c:v>
                </c:pt>
                <c:pt idx="62">
                  <c:v>-9330</c:v>
                </c:pt>
                <c:pt idx="63">
                  <c:v>-9312</c:v>
                </c:pt>
                <c:pt idx="64">
                  <c:v>-9244</c:v>
                </c:pt>
                <c:pt idx="65">
                  <c:v>-9214</c:v>
                </c:pt>
                <c:pt idx="66">
                  <c:v>-8920</c:v>
                </c:pt>
                <c:pt idx="67">
                  <c:v>-8778</c:v>
                </c:pt>
                <c:pt idx="68">
                  <c:v>-8721</c:v>
                </c:pt>
                <c:pt idx="69">
                  <c:v>-8711</c:v>
                </c:pt>
                <c:pt idx="70">
                  <c:v>-8484</c:v>
                </c:pt>
                <c:pt idx="71">
                  <c:v>-8484</c:v>
                </c:pt>
                <c:pt idx="72">
                  <c:v>-8484</c:v>
                </c:pt>
                <c:pt idx="73">
                  <c:v>-8250</c:v>
                </c:pt>
                <c:pt idx="74">
                  <c:v>-8212</c:v>
                </c:pt>
                <c:pt idx="75">
                  <c:v>-8188</c:v>
                </c:pt>
                <c:pt idx="76">
                  <c:v>-8158</c:v>
                </c:pt>
                <c:pt idx="77">
                  <c:v>-8030</c:v>
                </c:pt>
                <c:pt idx="78">
                  <c:v>-7660</c:v>
                </c:pt>
                <c:pt idx="79">
                  <c:v>-7628</c:v>
                </c:pt>
                <c:pt idx="80">
                  <c:v>-7595</c:v>
                </c:pt>
                <c:pt idx="81">
                  <c:v>-7455</c:v>
                </c:pt>
                <c:pt idx="82">
                  <c:v>-7414</c:v>
                </c:pt>
                <c:pt idx="83">
                  <c:v>-7390</c:v>
                </c:pt>
                <c:pt idx="84">
                  <c:v>-7213</c:v>
                </c:pt>
                <c:pt idx="85">
                  <c:v>-7175</c:v>
                </c:pt>
                <c:pt idx="86">
                  <c:v>-7137</c:v>
                </c:pt>
                <c:pt idx="87">
                  <c:v>-7132</c:v>
                </c:pt>
                <c:pt idx="88">
                  <c:v>-7075</c:v>
                </c:pt>
                <c:pt idx="89">
                  <c:v>-6827</c:v>
                </c:pt>
                <c:pt idx="90">
                  <c:v>-6566</c:v>
                </c:pt>
                <c:pt idx="91">
                  <c:v>-6394</c:v>
                </c:pt>
                <c:pt idx="92">
                  <c:v>-6364</c:v>
                </c:pt>
                <c:pt idx="93">
                  <c:v>-6076</c:v>
                </c:pt>
                <c:pt idx="94">
                  <c:v>-5869</c:v>
                </c:pt>
                <c:pt idx="95">
                  <c:v>-5758</c:v>
                </c:pt>
                <c:pt idx="96">
                  <c:v>-5586</c:v>
                </c:pt>
                <c:pt idx="97">
                  <c:v>-5537</c:v>
                </c:pt>
                <c:pt idx="98">
                  <c:v>-5050</c:v>
                </c:pt>
                <c:pt idx="99">
                  <c:v>-5028</c:v>
                </c:pt>
                <c:pt idx="100">
                  <c:v>-4977</c:v>
                </c:pt>
                <c:pt idx="101">
                  <c:v>-4427</c:v>
                </c:pt>
                <c:pt idx="102">
                  <c:v>-2033</c:v>
                </c:pt>
                <c:pt idx="103">
                  <c:v>-2033</c:v>
                </c:pt>
                <c:pt idx="104">
                  <c:v>-1995</c:v>
                </c:pt>
                <c:pt idx="105">
                  <c:v>-1516</c:v>
                </c:pt>
                <c:pt idx="106">
                  <c:v>-1513</c:v>
                </c:pt>
                <c:pt idx="107">
                  <c:v>-1513</c:v>
                </c:pt>
                <c:pt idx="108">
                  <c:v>-169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111</c:v>
                </c:pt>
                <c:pt idx="113">
                  <c:v>476</c:v>
                </c:pt>
                <c:pt idx="114">
                  <c:v>498</c:v>
                </c:pt>
                <c:pt idx="115">
                  <c:v>778</c:v>
                </c:pt>
                <c:pt idx="116">
                  <c:v>778</c:v>
                </c:pt>
                <c:pt idx="117">
                  <c:v>778</c:v>
                </c:pt>
                <c:pt idx="118">
                  <c:v>819</c:v>
                </c:pt>
                <c:pt idx="119">
                  <c:v>819</c:v>
                </c:pt>
                <c:pt idx="120">
                  <c:v>1004</c:v>
                </c:pt>
                <c:pt idx="121">
                  <c:v>1167</c:v>
                </c:pt>
                <c:pt idx="122">
                  <c:v>1167</c:v>
                </c:pt>
                <c:pt idx="123">
                  <c:v>1439</c:v>
                </c:pt>
                <c:pt idx="124">
                  <c:v>1616</c:v>
                </c:pt>
                <c:pt idx="125">
                  <c:v>1741</c:v>
                </c:pt>
                <c:pt idx="126">
                  <c:v>2046</c:v>
                </c:pt>
                <c:pt idx="127">
                  <c:v>2114</c:v>
                </c:pt>
                <c:pt idx="128">
                  <c:v>2114</c:v>
                </c:pt>
                <c:pt idx="129">
                  <c:v>2299</c:v>
                </c:pt>
                <c:pt idx="130">
                  <c:v>2615</c:v>
                </c:pt>
                <c:pt idx="131">
                  <c:v>2634</c:v>
                </c:pt>
                <c:pt idx="132">
                  <c:v>2634</c:v>
                </c:pt>
                <c:pt idx="133">
                  <c:v>2634</c:v>
                </c:pt>
                <c:pt idx="134">
                  <c:v>2634</c:v>
                </c:pt>
                <c:pt idx="135">
                  <c:v>2653</c:v>
                </c:pt>
                <c:pt idx="136">
                  <c:v>2653</c:v>
                </c:pt>
                <c:pt idx="137">
                  <c:v>2653</c:v>
                </c:pt>
                <c:pt idx="138">
                  <c:v>2653</c:v>
                </c:pt>
                <c:pt idx="139">
                  <c:v>2653</c:v>
                </c:pt>
                <c:pt idx="140">
                  <c:v>2667</c:v>
                </c:pt>
                <c:pt idx="141">
                  <c:v>2699</c:v>
                </c:pt>
                <c:pt idx="142">
                  <c:v>2827</c:v>
                </c:pt>
                <c:pt idx="143">
                  <c:v>2849</c:v>
                </c:pt>
                <c:pt idx="144">
                  <c:v>3325</c:v>
                </c:pt>
                <c:pt idx="145">
                  <c:v>3385</c:v>
                </c:pt>
                <c:pt idx="146">
                  <c:v>3491</c:v>
                </c:pt>
                <c:pt idx="147">
                  <c:v>4122</c:v>
                </c:pt>
                <c:pt idx="148">
                  <c:v>4147</c:v>
                </c:pt>
                <c:pt idx="149">
                  <c:v>4147</c:v>
                </c:pt>
                <c:pt idx="150">
                  <c:v>4147</c:v>
                </c:pt>
                <c:pt idx="151">
                  <c:v>4234</c:v>
                </c:pt>
                <c:pt idx="152">
                  <c:v>4272</c:v>
                </c:pt>
                <c:pt idx="153">
                  <c:v>4275</c:v>
                </c:pt>
                <c:pt idx="154">
                  <c:v>4275</c:v>
                </c:pt>
                <c:pt idx="155">
                  <c:v>4275</c:v>
                </c:pt>
                <c:pt idx="156">
                  <c:v>4318</c:v>
                </c:pt>
                <c:pt idx="157">
                  <c:v>4357</c:v>
                </c:pt>
                <c:pt idx="158">
                  <c:v>4367</c:v>
                </c:pt>
                <c:pt idx="159">
                  <c:v>4403</c:v>
                </c:pt>
                <c:pt idx="160">
                  <c:v>4479</c:v>
                </c:pt>
                <c:pt idx="161">
                  <c:v>4517</c:v>
                </c:pt>
                <c:pt idx="162">
                  <c:v>4517</c:v>
                </c:pt>
                <c:pt idx="163">
                  <c:v>4517</c:v>
                </c:pt>
                <c:pt idx="164">
                  <c:v>4517</c:v>
                </c:pt>
                <c:pt idx="165">
                  <c:v>4517</c:v>
                </c:pt>
                <c:pt idx="166">
                  <c:v>4517</c:v>
                </c:pt>
                <c:pt idx="167">
                  <c:v>4599</c:v>
                </c:pt>
                <c:pt idx="168">
                  <c:v>4743</c:v>
                </c:pt>
                <c:pt idx="169">
                  <c:v>4773</c:v>
                </c:pt>
                <c:pt idx="170">
                  <c:v>4773</c:v>
                </c:pt>
                <c:pt idx="171">
                  <c:v>4773</c:v>
                </c:pt>
                <c:pt idx="172">
                  <c:v>4773</c:v>
                </c:pt>
                <c:pt idx="173">
                  <c:v>4773</c:v>
                </c:pt>
                <c:pt idx="174">
                  <c:v>4773</c:v>
                </c:pt>
                <c:pt idx="175">
                  <c:v>4773</c:v>
                </c:pt>
                <c:pt idx="176">
                  <c:v>4773</c:v>
                </c:pt>
                <c:pt idx="177">
                  <c:v>4773</c:v>
                </c:pt>
                <c:pt idx="178">
                  <c:v>4773</c:v>
                </c:pt>
                <c:pt idx="179">
                  <c:v>4773</c:v>
                </c:pt>
                <c:pt idx="180">
                  <c:v>4773</c:v>
                </c:pt>
                <c:pt idx="181">
                  <c:v>5116</c:v>
                </c:pt>
                <c:pt idx="182">
                  <c:v>5219</c:v>
                </c:pt>
                <c:pt idx="183">
                  <c:v>5309</c:v>
                </c:pt>
                <c:pt idx="184">
                  <c:v>5309</c:v>
                </c:pt>
                <c:pt idx="185">
                  <c:v>5562</c:v>
                </c:pt>
                <c:pt idx="186">
                  <c:v>5573</c:v>
                </c:pt>
                <c:pt idx="187">
                  <c:v>5573</c:v>
                </c:pt>
                <c:pt idx="188">
                  <c:v>5573</c:v>
                </c:pt>
                <c:pt idx="189">
                  <c:v>5573</c:v>
                </c:pt>
                <c:pt idx="190">
                  <c:v>5573</c:v>
                </c:pt>
                <c:pt idx="191">
                  <c:v>5592</c:v>
                </c:pt>
                <c:pt idx="192">
                  <c:v>5592</c:v>
                </c:pt>
                <c:pt idx="193">
                  <c:v>5592</c:v>
                </c:pt>
                <c:pt idx="194">
                  <c:v>5646</c:v>
                </c:pt>
                <c:pt idx="195">
                  <c:v>5853</c:v>
                </c:pt>
                <c:pt idx="196">
                  <c:v>5853</c:v>
                </c:pt>
                <c:pt idx="197">
                  <c:v>5853</c:v>
                </c:pt>
                <c:pt idx="198">
                  <c:v>6166</c:v>
                </c:pt>
                <c:pt idx="199">
                  <c:v>6166</c:v>
                </c:pt>
                <c:pt idx="200">
                  <c:v>6218</c:v>
                </c:pt>
                <c:pt idx="201">
                  <c:v>6253</c:v>
                </c:pt>
                <c:pt idx="202">
                  <c:v>6253</c:v>
                </c:pt>
                <c:pt idx="203">
                  <c:v>6332</c:v>
                </c:pt>
                <c:pt idx="204">
                  <c:v>6411</c:v>
                </c:pt>
                <c:pt idx="205">
                  <c:v>6626</c:v>
                </c:pt>
                <c:pt idx="206">
                  <c:v>6626</c:v>
                </c:pt>
                <c:pt idx="207">
                  <c:v>6909</c:v>
                </c:pt>
                <c:pt idx="208">
                  <c:v>7034</c:v>
                </c:pt>
                <c:pt idx="209">
                  <c:v>7034</c:v>
                </c:pt>
                <c:pt idx="210">
                  <c:v>7072</c:v>
                </c:pt>
                <c:pt idx="211">
                  <c:v>7102</c:v>
                </c:pt>
                <c:pt idx="212">
                  <c:v>7336</c:v>
                </c:pt>
                <c:pt idx="213">
                  <c:v>7336</c:v>
                </c:pt>
                <c:pt idx="214">
                  <c:v>7336</c:v>
                </c:pt>
                <c:pt idx="215">
                  <c:v>7426</c:v>
                </c:pt>
                <c:pt idx="216">
                  <c:v>7426</c:v>
                </c:pt>
                <c:pt idx="217">
                  <c:v>7426</c:v>
                </c:pt>
                <c:pt idx="218">
                  <c:v>7426</c:v>
                </c:pt>
                <c:pt idx="219">
                  <c:v>7437</c:v>
                </c:pt>
                <c:pt idx="220">
                  <c:v>7437</c:v>
                </c:pt>
                <c:pt idx="221">
                  <c:v>8382</c:v>
                </c:pt>
                <c:pt idx="222">
                  <c:v>9048</c:v>
                </c:pt>
                <c:pt idx="223">
                  <c:v>9048</c:v>
                </c:pt>
                <c:pt idx="224">
                  <c:v>9048</c:v>
                </c:pt>
                <c:pt idx="225">
                  <c:v>9048</c:v>
                </c:pt>
                <c:pt idx="226">
                  <c:v>9166</c:v>
                </c:pt>
                <c:pt idx="227">
                  <c:v>9206</c:v>
                </c:pt>
                <c:pt idx="228">
                  <c:v>9217</c:v>
                </c:pt>
                <c:pt idx="229">
                  <c:v>9236</c:v>
                </c:pt>
                <c:pt idx="230">
                  <c:v>10022</c:v>
                </c:pt>
                <c:pt idx="231">
                  <c:v>10294</c:v>
                </c:pt>
                <c:pt idx="232">
                  <c:v>10701</c:v>
                </c:pt>
                <c:pt idx="233">
                  <c:v>11059</c:v>
                </c:pt>
                <c:pt idx="234">
                  <c:v>11059</c:v>
                </c:pt>
                <c:pt idx="235">
                  <c:v>11059</c:v>
                </c:pt>
                <c:pt idx="236">
                  <c:v>11294</c:v>
                </c:pt>
                <c:pt idx="237">
                  <c:v>11345</c:v>
                </c:pt>
                <c:pt idx="238">
                  <c:v>11380</c:v>
                </c:pt>
                <c:pt idx="239">
                  <c:v>11875</c:v>
                </c:pt>
                <c:pt idx="240">
                  <c:v>11897</c:v>
                </c:pt>
                <c:pt idx="241">
                  <c:v>12164</c:v>
                </c:pt>
                <c:pt idx="242">
                  <c:v>12681</c:v>
                </c:pt>
                <c:pt idx="243">
                  <c:v>12683</c:v>
                </c:pt>
                <c:pt idx="244">
                  <c:v>12689</c:v>
                </c:pt>
                <c:pt idx="245">
                  <c:v>13100</c:v>
                </c:pt>
                <c:pt idx="246">
                  <c:v>13222</c:v>
                </c:pt>
                <c:pt idx="247">
                  <c:v>13500</c:v>
                </c:pt>
                <c:pt idx="248">
                  <c:v>13505</c:v>
                </c:pt>
                <c:pt idx="249">
                  <c:v>13720</c:v>
                </c:pt>
              </c:numCache>
            </c:numRef>
          </c:xVal>
          <c:yVal>
            <c:numRef>
              <c:f>Active!$R$21:$R$989</c:f>
              <c:numCache>
                <c:formatCode>General</c:formatCode>
                <c:ptCount val="969"/>
                <c:pt idx="145">
                  <c:v>1.8875000001571607E-2</c:v>
                </c:pt>
                <c:pt idx="146">
                  <c:v>-5.3499999921768904E-4</c:v>
                </c:pt>
                <c:pt idx="148">
                  <c:v>6.3050000026123598E-3</c:v>
                </c:pt>
                <c:pt idx="149">
                  <c:v>6.3050000026123598E-3</c:v>
                </c:pt>
                <c:pt idx="150">
                  <c:v>1.5305000000807922E-2</c:v>
                </c:pt>
                <c:pt idx="153">
                  <c:v>-4.5774999998684507E-2</c:v>
                </c:pt>
                <c:pt idx="155">
                  <c:v>-3.3775000003515743E-2</c:v>
                </c:pt>
                <c:pt idx="157">
                  <c:v>-2.2544999999809079E-2</c:v>
                </c:pt>
                <c:pt idx="159">
                  <c:v>-1.3854999997420236E-2</c:v>
                </c:pt>
                <c:pt idx="160">
                  <c:v>-2.5715000003401656E-2</c:v>
                </c:pt>
                <c:pt idx="161">
                  <c:v>-4.1145000002870802E-2</c:v>
                </c:pt>
                <c:pt idx="162">
                  <c:v>-3.8144999998621643E-2</c:v>
                </c:pt>
                <c:pt idx="163">
                  <c:v>-3.6144999998214189E-2</c:v>
                </c:pt>
                <c:pt idx="165">
                  <c:v>-2.5144999999611173E-2</c:v>
                </c:pt>
                <c:pt idx="166">
                  <c:v>-2.0145000002230518E-2</c:v>
                </c:pt>
                <c:pt idx="167">
                  <c:v>-4.3915000002016313E-2</c:v>
                </c:pt>
                <c:pt idx="168">
                  <c:v>-2.7550000013434328E-3</c:v>
                </c:pt>
                <c:pt idx="169">
                  <c:v>-3.0305000000225846E-2</c:v>
                </c:pt>
                <c:pt idx="170">
                  <c:v>-2.6304999999410938E-2</c:v>
                </c:pt>
                <c:pt idx="171">
                  <c:v>-2.3304999995161779E-2</c:v>
                </c:pt>
                <c:pt idx="172">
                  <c:v>-2.3304999995161779E-2</c:v>
                </c:pt>
                <c:pt idx="173">
                  <c:v>-2.3304999995161779E-2</c:v>
                </c:pt>
                <c:pt idx="174">
                  <c:v>-2.3304999995161779E-2</c:v>
                </c:pt>
                <c:pt idx="175">
                  <c:v>-1.8304999997781124E-2</c:v>
                </c:pt>
                <c:pt idx="176">
                  <c:v>-1.8304999997781124E-2</c:v>
                </c:pt>
                <c:pt idx="177">
                  <c:v>-1.4304999996966217E-2</c:v>
                </c:pt>
                <c:pt idx="178">
                  <c:v>-1.2304999996558763E-2</c:v>
                </c:pt>
                <c:pt idx="179">
                  <c:v>-1.2304999996558763E-2</c:v>
                </c:pt>
                <c:pt idx="180">
                  <c:v>-1.1304999999993015E-2</c:v>
                </c:pt>
                <c:pt idx="181">
                  <c:v>-7.6600000029429793E-3</c:v>
                </c:pt>
                <c:pt idx="182">
                  <c:v>-3.6615000004530884E-2</c:v>
                </c:pt>
                <c:pt idx="183">
                  <c:v>-4.1264999999839347E-2</c:v>
                </c:pt>
                <c:pt idx="184">
                  <c:v>-2.5264999996579718E-2</c:v>
                </c:pt>
                <c:pt idx="185">
                  <c:v>-3.6969999993743841E-2</c:v>
                </c:pt>
                <c:pt idx="186">
                  <c:v>-5.4305000005115289E-2</c:v>
                </c:pt>
                <c:pt idx="187">
                  <c:v>-4.8305000003892928E-2</c:v>
                </c:pt>
                <c:pt idx="188">
                  <c:v>-4.5304999999643769E-2</c:v>
                </c:pt>
                <c:pt idx="189">
                  <c:v>-3.0305000000225846E-2</c:v>
                </c:pt>
                <c:pt idx="190">
                  <c:v>-2.9305000003660098E-2</c:v>
                </c:pt>
                <c:pt idx="191">
                  <c:v>-6.0519999999087304E-2</c:v>
                </c:pt>
                <c:pt idx="192">
                  <c:v>-4.7520000000076834E-2</c:v>
                </c:pt>
                <c:pt idx="193">
                  <c:v>-3.951999999844702E-2</c:v>
                </c:pt>
                <c:pt idx="195">
                  <c:v>-2.4104999996779952E-2</c:v>
                </c:pt>
                <c:pt idx="196">
                  <c:v>-1.8105000002833549E-2</c:v>
                </c:pt>
                <c:pt idx="197">
                  <c:v>-1.8105000002833549E-2</c:v>
                </c:pt>
                <c:pt idx="200">
                  <c:v>-2.5130000001809094E-2</c:v>
                </c:pt>
                <c:pt idx="201">
                  <c:v>-1.4105000002018642E-2</c:v>
                </c:pt>
                <c:pt idx="202">
                  <c:v>-1.1049999957322143E-3</c:v>
                </c:pt>
                <c:pt idx="204">
                  <c:v>-2.373500000248896E-2</c:v>
                </c:pt>
                <c:pt idx="205">
                  <c:v>-2.7009999997972045E-2</c:v>
                </c:pt>
                <c:pt idx="206">
                  <c:v>-1.6009999999369029E-2</c:v>
                </c:pt>
                <c:pt idx="207">
                  <c:v>-2.3265000003448222E-2</c:v>
                </c:pt>
                <c:pt idx="208">
                  <c:v>1.1000000085914508E-4</c:v>
                </c:pt>
                <c:pt idx="209">
                  <c:v>7.109999998647254E-3</c:v>
                </c:pt>
                <c:pt idx="212">
                  <c:v>-4.2359999999462161E-2</c:v>
                </c:pt>
                <c:pt idx="213">
                  <c:v>-3.3360000001266599E-2</c:v>
                </c:pt>
                <c:pt idx="214">
                  <c:v>-2.1359999998821877E-2</c:v>
                </c:pt>
                <c:pt idx="215">
                  <c:v>-2.3010000004433095E-2</c:v>
                </c:pt>
                <c:pt idx="216">
                  <c:v>-2.1010000004025642E-2</c:v>
                </c:pt>
                <c:pt idx="217">
                  <c:v>-1.6009999999369029E-2</c:v>
                </c:pt>
                <c:pt idx="218">
                  <c:v>-4.0100000042002648E-3</c:v>
                </c:pt>
                <c:pt idx="219">
                  <c:v>-2.9345000002649613E-2</c:v>
                </c:pt>
                <c:pt idx="220">
                  <c:v>-2.7345000002242159E-2</c:v>
                </c:pt>
                <c:pt idx="222">
                  <c:v>-6.0779999999795109E-2</c:v>
                </c:pt>
                <c:pt idx="223">
                  <c:v>-5.9379999998782296E-2</c:v>
                </c:pt>
                <c:pt idx="224">
                  <c:v>-5.9379999998782296E-2</c:v>
                </c:pt>
                <c:pt idx="225">
                  <c:v>-5.318000000261236E-2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A9-43CD-A7F0-DCACBA71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480576"/>
        <c:axId val="1"/>
      </c:scatterChart>
      <c:valAx>
        <c:axId val="670480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057617797775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3829521309836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8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523809523809526E-2"/>
          <c:y val="0.9204921861831491"/>
          <c:w val="0.9428589426321709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Cam - O-C Diagr.</a:t>
            </a:r>
          </a:p>
        </c:rich>
      </c:tx>
      <c:layout>
        <c:manualLayout>
          <c:xMode val="edge"/>
          <c:yMode val="edge"/>
          <c:x val="0.3693086003372681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5"/>
          <c:w val="0.8060708263069139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2-46CB-A2BB-42C94D4CDE7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1.3999999999999999E-4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1.3999999999999999E-4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-1.4293099993665237E-2</c:v>
                </c:pt>
                <c:pt idx="2">
                  <c:v>-1.4766400003281888E-2</c:v>
                </c:pt>
                <c:pt idx="3">
                  <c:v>1.5871099996729754E-2</c:v>
                </c:pt>
                <c:pt idx="4">
                  <c:v>1.7586599999049213E-2</c:v>
                </c:pt>
                <c:pt idx="5">
                  <c:v>1.4129000046523288E-3</c:v>
                </c:pt>
                <c:pt idx="6">
                  <c:v>1.0705699998652562E-2</c:v>
                </c:pt>
                <c:pt idx="9">
                  <c:v>1.8086199997924268E-2</c:v>
                </c:pt>
                <c:pt idx="55">
                  <c:v>-2.4853399998391978E-2</c:v>
                </c:pt>
                <c:pt idx="64">
                  <c:v>-1.6122799999720883E-2</c:v>
                </c:pt>
                <c:pt idx="71">
                  <c:v>1.6531200002646074E-2</c:v>
                </c:pt>
                <c:pt idx="72">
                  <c:v>1.0441999984323047E-3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2-46CB-A2BB-42C94D4CDE7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7">
                  <c:v>2.5983500003349036E-2</c:v>
                </c:pt>
                <c:pt idx="8">
                  <c:v>6.7961000022478402E-3</c:v>
                </c:pt>
                <c:pt idx="10">
                  <c:v>1.5013700001873076E-2</c:v>
                </c:pt>
                <c:pt idx="11">
                  <c:v>1.5013700001873076E-2</c:v>
                </c:pt>
                <c:pt idx="12">
                  <c:v>2.4013700000068638E-2</c:v>
                </c:pt>
                <c:pt idx="15">
                  <c:v>-3.6797499997192062E-2</c:v>
                </c:pt>
                <c:pt idx="16">
                  <c:v>-2.4797500002023298E-2</c:v>
                </c:pt>
                <c:pt idx="18">
                  <c:v>-1.3395299996773247E-2</c:v>
                </c:pt>
                <c:pt idx="20">
                  <c:v>-4.6086999936960638E-3</c:v>
                </c:pt>
                <c:pt idx="21">
                  <c:v>-1.6309099999489263E-2</c:v>
                </c:pt>
                <c:pt idx="22">
                  <c:v>-3.1659300002502277E-2</c:v>
                </c:pt>
                <c:pt idx="23">
                  <c:v>-2.8659299998253118E-2</c:v>
                </c:pt>
                <c:pt idx="24">
                  <c:v>-2.6659299997845665E-2</c:v>
                </c:pt>
                <c:pt idx="26">
                  <c:v>-1.5659299999242648E-2</c:v>
                </c:pt>
                <c:pt idx="27">
                  <c:v>-1.0659300001861993E-2</c:v>
                </c:pt>
                <c:pt idx="28">
                  <c:v>-3.4257100000104401E-2</c:v>
                </c:pt>
                <c:pt idx="29">
                  <c:v>7.2053000039886683E-3</c:v>
                </c:pt>
                <c:pt idx="30">
                  <c:v>-2.0281700002669822E-2</c:v>
                </c:pt>
                <c:pt idx="31">
                  <c:v>-1.6281700001854915E-2</c:v>
                </c:pt>
                <c:pt idx="32">
                  <c:v>-1.3281699997605756E-2</c:v>
                </c:pt>
                <c:pt idx="33">
                  <c:v>-1.3281699997605756E-2</c:v>
                </c:pt>
                <c:pt idx="34">
                  <c:v>-1.3281699997605756E-2</c:v>
                </c:pt>
                <c:pt idx="35">
                  <c:v>-1.3281699997605756E-2</c:v>
                </c:pt>
                <c:pt idx="36">
                  <c:v>-8.2817000002251007E-3</c:v>
                </c:pt>
                <c:pt idx="37">
                  <c:v>-8.2817000002251007E-3</c:v>
                </c:pt>
                <c:pt idx="38">
                  <c:v>-4.2816999994101934E-3</c:v>
                </c:pt>
                <c:pt idx="39">
                  <c:v>-2.2816999990027398E-3</c:v>
                </c:pt>
                <c:pt idx="40">
                  <c:v>-2.2816999990027398E-3</c:v>
                </c:pt>
                <c:pt idx="41">
                  <c:v>-1.2817000024369918E-3</c:v>
                </c:pt>
                <c:pt idx="42">
                  <c:v>3.0836000005365349E-3</c:v>
                </c:pt>
                <c:pt idx="43">
                  <c:v>-2.5655099998402875E-2</c:v>
                </c:pt>
                <c:pt idx="44">
                  <c:v>-3.0116100002487656E-2</c:v>
                </c:pt>
                <c:pt idx="45">
                  <c:v>-1.4116099999228027E-2</c:v>
                </c:pt>
                <c:pt idx="46">
                  <c:v>-2.5289799996244255E-2</c:v>
                </c:pt>
                <c:pt idx="47">
                  <c:v>-4.2601699999067932E-2</c:v>
                </c:pt>
                <c:pt idx="48">
                  <c:v>-3.6601699997845571E-2</c:v>
                </c:pt>
                <c:pt idx="49">
                  <c:v>-3.3601699993596412E-2</c:v>
                </c:pt>
                <c:pt idx="50">
                  <c:v>-1.8601699994178489E-2</c:v>
                </c:pt>
                <c:pt idx="51">
                  <c:v>-1.7601699997612741E-2</c:v>
                </c:pt>
                <c:pt idx="52">
                  <c:v>-4.8776800002087839E-2</c:v>
                </c:pt>
                <c:pt idx="53">
                  <c:v>-3.5776800003077369E-2</c:v>
                </c:pt>
                <c:pt idx="54">
                  <c:v>-2.7776800001447555E-2</c:v>
                </c:pt>
                <c:pt idx="56">
                  <c:v>-1.1813699995400384E-2</c:v>
                </c:pt>
                <c:pt idx="57">
                  <c:v>-5.8137000014539808E-3</c:v>
                </c:pt>
                <c:pt idx="58">
                  <c:v>-5.8137000014539808E-3</c:v>
                </c:pt>
                <c:pt idx="61">
                  <c:v>-1.2072199999238364E-2</c:v>
                </c:pt>
                <c:pt idx="62">
                  <c:v>-9.7370000003138557E-4</c:v>
                </c:pt>
                <c:pt idx="63">
                  <c:v>1.2026300006255042E-2</c:v>
                </c:pt>
                <c:pt idx="65">
                  <c:v>-1.0271899998770095E-2</c:v>
                </c:pt>
                <c:pt idx="66">
                  <c:v>-1.3095399997837376E-2</c:v>
                </c:pt>
                <c:pt idx="67">
                  <c:v>-2.0953999992343597E-3</c:v>
                </c:pt>
                <c:pt idx="68">
                  <c:v>-8.7560999963898212E-3</c:v>
                </c:pt>
                <c:pt idx="69">
                  <c:v>1.4881399998557754E-2</c:v>
                </c:pt>
                <c:pt idx="70">
                  <c:v>2.1881399996345863E-2</c:v>
                </c:pt>
                <c:pt idx="73">
                  <c:v>-2.6954399996611755E-2</c:v>
                </c:pt>
                <c:pt idx="74">
                  <c:v>-1.7954399998416193E-2</c:v>
                </c:pt>
                <c:pt idx="75">
                  <c:v>-5.9543999959714711E-3</c:v>
                </c:pt>
                <c:pt idx="76">
                  <c:v>-7.4154000030830503E-3</c:v>
                </c:pt>
                <c:pt idx="77">
                  <c:v>-5.4154000026755966E-3</c:v>
                </c:pt>
                <c:pt idx="78">
                  <c:v>-4.1539999801898375E-4</c:v>
                </c:pt>
                <c:pt idx="79">
                  <c:v>1.158459999714978E-2</c:v>
                </c:pt>
                <c:pt idx="80">
                  <c:v>-1.3727300000027753E-2</c:v>
                </c:pt>
                <c:pt idx="81">
                  <c:v>-1.17272999996203E-2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2-46CB-A2BB-42C94D4CDE7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82">
                  <c:v>9.7322000001440756E-3</c:v>
                </c:pt>
                <c:pt idx="83">
                  <c:v>1.1238599996431731E-2</c:v>
                </c:pt>
                <c:pt idx="84">
                  <c:v>1.0622599998896476E-2</c:v>
                </c:pt>
                <c:pt idx="85">
                  <c:v>9.4007000006968156E-3</c:v>
                </c:pt>
                <c:pt idx="86">
                  <c:v>1.1635599999863189E-2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2-46CB-A2BB-42C94D4CDE7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2-46CB-A2BB-42C94D4CDE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2-46CB-A2BB-42C94D4CDE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3">
                  <c:v>1.7001399995933753E-2</c:v>
                </c:pt>
                <c:pt idx="14">
                  <c:v>1.4651200006483123E-2</c:v>
                </c:pt>
                <c:pt idx="17">
                  <c:v>-2.5622000030125491E-3</c:v>
                </c:pt>
                <c:pt idx="19">
                  <c:v>1.0775700000522193E-2</c:v>
                </c:pt>
                <c:pt idx="25">
                  <c:v>-2.6159300003200769E-2</c:v>
                </c:pt>
                <c:pt idx="59">
                  <c:v>6.1386000015772879E-3</c:v>
                </c:pt>
                <c:pt idx="60">
                  <c:v>7.5386000025901012E-3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2-46CB-A2BB-42C94D4CDE7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719.5</c:v>
                </c:pt>
                <c:pt idx="2">
                  <c:v>808</c:v>
                </c:pt>
                <c:pt idx="3">
                  <c:v>870.5</c:v>
                </c:pt>
                <c:pt idx="4">
                  <c:v>1023</c:v>
                </c:pt>
                <c:pt idx="5">
                  <c:v>1149.5</c:v>
                </c:pt>
                <c:pt idx="6">
                  <c:v>1333.5</c:v>
                </c:pt>
                <c:pt idx="7">
                  <c:v>1692.5</c:v>
                </c:pt>
                <c:pt idx="8">
                  <c:v>1745.5</c:v>
                </c:pt>
                <c:pt idx="9">
                  <c:v>2061</c:v>
                </c:pt>
                <c:pt idx="10">
                  <c:v>2073.5</c:v>
                </c:pt>
                <c:pt idx="11">
                  <c:v>2073.5</c:v>
                </c:pt>
                <c:pt idx="12">
                  <c:v>2073.5</c:v>
                </c:pt>
                <c:pt idx="13">
                  <c:v>2117</c:v>
                </c:pt>
                <c:pt idx="14">
                  <c:v>2136</c:v>
                </c:pt>
                <c:pt idx="15">
                  <c:v>2137.5</c:v>
                </c:pt>
                <c:pt idx="16">
                  <c:v>2137.5</c:v>
                </c:pt>
                <c:pt idx="17">
                  <c:v>2159</c:v>
                </c:pt>
                <c:pt idx="18">
                  <c:v>2178.5</c:v>
                </c:pt>
                <c:pt idx="19">
                  <c:v>2183.5</c:v>
                </c:pt>
                <c:pt idx="20">
                  <c:v>2201.5</c:v>
                </c:pt>
                <c:pt idx="21">
                  <c:v>2239.5</c:v>
                </c:pt>
                <c:pt idx="22">
                  <c:v>2258.5</c:v>
                </c:pt>
                <c:pt idx="23">
                  <c:v>2258.5</c:v>
                </c:pt>
                <c:pt idx="24">
                  <c:v>2258.5</c:v>
                </c:pt>
                <c:pt idx="25">
                  <c:v>2258.5</c:v>
                </c:pt>
                <c:pt idx="26">
                  <c:v>2258.5</c:v>
                </c:pt>
                <c:pt idx="27">
                  <c:v>2258.5</c:v>
                </c:pt>
                <c:pt idx="28">
                  <c:v>2299.5</c:v>
                </c:pt>
                <c:pt idx="29">
                  <c:v>2371.5</c:v>
                </c:pt>
                <c:pt idx="30">
                  <c:v>2386.5</c:v>
                </c:pt>
                <c:pt idx="31">
                  <c:v>2386.5</c:v>
                </c:pt>
                <c:pt idx="32">
                  <c:v>2386.5</c:v>
                </c:pt>
                <c:pt idx="33">
                  <c:v>2386.5</c:v>
                </c:pt>
                <c:pt idx="34">
                  <c:v>2386.5</c:v>
                </c:pt>
                <c:pt idx="35">
                  <c:v>2386.5</c:v>
                </c:pt>
                <c:pt idx="36">
                  <c:v>2386.5</c:v>
                </c:pt>
                <c:pt idx="37">
                  <c:v>2386.5</c:v>
                </c:pt>
                <c:pt idx="38">
                  <c:v>2386.5</c:v>
                </c:pt>
                <c:pt idx="39">
                  <c:v>2386.5</c:v>
                </c:pt>
                <c:pt idx="40">
                  <c:v>2386.5</c:v>
                </c:pt>
                <c:pt idx="41">
                  <c:v>2386.5</c:v>
                </c:pt>
                <c:pt idx="42">
                  <c:v>2558</c:v>
                </c:pt>
                <c:pt idx="43">
                  <c:v>2609.5</c:v>
                </c:pt>
                <c:pt idx="44">
                  <c:v>2654.5</c:v>
                </c:pt>
                <c:pt idx="45">
                  <c:v>2654.5</c:v>
                </c:pt>
                <c:pt idx="46">
                  <c:v>2781</c:v>
                </c:pt>
                <c:pt idx="47">
                  <c:v>2786.5</c:v>
                </c:pt>
                <c:pt idx="48">
                  <c:v>2786.5</c:v>
                </c:pt>
                <c:pt idx="49">
                  <c:v>2786.5</c:v>
                </c:pt>
                <c:pt idx="50">
                  <c:v>2786.5</c:v>
                </c:pt>
                <c:pt idx="51">
                  <c:v>2786.5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2823</c:v>
                </c:pt>
                <c:pt idx="56">
                  <c:v>2926.5</c:v>
                </c:pt>
                <c:pt idx="57">
                  <c:v>2926.5</c:v>
                </c:pt>
                <c:pt idx="58">
                  <c:v>2926.5</c:v>
                </c:pt>
                <c:pt idx="59">
                  <c:v>3083</c:v>
                </c:pt>
                <c:pt idx="60">
                  <c:v>3083</c:v>
                </c:pt>
                <c:pt idx="61">
                  <c:v>3109</c:v>
                </c:pt>
                <c:pt idx="62">
                  <c:v>3126.5</c:v>
                </c:pt>
                <c:pt idx="63">
                  <c:v>3126.5</c:v>
                </c:pt>
                <c:pt idx="64">
                  <c:v>3166</c:v>
                </c:pt>
                <c:pt idx="65">
                  <c:v>3205.5</c:v>
                </c:pt>
                <c:pt idx="66">
                  <c:v>3313</c:v>
                </c:pt>
                <c:pt idx="67">
                  <c:v>3313</c:v>
                </c:pt>
                <c:pt idx="68">
                  <c:v>3454.5</c:v>
                </c:pt>
                <c:pt idx="69">
                  <c:v>3517</c:v>
                </c:pt>
                <c:pt idx="70">
                  <c:v>3517</c:v>
                </c:pt>
                <c:pt idx="71">
                  <c:v>3536</c:v>
                </c:pt>
                <c:pt idx="72">
                  <c:v>3551</c:v>
                </c:pt>
                <c:pt idx="73">
                  <c:v>3668</c:v>
                </c:pt>
                <c:pt idx="74">
                  <c:v>3668</c:v>
                </c:pt>
                <c:pt idx="75">
                  <c:v>3668</c:v>
                </c:pt>
                <c:pt idx="76">
                  <c:v>3713</c:v>
                </c:pt>
                <c:pt idx="77">
                  <c:v>3713</c:v>
                </c:pt>
                <c:pt idx="78">
                  <c:v>3713</c:v>
                </c:pt>
                <c:pt idx="79">
                  <c:v>3713</c:v>
                </c:pt>
                <c:pt idx="80">
                  <c:v>3718.5</c:v>
                </c:pt>
                <c:pt idx="81">
                  <c:v>3718.5</c:v>
                </c:pt>
                <c:pt idx="82">
                  <c:v>4191</c:v>
                </c:pt>
                <c:pt idx="83">
                  <c:v>4583</c:v>
                </c:pt>
                <c:pt idx="84">
                  <c:v>4603</c:v>
                </c:pt>
                <c:pt idx="85">
                  <c:v>4608.5</c:v>
                </c:pt>
                <c:pt idx="86">
                  <c:v>4618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-8.8167380991993529E-3</c:v>
                </c:pt>
                <c:pt idx="1">
                  <c:v>-8.3873938881666651E-3</c:v>
                </c:pt>
                <c:pt idx="2">
                  <c:v>-8.3345836551209484E-3</c:v>
                </c:pt>
                <c:pt idx="3">
                  <c:v>-8.2972882928005268E-3</c:v>
                </c:pt>
                <c:pt idx="4">
                  <c:v>-8.2062876087386997E-3</c:v>
                </c:pt>
                <c:pt idx="5">
                  <c:v>-8.1308017954021677E-3</c:v>
                </c:pt>
                <c:pt idx="6">
                  <c:v>-8.0210042487308467E-3</c:v>
                </c:pt>
                <c:pt idx="7">
                  <c:v>-7.806779687562348E-3</c:v>
                </c:pt>
                <c:pt idx="8">
                  <c:v>-7.775153220314631E-3</c:v>
                </c:pt>
                <c:pt idx="9">
                  <c:v>-7.5868862313211447E-3</c:v>
                </c:pt>
                <c:pt idx="10">
                  <c:v>-7.5794271588570609E-3</c:v>
                </c:pt>
                <c:pt idx="11">
                  <c:v>-7.5794271588570609E-3</c:v>
                </c:pt>
                <c:pt idx="12">
                  <c:v>-7.5794271588570609E-3</c:v>
                </c:pt>
                <c:pt idx="13">
                  <c:v>-7.5534695866820468E-3</c:v>
                </c:pt>
                <c:pt idx="14">
                  <c:v>-7.5421317965366393E-3</c:v>
                </c:pt>
                <c:pt idx="15">
                  <c:v>-7.5412367078409488E-3</c:v>
                </c:pt>
                <c:pt idx="16">
                  <c:v>-7.5412367078409488E-3</c:v>
                </c:pt>
                <c:pt idx="17">
                  <c:v>-7.5284071032027241E-3</c:v>
                </c:pt>
                <c:pt idx="18">
                  <c:v>-7.5167709501587528E-3</c:v>
                </c:pt>
                <c:pt idx="19">
                  <c:v>-7.5137873211731194E-3</c:v>
                </c:pt>
                <c:pt idx="20">
                  <c:v>-7.5030462568248376E-3</c:v>
                </c:pt>
                <c:pt idx="21">
                  <c:v>-7.4803706765340216E-3</c:v>
                </c:pt>
                <c:pt idx="22">
                  <c:v>-7.469032886388614E-3</c:v>
                </c:pt>
                <c:pt idx="23">
                  <c:v>-7.469032886388614E-3</c:v>
                </c:pt>
                <c:pt idx="24">
                  <c:v>-7.469032886388614E-3</c:v>
                </c:pt>
                <c:pt idx="25">
                  <c:v>-7.469032886388614E-3</c:v>
                </c:pt>
                <c:pt idx="26">
                  <c:v>-7.469032886388614E-3</c:v>
                </c:pt>
                <c:pt idx="27">
                  <c:v>-7.469032886388614E-3</c:v>
                </c:pt>
                <c:pt idx="28">
                  <c:v>-7.4445671287064179E-3</c:v>
                </c:pt>
                <c:pt idx="29">
                  <c:v>-7.4016028713132925E-3</c:v>
                </c:pt>
                <c:pt idx="30">
                  <c:v>-7.3926519843563916E-3</c:v>
                </c:pt>
                <c:pt idx="31">
                  <c:v>-7.3926519843563916E-3</c:v>
                </c:pt>
                <c:pt idx="32">
                  <c:v>-7.3926519843563916E-3</c:v>
                </c:pt>
                <c:pt idx="33">
                  <c:v>-7.3926519843563916E-3</c:v>
                </c:pt>
                <c:pt idx="34">
                  <c:v>-7.3926519843563916E-3</c:v>
                </c:pt>
                <c:pt idx="35">
                  <c:v>-7.3926519843563916E-3</c:v>
                </c:pt>
                <c:pt idx="36">
                  <c:v>-7.3926519843563916E-3</c:v>
                </c:pt>
                <c:pt idx="37">
                  <c:v>-7.3926519843563916E-3</c:v>
                </c:pt>
                <c:pt idx="38">
                  <c:v>-7.3926519843563916E-3</c:v>
                </c:pt>
                <c:pt idx="39">
                  <c:v>-7.3926519843563916E-3</c:v>
                </c:pt>
                <c:pt idx="40">
                  <c:v>-7.3926519843563916E-3</c:v>
                </c:pt>
                <c:pt idx="41">
                  <c:v>-7.3926519843563916E-3</c:v>
                </c:pt>
                <c:pt idx="42">
                  <c:v>-7.2903135101491552E-3</c:v>
                </c:pt>
                <c:pt idx="43">
                  <c:v>-7.2595821315971287E-3</c:v>
                </c:pt>
                <c:pt idx="44">
                  <c:v>-7.2327294707264251E-3</c:v>
                </c:pt>
                <c:pt idx="45">
                  <c:v>-7.2327294707264251E-3</c:v>
                </c:pt>
                <c:pt idx="46">
                  <c:v>-7.1572436573898932E-3</c:v>
                </c:pt>
                <c:pt idx="47">
                  <c:v>-7.153961665505696E-3</c:v>
                </c:pt>
                <c:pt idx="48">
                  <c:v>-7.153961665505696E-3</c:v>
                </c:pt>
                <c:pt idx="49">
                  <c:v>-7.153961665505696E-3</c:v>
                </c:pt>
                <c:pt idx="50">
                  <c:v>-7.153961665505696E-3</c:v>
                </c:pt>
                <c:pt idx="51">
                  <c:v>-7.153961665505696E-3</c:v>
                </c:pt>
                <c:pt idx="52">
                  <c:v>-7.1482927704329922E-3</c:v>
                </c:pt>
                <c:pt idx="53">
                  <c:v>-7.1482927704329922E-3</c:v>
                </c:pt>
                <c:pt idx="54">
                  <c:v>-7.1482927704329922E-3</c:v>
                </c:pt>
                <c:pt idx="55">
                  <c:v>-7.1321811739105696E-3</c:v>
                </c:pt>
                <c:pt idx="56">
                  <c:v>-7.0704200539079519E-3</c:v>
                </c:pt>
                <c:pt idx="57">
                  <c:v>-7.0704200539079519E-3</c:v>
                </c:pt>
                <c:pt idx="58">
                  <c:v>-7.0704200539079519E-3</c:v>
                </c:pt>
                <c:pt idx="59">
                  <c:v>-6.9770324666576181E-3</c:v>
                </c:pt>
                <c:pt idx="60">
                  <c:v>-6.9770324666576181E-3</c:v>
                </c:pt>
                <c:pt idx="61">
                  <c:v>-6.961517595932323E-3</c:v>
                </c:pt>
                <c:pt idx="62">
                  <c:v>-6.951074894482605E-3</c:v>
                </c:pt>
                <c:pt idx="63">
                  <c:v>-6.951074894482605E-3</c:v>
                </c:pt>
                <c:pt idx="64">
                  <c:v>-6.9275042254960985E-3</c:v>
                </c:pt>
                <c:pt idx="65">
                  <c:v>-6.903933556509592E-3</c:v>
                </c:pt>
                <c:pt idx="66">
                  <c:v>-6.8397855333184685E-3</c:v>
                </c:pt>
                <c:pt idx="67">
                  <c:v>-6.8397855333184685E-3</c:v>
                </c:pt>
                <c:pt idx="68">
                  <c:v>-6.7553488330250339E-3</c:v>
                </c:pt>
                <c:pt idx="69">
                  <c:v>-6.7180534707046132E-3</c:v>
                </c:pt>
                <c:pt idx="70">
                  <c:v>-6.7180534707046132E-3</c:v>
                </c:pt>
                <c:pt idx="71">
                  <c:v>-6.7067156805592047E-3</c:v>
                </c:pt>
                <c:pt idx="72">
                  <c:v>-6.6977647936023038E-3</c:v>
                </c:pt>
                <c:pt idx="73">
                  <c:v>-6.6279478753384757E-3</c:v>
                </c:pt>
                <c:pt idx="74">
                  <c:v>-6.6279478753384757E-3</c:v>
                </c:pt>
                <c:pt idx="75">
                  <c:v>-6.6279478753384757E-3</c:v>
                </c:pt>
                <c:pt idx="76">
                  <c:v>-6.6010952144677729E-3</c:v>
                </c:pt>
                <c:pt idx="77">
                  <c:v>-6.6010952144677729E-3</c:v>
                </c:pt>
                <c:pt idx="78">
                  <c:v>-6.6010952144677729E-3</c:v>
                </c:pt>
                <c:pt idx="79">
                  <c:v>-6.6010952144677729E-3</c:v>
                </c:pt>
                <c:pt idx="80">
                  <c:v>-6.5978132225835758E-3</c:v>
                </c:pt>
                <c:pt idx="81">
                  <c:v>-6.5978132225835758E-3</c:v>
                </c:pt>
                <c:pt idx="82">
                  <c:v>-6.3158602834411919E-3</c:v>
                </c:pt>
                <c:pt idx="83">
                  <c:v>-6.0819437709675097E-3</c:v>
                </c:pt>
                <c:pt idx="84">
                  <c:v>-6.0700092550249746E-3</c:v>
                </c:pt>
                <c:pt idx="85">
                  <c:v>-6.0667272631407775E-3</c:v>
                </c:pt>
                <c:pt idx="86">
                  <c:v>-6.0610583680680737E-3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2-46CB-A2BB-42C94D4CD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59512"/>
        <c:axId val="1"/>
      </c:scatterChart>
      <c:valAx>
        <c:axId val="56035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246205733557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35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9662731871838"/>
          <c:y val="0.91874999999999996"/>
          <c:w val="0.96290050590219223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Cam - O-C Diagr.</a:t>
            </a:r>
          </a:p>
        </c:rich>
      </c:tx>
      <c:layout>
        <c:manualLayout>
          <c:xMode val="edge"/>
          <c:yMode val="edge"/>
          <c:x val="0.3693086003372681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5"/>
          <c:w val="0.8010118043844857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AE-4B6E-AD20-C159451C9BC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1.3999999999999999E-4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1.3999999999999999E-4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-1.7314999997324776E-2</c:v>
                </c:pt>
                <c:pt idx="2">
                  <c:v>-1.8159999999625143E-2</c:v>
                </c:pt>
                <c:pt idx="3">
                  <c:v>1.2215000002470333E-2</c:v>
                </c:pt>
                <c:pt idx="4">
                  <c:v>1.329000000259839E-2</c:v>
                </c:pt>
                <c:pt idx="5">
                  <c:v>-3.4149999992223457E-3</c:v>
                </c:pt>
                <c:pt idx="6">
                  <c:v>5.1049999965471216E-3</c:v>
                </c:pt>
                <c:pt idx="9">
                  <c:v>9.4299999982467853E-3</c:v>
                </c:pt>
                <c:pt idx="55">
                  <c:v>-3.6710000000311993E-2</c:v>
                </c:pt>
                <c:pt idx="64">
                  <c:v>-2.9419999998935964E-2</c:v>
                </c:pt>
                <c:pt idx="71">
                  <c:v>1.680000001215376E-3</c:v>
                </c:pt>
                <c:pt idx="72">
                  <c:v>-1.3870000002498273E-2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AE-4B6E-AD20-C159451C9BC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7">
                  <c:v>1.8875000001571607E-2</c:v>
                </c:pt>
                <c:pt idx="8">
                  <c:v>-5.3499999921768904E-4</c:v>
                </c:pt>
                <c:pt idx="10">
                  <c:v>6.3050000026123598E-3</c:v>
                </c:pt>
                <c:pt idx="11">
                  <c:v>6.3050000026123598E-3</c:v>
                </c:pt>
                <c:pt idx="12">
                  <c:v>1.5305000000807922E-2</c:v>
                </c:pt>
                <c:pt idx="15">
                  <c:v>-4.5774999998684507E-2</c:v>
                </c:pt>
                <c:pt idx="16">
                  <c:v>-3.3775000003515743E-2</c:v>
                </c:pt>
                <c:pt idx="18">
                  <c:v>-2.2544999999809079E-2</c:v>
                </c:pt>
                <c:pt idx="20">
                  <c:v>-1.3854999997420236E-2</c:v>
                </c:pt>
                <c:pt idx="21">
                  <c:v>-2.5715000003401656E-2</c:v>
                </c:pt>
                <c:pt idx="22">
                  <c:v>-4.1145000002870802E-2</c:v>
                </c:pt>
                <c:pt idx="23">
                  <c:v>-3.8144999998621643E-2</c:v>
                </c:pt>
                <c:pt idx="24">
                  <c:v>-3.6144999998214189E-2</c:v>
                </c:pt>
                <c:pt idx="26">
                  <c:v>-2.5144999999611173E-2</c:v>
                </c:pt>
                <c:pt idx="27">
                  <c:v>-2.0145000002230518E-2</c:v>
                </c:pt>
                <c:pt idx="28">
                  <c:v>-4.3915000002016313E-2</c:v>
                </c:pt>
                <c:pt idx="29">
                  <c:v>-2.7550000013434328E-3</c:v>
                </c:pt>
                <c:pt idx="30">
                  <c:v>-3.0305000000225846E-2</c:v>
                </c:pt>
                <c:pt idx="31">
                  <c:v>-2.6304999999410938E-2</c:v>
                </c:pt>
                <c:pt idx="32">
                  <c:v>-2.3304999995161779E-2</c:v>
                </c:pt>
                <c:pt idx="33">
                  <c:v>-2.3304999995161779E-2</c:v>
                </c:pt>
                <c:pt idx="34">
                  <c:v>-2.3304999995161779E-2</c:v>
                </c:pt>
                <c:pt idx="35">
                  <c:v>-2.3304999995161779E-2</c:v>
                </c:pt>
                <c:pt idx="36">
                  <c:v>-1.8304999997781124E-2</c:v>
                </c:pt>
                <c:pt idx="37">
                  <c:v>-1.8304999997781124E-2</c:v>
                </c:pt>
                <c:pt idx="38">
                  <c:v>-1.4304999996966217E-2</c:v>
                </c:pt>
                <c:pt idx="39">
                  <c:v>-1.2304999996558763E-2</c:v>
                </c:pt>
                <c:pt idx="40">
                  <c:v>-1.2304999996558763E-2</c:v>
                </c:pt>
                <c:pt idx="41">
                  <c:v>-1.1304999999993015E-2</c:v>
                </c:pt>
                <c:pt idx="42">
                  <c:v>-7.6600000029429793E-3</c:v>
                </c:pt>
                <c:pt idx="43">
                  <c:v>-3.6615000004530884E-2</c:v>
                </c:pt>
                <c:pt idx="44">
                  <c:v>-4.1264999999839347E-2</c:v>
                </c:pt>
                <c:pt idx="45">
                  <c:v>-2.5264999996579718E-2</c:v>
                </c:pt>
                <c:pt idx="46">
                  <c:v>-3.6969999993743841E-2</c:v>
                </c:pt>
                <c:pt idx="47">
                  <c:v>-5.4305000005115289E-2</c:v>
                </c:pt>
                <c:pt idx="48">
                  <c:v>-4.8305000003892928E-2</c:v>
                </c:pt>
                <c:pt idx="49">
                  <c:v>-4.5304999999643769E-2</c:v>
                </c:pt>
                <c:pt idx="50">
                  <c:v>-3.0305000000225846E-2</c:v>
                </c:pt>
                <c:pt idx="51">
                  <c:v>-2.9305000003660098E-2</c:v>
                </c:pt>
                <c:pt idx="52">
                  <c:v>-6.0519999999087304E-2</c:v>
                </c:pt>
                <c:pt idx="53">
                  <c:v>-4.7520000000076834E-2</c:v>
                </c:pt>
                <c:pt idx="54">
                  <c:v>-3.951999999844702E-2</c:v>
                </c:pt>
                <c:pt idx="56">
                  <c:v>-2.4104999996779952E-2</c:v>
                </c:pt>
                <c:pt idx="57">
                  <c:v>-1.8105000002833549E-2</c:v>
                </c:pt>
                <c:pt idx="58">
                  <c:v>-1.8105000002833549E-2</c:v>
                </c:pt>
                <c:pt idx="61">
                  <c:v>-2.5130000001809094E-2</c:v>
                </c:pt>
                <c:pt idx="62">
                  <c:v>-1.4105000002018642E-2</c:v>
                </c:pt>
                <c:pt idx="63">
                  <c:v>-1.1049999957322143E-3</c:v>
                </c:pt>
                <c:pt idx="65">
                  <c:v>-2.373500000248896E-2</c:v>
                </c:pt>
                <c:pt idx="66">
                  <c:v>-2.7009999997972045E-2</c:v>
                </c:pt>
                <c:pt idx="67">
                  <c:v>-1.6009999999369029E-2</c:v>
                </c:pt>
                <c:pt idx="68">
                  <c:v>-2.3265000003448222E-2</c:v>
                </c:pt>
                <c:pt idx="69">
                  <c:v>1.1000000085914508E-4</c:v>
                </c:pt>
                <c:pt idx="70">
                  <c:v>7.109999998647254E-3</c:v>
                </c:pt>
                <c:pt idx="73">
                  <c:v>-4.2359999999462161E-2</c:v>
                </c:pt>
                <c:pt idx="74">
                  <c:v>-3.3360000001266599E-2</c:v>
                </c:pt>
                <c:pt idx="75">
                  <c:v>-2.1359999998821877E-2</c:v>
                </c:pt>
                <c:pt idx="76">
                  <c:v>-2.3010000004433095E-2</c:v>
                </c:pt>
                <c:pt idx="77">
                  <c:v>-2.1010000004025642E-2</c:v>
                </c:pt>
                <c:pt idx="78">
                  <c:v>-1.6009999999369029E-2</c:v>
                </c:pt>
                <c:pt idx="79">
                  <c:v>-4.0100000042002648E-3</c:v>
                </c:pt>
                <c:pt idx="80">
                  <c:v>-2.9345000002649613E-2</c:v>
                </c:pt>
                <c:pt idx="81">
                  <c:v>-2.7345000002242159E-2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AE-4B6E-AD20-C159451C9BC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82">
                  <c:v>-7.8700000012759119E-3</c:v>
                </c:pt>
                <c:pt idx="83">
                  <c:v>-8.0100000050151721E-3</c:v>
                </c:pt>
                <c:pt idx="84">
                  <c:v>-8.7100000018835999E-3</c:v>
                </c:pt>
                <c:pt idx="85">
                  <c:v>-9.9550000013550743E-3</c:v>
                </c:pt>
                <c:pt idx="86">
                  <c:v>-7.7600000004167669E-3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AE-4B6E-AD20-C159451C9BC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AE-4B6E-AD20-C159451C9BC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AE-4B6E-AD20-C159451C9BC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71">
                    <c:v>5.0000000000000001E-3</c:v>
                  </c:pt>
                  <c:pt idx="7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13">
                  <c:v>8.109999995213002E-3</c:v>
                </c:pt>
                <c:pt idx="14">
                  <c:v>5.6800000020302832E-3</c:v>
                </c:pt>
                <c:pt idx="17">
                  <c:v>-1.1630000000877772E-2</c:v>
                </c:pt>
                <c:pt idx="19">
                  <c:v>1.6050000049290247E-3</c:v>
                </c:pt>
                <c:pt idx="25">
                  <c:v>-3.5645000003569294E-2</c:v>
                </c:pt>
                <c:pt idx="59">
                  <c:v>-6.8099999989499338E-3</c:v>
                </c:pt>
                <c:pt idx="60">
                  <c:v>-5.4099999979371205E-3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AE-4B6E-AD20-C159451C9BC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1439</c:v>
                </c:pt>
                <c:pt idx="2">
                  <c:v>1616</c:v>
                </c:pt>
                <c:pt idx="3">
                  <c:v>1741</c:v>
                </c:pt>
                <c:pt idx="4">
                  <c:v>2046</c:v>
                </c:pt>
                <c:pt idx="5">
                  <c:v>2299</c:v>
                </c:pt>
                <c:pt idx="6">
                  <c:v>2667</c:v>
                </c:pt>
                <c:pt idx="7">
                  <c:v>3385</c:v>
                </c:pt>
                <c:pt idx="8">
                  <c:v>3491</c:v>
                </c:pt>
                <c:pt idx="9">
                  <c:v>4122</c:v>
                </c:pt>
                <c:pt idx="10">
                  <c:v>4147</c:v>
                </c:pt>
                <c:pt idx="11">
                  <c:v>4147</c:v>
                </c:pt>
                <c:pt idx="12">
                  <c:v>4147</c:v>
                </c:pt>
                <c:pt idx="13">
                  <c:v>4234</c:v>
                </c:pt>
                <c:pt idx="14">
                  <c:v>4272</c:v>
                </c:pt>
                <c:pt idx="15">
                  <c:v>4275</c:v>
                </c:pt>
                <c:pt idx="16">
                  <c:v>4275</c:v>
                </c:pt>
                <c:pt idx="17">
                  <c:v>4318</c:v>
                </c:pt>
                <c:pt idx="18">
                  <c:v>4357</c:v>
                </c:pt>
                <c:pt idx="19">
                  <c:v>4367</c:v>
                </c:pt>
                <c:pt idx="20">
                  <c:v>4403</c:v>
                </c:pt>
                <c:pt idx="21">
                  <c:v>4479</c:v>
                </c:pt>
                <c:pt idx="22">
                  <c:v>4517</c:v>
                </c:pt>
                <c:pt idx="23">
                  <c:v>4517</c:v>
                </c:pt>
                <c:pt idx="24">
                  <c:v>4517</c:v>
                </c:pt>
                <c:pt idx="25">
                  <c:v>4517</c:v>
                </c:pt>
                <c:pt idx="26">
                  <c:v>4517</c:v>
                </c:pt>
                <c:pt idx="27">
                  <c:v>4517</c:v>
                </c:pt>
                <c:pt idx="28">
                  <c:v>4599</c:v>
                </c:pt>
                <c:pt idx="29">
                  <c:v>4743</c:v>
                </c:pt>
                <c:pt idx="30">
                  <c:v>4773</c:v>
                </c:pt>
                <c:pt idx="31">
                  <c:v>4773</c:v>
                </c:pt>
                <c:pt idx="32">
                  <c:v>4773</c:v>
                </c:pt>
                <c:pt idx="33">
                  <c:v>4773</c:v>
                </c:pt>
                <c:pt idx="34">
                  <c:v>4773</c:v>
                </c:pt>
                <c:pt idx="35">
                  <c:v>4773</c:v>
                </c:pt>
                <c:pt idx="36">
                  <c:v>4773</c:v>
                </c:pt>
                <c:pt idx="37">
                  <c:v>4773</c:v>
                </c:pt>
                <c:pt idx="38">
                  <c:v>4773</c:v>
                </c:pt>
                <c:pt idx="39">
                  <c:v>4773</c:v>
                </c:pt>
                <c:pt idx="40">
                  <c:v>4773</c:v>
                </c:pt>
                <c:pt idx="41">
                  <c:v>4773</c:v>
                </c:pt>
                <c:pt idx="42">
                  <c:v>5116</c:v>
                </c:pt>
                <c:pt idx="43">
                  <c:v>5219</c:v>
                </c:pt>
                <c:pt idx="44">
                  <c:v>5309</c:v>
                </c:pt>
                <c:pt idx="45">
                  <c:v>5309</c:v>
                </c:pt>
                <c:pt idx="46">
                  <c:v>5562</c:v>
                </c:pt>
                <c:pt idx="47">
                  <c:v>5573</c:v>
                </c:pt>
                <c:pt idx="48">
                  <c:v>5573</c:v>
                </c:pt>
                <c:pt idx="49">
                  <c:v>5573</c:v>
                </c:pt>
                <c:pt idx="50">
                  <c:v>5573</c:v>
                </c:pt>
                <c:pt idx="51">
                  <c:v>5573</c:v>
                </c:pt>
                <c:pt idx="52">
                  <c:v>5592</c:v>
                </c:pt>
                <c:pt idx="53">
                  <c:v>5592</c:v>
                </c:pt>
                <c:pt idx="54">
                  <c:v>5592</c:v>
                </c:pt>
                <c:pt idx="55">
                  <c:v>5646</c:v>
                </c:pt>
                <c:pt idx="56">
                  <c:v>5853</c:v>
                </c:pt>
                <c:pt idx="57">
                  <c:v>5853</c:v>
                </c:pt>
                <c:pt idx="58">
                  <c:v>5853</c:v>
                </c:pt>
                <c:pt idx="59">
                  <c:v>6166</c:v>
                </c:pt>
                <c:pt idx="60">
                  <c:v>6166</c:v>
                </c:pt>
                <c:pt idx="61">
                  <c:v>6218</c:v>
                </c:pt>
                <c:pt idx="62">
                  <c:v>6253</c:v>
                </c:pt>
                <c:pt idx="63">
                  <c:v>6253</c:v>
                </c:pt>
                <c:pt idx="64">
                  <c:v>6332</c:v>
                </c:pt>
                <c:pt idx="65">
                  <c:v>6411</c:v>
                </c:pt>
                <c:pt idx="66">
                  <c:v>6626</c:v>
                </c:pt>
                <c:pt idx="67">
                  <c:v>6626</c:v>
                </c:pt>
                <c:pt idx="68">
                  <c:v>6909</c:v>
                </c:pt>
                <c:pt idx="69">
                  <c:v>7034</c:v>
                </c:pt>
                <c:pt idx="70">
                  <c:v>7034</c:v>
                </c:pt>
                <c:pt idx="71">
                  <c:v>7072</c:v>
                </c:pt>
                <c:pt idx="72">
                  <c:v>7102</c:v>
                </c:pt>
                <c:pt idx="73">
                  <c:v>7336</c:v>
                </c:pt>
                <c:pt idx="74">
                  <c:v>7336</c:v>
                </c:pt>
                <c:pt idx="75">
                  <c:v>7336</c:v>
                </c:pt>
                <c:pt idx="76">
                  <c:v>7426</c:v>
                </c:pt>
                <c:pt idx="77">
                  <c:v>7426</c:v>
                </c:pt>
                <c:pt idx="78">
                  <c:v>7426</c:v>
                </c:pt>
                <c:pt idx="79">
                  <c:v>7426</c:v>
                </c:pt>
                <c:pt idx="80">
                  <c:v>7437</c:v>
                </c:pt>
                <c:pt idx="81">
                  <c:v>7437</c:v>
                </c:pt>
                <c:pt idx="82">
                  <c:v>8382</c:v>
                </c:pt>
                <c:pt idx="83">
                  <c:v>9166</c:v>
                </c:pt>
                <c:pt idx="84">
                  <c:v>9206</c:v>
                </c:pt>
                <c:pt idx="85">
                  <c:v>9217</c:v>
                </c:pt>
                <c:pt idx="86">
                  <c:v>9236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-8.8167380979844549E-3</c:v>
                </c:pt>
                <c:pt idx="1">
                  <c:v>-1.1409293887462209E-2</c:v>
                </c:pt>
                <c:pt idx="2">
                  <c:v>-1.1728183654479276E-2</c:v>
                </c:pt>
                <c:pt idx="3">
                  <c:v>-1.1953388292203196E-2</c:v>
                </c:pt>
                <c:pt idx="4">
                  <c:v>-1.2502887608249557E-2</c:v>
                </c:pt>
                <c:pt idx="5">
                  <c:v>-1.2958701795002768E-2</c:v>
                </c:pt>
                <c:pt idx="6">
                  <c:v>-1.3621704248461985E-2</c:v>
                </c:pt>
                <c:pt idx="7">
                  <c:v>-1.4915279687548175E-2</c:v>
                </c:pt>
                <c:pt idx="8">
                  <c:v>-1.5106253220338059E-2</c:v>
                </c:pt>
                <c:pt idx="9">
                  <c:v>-1.62430862315684E-2</c:v>
                </c:pt>
                <c:pt idx="10">
                  <c:v>-1.6288127159113184E-2</c:v>
                </c:pt>
                <c:pt idx="11">
                  <c:v>-1.6288127159113184E-2</c:v>
                </c:pt>
                <c:pt idx="12">
                  <c:v>-1.6288127159113184E-2</c:v>
                </c:pt>
                <c:pt idx="13">
                  <c:v>-1.6444869586969033E-2</c:v>
                </c:pt>
                <c:pt idx="14">
                  <c:v>-1.6513331796837102E-2</c:v>
                </c:pt>
                <c:pt idx="15">
                  <c:v>-1.6518736708142478E-2</c:v>
                </c:pt>
                <c:pt idx="16">
                  <c:v>-1.6518736708142478E-2</c:v>
                </c:pt>
                <c:pt idx="17">
                  <c:v>-1.6596207103519507E-2</c:v>
                </c:pt>
                <c:pt idx="18">
                  <c:v>-1.666647095048937E-2</c:v>
                </c:pt>
                <c:pt idx="19">
                  <c:v>-1.6684487321507284E-2</c:v>
                </c:pt>
                <c:pt idx="20">
                  <c:v>-1.6749346257171768E-2</c:v>
                </c:pt>
                <c:pt idx="21">
                  <c:v>-1.6886270676907914E-2</c:v>
                </c:pt>
                <c:pt idx="22">
                  <c:v>-1.6954732886775986E-2</c:v>
                </c:pt>
                <c:pt idx="23">
                  <c:v>-1.6954732886775986E-2</c:v>
                </c:pt>
                <c:pt idx="24">
                  <c:v>-1.6954732886775986E-2</c:v>
                </c:pt>
                <c:pt idx="25">
                  <c:v>-1.6954732886775986E-2</c:v>
                </c:pt>
                <c:pt idx="26">
                  <c:v>-1.6954732886775986E-2</c:v>
                </c:pt>
                <c:pt idx="27">
                  <c:v>-1.6954732886775986E-2</c:v>
                </c:pt>
                <c:pt idx="28">
                  <c:v>-1.7102467129122875E-2</c:v>
                </c:pt>
                <c:pt idx="29">
                  <c:v>-1.736190287178083E-2</c:v>
                </c:pt>
                <c:pt idx="30">
                  <c:v>-1.741595198483457E-2</c:v>
                </c:pt>
                <c:pt idx="31">
                  <c:v>-1.741595198483457E-2</c:v>
                </c:pt>
                <c:pt idx="32">
                  <c:v>-1.741595198483457E-2</c:v>
                </c:pt>
                <c:pt idx="33">
                  <c:v>-1.741595198483457E-2</c:v>
                </c:pt>
                <c:pt idx="34">
                  <c:v>-1.741595198483457E-2</c:v>
                </c:pt>
                <c:pt idx="35">
                  <c:v>-1.741595198483457E-2</c:v>
                </c:pt>
                <c:pt idx="36">
                  <c:v>-1.741595198483457E-2</c:v>
                </c:pt>
                <c:pt idx="37">
                  <c:v>-1.741595198483457E-2</c:v>
                </c:pt>
                <c:pt idx="38">
                  <c:v>-1.741595198483457E-2</c:v>
                </c:pt>
                <c:pt idx="39">
                  <c:v>-1.741595198483457E-2</c:v>
                </c:pt>
                <c:pt idx="40">
                  <c:v>-1.741595198483457E-2</c:v>
                </c:pt>
                <c:pt idx="41">
                  <c:v>-1.741595198483457E-2</c:v>
                </c:pt>
                <c:pt idx="42">
                  <c:v>-1.8033913510749004E-2</c:v>
                </c:pt>
                <c:pt idx="43">
                  <c:v>-1.8219482132233511E-2</c:v>
                </c:pt>
                <c:pt idx="44">
                  <c:v>-1.8381629471394732E-2</c:v>
                </c:pt>
                <c:pt idx="45">
                  <c:v>-1.8381629471394732E-2</c:v>
                </c:pt>
                <c:pt idx="46">
                  <c:v>-1.8837443658147945E-2</c:v>
                </c:pt>
                <c:pt idx="47">
                  <c:v>-1.8857261666267652E-2</c:v>
                </c:pt>
                <c:pt idx="48">
                  <c:v>-1.8857261666267652E-2</c:v>
                </c:pt>
                <c:pt idx="49">
                  <c:v>-1.8857261666267652E-2</c:v>
                </c:pt>
                <c:pt idx="50">
                  <c:v>-1.8857261666267652E-2</c:v>
                </c:pt>
                <c:pt idx="51">
                  <c:v>-1.8857261666267652E-2</c:v>
                </c:pt>
                <c:pt idx="52">
                  <c:v>-1.8891492771201685E-2</c:v>
                </c:pt>
                <c:pt idx="53">
                  <c:v>-1.8891492771201685E-2</c:v>
                </c:pt>
                <c:pt idx="54">
                  <c:v>-1.8891492771201685E-2</c:v>
                </c:pt>
                <c:pt idx="55">
                  <c:v>-1.8988781174698419E-2</c:v>
                </c:pt>
                <c:pt idx="56">
                  <c:v>-1.936172005476923E-2</c:v>
                </c:pt>
                <c:pt idx="57">
                  <c:v>-1.936172005476923E-2</c:v>
                </c:pt>
                <c:pt idx="58">
                  <c:v>-1.936172005476923E-2</c:v>
                </c:pt>
                <c:pt idx="59">
                  <c:v>-1.992563246762992E-2</c:v>
                </c:pt>
                <c:pt idx="60">
                  <c:v>-1.992563246762992E-2</c:v>
                </c:pt>
                <c:pt idx="61">
                  <c:v>-2.0019317596923072E-2</c:v>
                </c:pt>
                <c:pt idx="62">
                  <c:v>-2.0082374895485769E-2</c:v>
                </c:pt>
                <c:pt idx="63">
                  <c:v>-2.0082374895485769E-2</c:v>
                </c:pt>
                <c:pt idx="64">
                  <c:v>-2.0224704226527286E-2</c:v>
                </c:pt>
                <c:pt idx="65">
                  <c:v>-2.0367033557568803E-2</c:v>
                </c:pt>
                <c:pt idx="66">
                  <c:v>-2.075438553445394E-2</c:v>
                </c:pt>
                <c:pt idx="67">
                  <c:v>-2.075438553445394E-2</c:v>
                </c:pt>
                <c:pt idx="68">
                  <c:v>-2.1264248834260896E-2</c:v>
                </c:pt>
                <c:pt idx="69">
                  <c:v>-2.1489453471984811E-2</c:v>
                </c:pt>
                <c:pt idx="70">
                  <c:v>-2.1489453471984811E-2</c:v>
                </c:pt>
                <c:pt idx="71">
                  <c:v>-2.1557915681852884E-2</c:v>
                </c:pt>
                <c:pt idx="72">
                  <c:v>-2.1611964794906624E-2</c:v>
                </c:pt>
                <c:pt idx="73">
                  <c:v>-2.20335478767258E-2</c:v>
                </c:pt>
                <c:pt idx="74">
                  <c:v>-2.20335478767258E-2</c:v>
                </c:pt>
                <c:pt idx="75">
                  <c:v>-2.20335478767258E-2</c:v>
                </c:pt>
                <c:pt idx="76">
                  <c:v>-2.2195695215887025E-2</c:v>
                </c:pt>
                <c:pt idx="77">
                  <c:v>-2.2195695215887025E-2</c:v>
                </c:pt>
                <c:pt idx="78">
                  <c:v>-2.2195695215887025E-2</c:v>
                </c:pt>
                <c:pt idx="79">
                  <c:v>-2.2195695215887025E-2</c:v>
                </c:pt>
                <c:pt idx="80">
                  <c:v>-2.2215513224006729E-2</c:v>
                </c:pt>
                <c:pt idx="81">
                  <c:v>-2.2215513224006729E-2</c:v>
                </c:pt>
                <c:pt idx="82">
                  <c:v>-2.3918060285199553E-2</c:v>
                </c:pt>
                <c:pt idx="83">
                  <c:v>-2.533054377300397E-2</c:v>
                </c:pt>
                <c:pt idx="84">
                  <c:v>-2.5402609257075624E-2</c:v>
                </c:pt>
                <c:pt idx="85">
                  <c:v>-2.5422427265195332E-2</c:v>
                </c:pt>
                <c:pt idx="86">
                  <c:v>-2.5456658370129368E-2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AE-4B6E-AD20-C159451C9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880"/>
        <c:axId val="1"/>
      </c:scatterChart>
      <c:valAx>
        <c:axId val="56501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01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827993254637436"/>
          <c:y val="0.91874999999999996"/>
          <c:w val="0.96121416526138281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228600</xdr:colOff>
      <xdr:row>17</xdr:row>
      <xdr:rowOff>161925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E9E5B3C-7DB7-5412-6859-D703B329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27</xdr:col>
      <xdr:colOff>47625</xdr:colOff>
      <xdr:row>17</xdr:row>
      <xdr:rowOff>152400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FBA365E0-1BC6-02F4-6684-0358D0418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22B38D-0FA6-0354-D980-4ADBA265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15C9CEF-7407-F759-138B-20E3A0433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67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1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3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067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bav-astro.de/sfs/BAVM_link.php?BAVMnr=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343"/>
  <sheetViews>
    <sheetView tabSelected="1" workbookViewId="0">
      <pane xSplit="11" ySplit="21" topLeftCell="L248" activePane="bottomRight" state="frozen"/>
      <selection pane="topRight" activeCell="L1" sqref="L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76</v>
      </c>
    </row>
    <row r="2" spans="1:6">
      <c r="A2" t="s">
        <v>28</v>
      </c>
      <c r="B2" s="17" t="s">
        <v>78</v>
      </c>
    </row>
    <row r="3" spans="1:6" ht="13.5" thickBot="1">
      <c r="C3" s="15" t="s">
        <v>73</v>
      </c>
    </row>
    <row r="4" spans="1:6" ht="14.25" thickTop="1" thickBot="1">
      <c r="A4" s="8" t="s">
        <v>3</v>
      </c>
      <c r="C4" s="13">
        <v>39385.508399999999</v>
      </c>
      <c r="D4" s="14">
        <v>2.7349657999999999</v>
      </c>
    </row>
    <row r="5" spans="1:6" ht="13.5" thickTop="1">
      <c r="A5" s="18" t="s">
        <v>79</v>
      </c>
      <c r="B5" s="19"/>
      <c r="C5" s="20">
        <v>-9.5</v>
      </c>
      <c r="D5" s="19" t="s">
        <v>80</v>
      </c>
    </row>
    <row r="6" spans="1:6">
      <c r="A6" s="8" t="s">
        <v>4</v>
      </c>
    </row>
    <row r="7" spans="1:6">
      <c r="A7" t="s">
        <v>5</v>
      </c>
      <c r="C7">
        <f>+C4</f>
        <v>39385.508399999999</v>
      </c>
      <c r="D7" s="15" t="s">
        <v>70</v>
      </c>
    </row>
    <row r="8" spans="1:6">
      <c r="A8" t="s">
        <v>6</v>
      </c>
      <c r="C8" s="11">
        <v>1.3674850000000001</v>
      </c>
      <c r="D8" s="16">
        <v>3005</v>
      </c>
    </row>
    <row r="9" spans="1:6">
      <c r="A9" s="33" t="s">
        <v>86</v>
      </c>
      <c r="B9" s="34">
        <v>242</v>
      </c>
      <c r="C9" s="22" t="str">
        <f>"F"&amp;B9</f>
        <v>F242</v>
      </c>
      <c r="D9" s="23" t="str">
        <f>"G"&amp;B9</f>
        <v>G242</v>
      </c>
    </row>
    <row r="10" spans="1:6" ht="13.5" thickBot="1">
      <c r="A10" s="19"/>
      <c r="B10" s="19"/>
      <c r="C10" s="7" t="s">
        <v>23</v>
      </c>
      <c r="D10" s="7" t="s">
        <v>24</v>
      </c>
      <c r="E10" s="19"/>
    </row>
    <row r="11" spans="1:6">
      <c r="A11" s="19" t="s">
        <v>19</v>
      </c>
      <c r="B11" s="19"/>
      <c r="C11" s="21">
        <f ca="1">INTERCEPT(INDIRECT($D$9):G988,INDIRECT($C$9):F988)</f>
        <v>1.4081585887332319E-3</v>
      </c>
      <c r="D11" s="6"/>
      <c r="E11" s="19"/>
    </row>
    <row r="12" spans="1:6">
      <c r="A12" s="19" t="s">
        <v>20</v>
      </c>
      <c r="B12" s="19"/>
      <c r="C12" s="21">
        <f ca="1">SLOPE(INDIRECT($D$9):G988,INDIRECT($C$9):F988)</f>
        <v>-1.2565639204163982E-6</v>
      </c>
      <c r="D12" s="6"/>
      <c r="E12" s="19"/>
    </row>
    <row r="13" spans="1:6">
      <c r="A13" s="19" t="s">
        <v>22</v>
      </c>
      <c r="B13" s="19"/>
      <c r="C13" s="6" t="s">
        <v>17</v>
      </c>
    </row>
    <row r="14" spans="1:6">
      <c r="A14" s="19"/>
      <c r="B14" s="19"/>
      <c r="C14" s="19"/>
    </row>
    <row r="15" spans="1:6">
      <c r="A15" s="24" t="s">
        <v>21</v>
      </c>
      <c r="B15" s="19"/>
      <c r="C15" s="25">
        <f ca="1">(C7+C11)+(C8+C12)*INT(MAX(F21:F3529))</f>
        <v>58147.386768101598</v>
      </c>
      <c r="E15" s="26" t="s">
        <v>96</v>
      </c>
      <c r="F15" s="20">
        <v>1</v>
      </c>
    </row>
    <row r="16" spans="1:6">
      <c r="A16" s="28" t="s">
        <v>7</v>
      </c>
      <c r="B16" s="19"/>
      <c r="C16" s="29">
        <f ca="1">+C8+C12</f>
        <v>1.3674837434360796</v>
      </c>
      <c r="E16" s="26" t="s">
        <v>81</v>
      </c>
      <c r="F16" s="27">
        <f ca="1">NOW()+15018.5+$C$5/24</f>
        <v>60324.781143402775</v>
      </c>
    </row>
    <row r="17" spans="1:31" ht="13.5" thickBot="1">
      <c r="A17" s="26" t="s">
        <v>83</v>
      </c>
      <c r="B17" s="19"/>
      <c r="C17" s="19">
        <f>COUNT(C21:C2187)</f>
        <v>250</v>
      </c>
      <c r="E17" s="26" t="s">
        <v>97</v>
      </c>
      <c r="F17" s="27">
        <f ca="1">ROUND(2*(F16-$C$7)/$C$8,0)/2+F15</f>
        <v>15313.5</v>
      </c>
    </row>
    <row r="18" spans="1:31" ht="14.25" thickTop="1" thickBot="1">
      <c r="A18" s="28" t="s">
        <v>8</v>
      </c>
      <c r="B18" s="19"/>
      <c r="C18" s="31">
        <f ca="1">+C15</f>
        <v>58147.386768101598</v>
      </c>
      <c r="D18" s="32">
        <f ca="1">+C16</f>
        <v>1.3674837434360796</v>
      </c>
      <c r="E18" s="26" t="s">
        <v>82</v>
      </c>
      <c r="F18" s="23">
        <f ca="1">ROUND(2*(F16-$C$15)/$C$16,0)/2+F15</f>
        <v>1593.5</v>
      </c>
    </row>
    <row r="19" spans="1:31" ht="13.5" thickTop="1">
      <c r="E19" s="26" t="s">
        <v>84</v>
      </c>
      <c r="F19" s="30">
        <f ca="1">+$C$15+$C$16*F18-15018.5-$C$5/24</f>
        <v>45308.36794660033</v>
      </c>
    </row>
    <row r="20" spans="1:31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106</v>
      </c>
      <c r="I20" s="10" t="s">
        <v>89</v>
      </c>
      <c r="J20" s="10" t="s">
        <v>103</v>
      </c>
      <c r="K20" s="10" t="s">
        <v>101</v>
      </c>
      <c r="L20" s="10" t="s">
        <v>75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18</v>
      </c>
      <c r="R20" s="41" t="s">
        <v>94</v>
      </c>
    </row>
    <row r="21" spans="1:31">
      <c r="A21" s="67" t="s">
        <v>114</v>
      </c>
      <c r="B21" s="68" t="s">
        <v>68</v>
      </c>
      <c r="C21" s="67">
        <v>14949.83</v>
      </c>
      <c r="D21" s="67" t="s">
        <v>89</v>
      </c>
      <c r="E21" s="35">
        <f t="shared" ref="E21:E84" si="0">+(C21-C$7)/C$8</f>
        <v>-17869.065035448282</v>
      </c>
      <c r="F21" s="35">
        <f t="shared" ref="F21:F84" si="1">ROUND(2*E21,0)/2</f>
        <v>-17869</v>
      </c>
      <c r="G21" s="35">
        <f t="shared" ref="G21:G52" si="2">+C21-(C$7+F21*C$8)</f>
        <v>-8.8934999997945852E-2</v>
      </c>
      <c r="H21" s="35">
        <f t="shared" ref="H21:H52" si="3">+G21</f>
        <v>-8.8934999997945852E-2</v>
      </c>
      <c r="I21" s="35"/>
      <c r="J21" s="35"/>
      <c r="L21" s="35"/>
      <c r="M21" s="35"/>
      <c r="N21" s="35"/>
      <c r="O21" s="35">
        <f t="shared" ref="O21:O84" ca="1" si="4">+C$11+C$12*F21</f>
        <v>2.3861699282653852E-2</v>
      </c>
      <c r="P21" s="35"/>
      <c r="Q21" s="81" t="s">
        <v>1028</v>
      </c>
      <c r="R21" s="35"/>
      <c r="AA21" t="s">
        <v>43</v>
      </c>
      <c r="AE21" t="s">
        <v>45</v>
      </c>
    </row>
    <row r="22" spans="1:31">
      <c r="A22" s="67" t="s">
        <v>114</v>
      </c>
      <c r="B22" s="68" t="s">
        <v>68</v>
      </c>
      <c r="C22" s="67">
        <v>15652.79</v>
      </c>
      <c r="D22" s="67" t="s">
        <v>89</v>
      </c>
      <c r="E22" s="35">
        <f t="shared" si="0"/>
        <v>-17355.01186484678</v>
      </c>
      <c r="F22" s="35">
        <f t="shared" si="1"/>
        <v>-17355</v>
      </c>
      <c r="G22" s="35">
        <f t="shared" si="2"/>
        <v>-1.6224999995756662E-2</v>
      </c>
      <c r="H22" s="35">
        <f t="shared" si="3"/>
        <v>-1.6224999995756662E-2</v>
      </c>
      <c r="I22" s="35"/>
      <c r="J22" s="35"/>
      <c r="L22" s="35"/>
      <c r="M22" s="35"/>
      <c r="N22" s="35"/>
      <c r="O22" s="35">
        <f t="shared" ca="1" si="4"/>
        <v>2.3215825427559823E-2</v>
      </c>
      <c r="P22" s="35"/>
      <c r="Q22" s="37">
        <f t="shared" ref="Q21:Q84" si="5">+C22-15018.5</f>
        <v>634.29000000000087</v>
      </c>
      <c r="R22" s="35"/>
      <c r="AA22" t="s">
        <v>43</v>
      </c>
      <c r="AE22" t="s">
        <v>45</v>
      </c>
    </row>
    <row r="23" spans="1:31">
      <c r="A23" s="67" t="s">
        <v>114</v>
      </c>
      <c r="B23" s="68" t="s">
        <v>68</v>
      </c>
      <c r="C23" s="67">
        <v>15674.743</v>
      </c>
      <c r="D23" s="67" t="s">
        <v>89</v>
      </c>
      <c r="E23" s="35">
        <f t="shared" si="0"/>
        <v>-17338.958306672466</v>
      </c>
      <c r="F23" s="35">
        <f t="shared" si="1"/>
        <v>-17339</v>
      </c>
      <c r="G23" s="35">
        <f t="shared" si="2"/>
        <v>5.7015000003957539E-2</v>
      </c>
      <c r="H23" s="35">
        <f t="shared" si="3"/>
        <v>5.7015000003957539E-2</v>
      </c>
      <c r="I23" s="35"/>
      <c r="J23" s="35"/>
      <c r="L23" s="35"/>
      <c r="M23" s="35"/>
      <c r="N23" s="35"/>
      <c r="O23" s="35">
        <f t="shared" ca="1" si="4"/>
        <v>2.319572040483316E-2</v>
      </c>
      <c r="P23" s="35"/>
      <c r="Q23" s="37">
        <f t="shared" si="5"/>
        <v>656.24300000000039</v>
      </c>
      <c r="R23" s="35"/>
      <c r="AA23" t="s">
        <v>43</v>
      </c>
      <c r="AE23" t="s">
        <v>45</v>
      </c>
    </row>
    <row r="24" spans="1:31">
      <c r="A24" s="67" t="s">
        <v>114</v>
      </c>
      <c r="B24" s="68" t="s">
        <v>68</v>
      </c>
      <c r="C24" s="67">
        <v>15775.849</v>
      </c>
      <c r="D24" s="67" t="s">
        <v>89</v>
      </c>
      <c r="E24" s="35">
        <f t="shared" si="0"/>
        <v>-17265.022577944179</v>
      </c>
      <c r="F24" s="35">
        <f t="shared" si="1"/>
        <v>-17265</v>
      </c>
      <c r="G24" s="35">
        <f t="shared" si="2"/>
        <v>-3.087499999855936E-2</v>
      </c>
      <c r="H24" s="35">
        <f t="shared" si="3"/>
        <v>-3.087499999855936E-2</v>
      </c>
      <c r="I24" s="35"/>
      <c r="J24" s="35"/>
      <c r="L24" s="35"/>
      <c r="M24" s="35"/>
      <c r="N24" s="35"/>
      <c r="O24" s="35">
        <f t="shared" ca="1" si="4"/>
        <v>2.3102734674722347E-2</v>
      </c>
      <c r="P24" s="35"/>
      <c r="Q24" s="37">
        <f t="shared" si="5"/>
        <v>757.34900000000016</v>
      </c>
      <c r="R24" s="35"/>
      <c r="AA24" t="s">
        <v>43</v>
      </c>
      <c r="AE24" t="s">
        <v>45</v>
      </c>
    </row>
    <row r="25" spans="1:31">
      <c r="A25" s="67" t="s">
        <v>114</v>
      </c>
      <c r="B25" s="68" t="s">
        <v>72</v>
      </c>
      <c r="C25" s="67">
        <v>15823.764999999999</v>
      </c>
      <c r="D25" s="67" t="s">
        <v>89</v>
      </c>
      <c r="E25" s="35">
        <f t="shared" si="0"/>
        <v>-17229.983071112296</v>
      </c>
      <c r="F25" s="35">
        <f t="shared" si="1"/>
        <v>-17230</v>
      </c>
      <c r="G25" s="35">
        <f t="shared" si="2"/>
        <v>2.3150000000896398E-2</v>
      </c>
      <c r="H25" s="35">
        <f t="shared" si="3"/>
        <v>2.3150000000896398E-2</v>
      </c>
      <c r="I25" s="35"/>
      <c r="J25" s="35"/>
      <c r="L25" s="35"/>
      <c r="M25" s="35"/>
      <c r="N25" s="35"/>
      <c r="O25" s="35">
        <f t="shared" ca="1" si="4"/>
        <v>2.3058754937507774E-2</v>
      </c>
      <c r="P25" s="35"/>
      <c r="Q25" s="37">
        <f t="shared" si="5"/>
        <v>805.26499999999942</v>
      </c>
      <c r="R25" s="35"/>
      <c r="AA25" t="s">
        <v>43</v>
      </c>
      <c r="AE25" t="s">
        <v>45</v>
      </c>
    </row>
    <row r="26" spans="1:31">
      <c r="A26" s="67" t="s">
        <v>114</v>
      </c>
      <c r="B26" s="68" t="s">
        <v>72</v>
      </c>
      <c r="C26" s="67">
        <v>16151.894</v>
      </c>
      <c r="D26" s="67" t="s">
        <v>89</v>
      </c>
      <c r="E26" s="35">
        <f t="shared" si="0"/>
        <v>-16990.032358673037</v>
      </c>
      <c r="F26" s="35">
        <f t="shared" si="1"/>
        <v>-16990</v>
      </c>
      <c r="G26" s="35">
        <f t="shared" si="2"/>
        <v>-4.424999999901047E-2</v>
      </c>
      <c r="H26" s="35">
        <f t="shared" si="3"/>
        <v>-4.424999999901047E-2</v>
      </c>
      <c r="I26" s="35"/>
      <c r="J26" s="35"/>
      <c r="L26" s="35"/>
      <c r="M26" s="35"/>
      <c r="N26" s="35"/>
      <c r="O26" s="35">
        <f t="shared" ca="1" si="4"/>
        <v>2.2757179596607838E-2</v>
      </c>
      <c r="P26" s="35"/>
      <c r="Q26" s="37">
        <f t="shared" si="5"/>
        <v>1133.3940000000002</v>
      </c>
      <c r="R26" s="35"/>
      <c r="AA26" t="s">
        <v>43</v>
      </c>
      <c r="AE26" t="s">
        <v>45</v>
      </c>
    </row>
    <row r="27" spans="1:31">
      <c r="A27" s="67" t="s">
        <v>114</v>
      </c>
      <c r="B27" s="68" t="s">
        <v>68</v>
      </c>
      <c r="C27" s="67">
        <v>16180.71</v>
      </c>
      <c r="D27" s="67" t="s">
        <v>89</v>
      </c>
      <c r="E27" s="35">
        <f t="shared" si="0"/>
        <v>-16968.960098282612</v>
      </c>
      <c r="F27" s="35">
        <f t="shared" si="1"/>
        <v>-16969</v>
      </c>
      <c r="G27" s="35">
        <f t="shared" si="2"/>
        <v>5.4565000002185116E-2</v>
      </c>
      <c r="H27" s="35">
        <f t="shared" si="3"/>
        <v>5.4565000002185116E-2</v>
      </c>
      <c r="I27" s="35"/>
      <c r="J27" s="35"/>
      <c r="L27" s="35"/>
      <c r="M27" s="35"/>
      <c r="N27" s="35"/>
      <c r="O27" s="35">
        <f t="shared" ca="1" si="4"/>
        <v>2.2730791754279091E-2</v>
      </c>
      <c r="P27" s="35"/>
      <c r="Q27" s="37">
        <f t="shared" si="5"/>
        <v>1162.2099999999991</v>
      </c>
      <c r="R27" s="35"/>
      <c r="AA27" t="s">
        <v>43</v>
      </c>
      <c r="AE27" t="s">
        <v>45</v>
      </c>
    </row>
    <row r="28" spans="1:31">
      <c r="A28" s="67" t="s">
        <v>114</v>
      </c>
      <c r="B28" s="68" t="s">
        <v>68</v>
      </c>
      <c r="C28" s="67">
        <v>16415.782999999999</v>
      </c>
      <c r="D28" s="67" t="s">
        <v>89</v>
      </c>
      <c r="E28" s="35">
        <f t="shared" si="0"/>
        <v>-16797.058395521704</v>
      </c>
      <c r="F28" s="35">
        <f t="shared" si="1"/>
        <v>-16797</v>
      </c>
      <c r="G28" s="35">
        <f t="shared" si="2"/>
        <v>-7.985499999995227E-2</v>
      </c>
      <c r="H28" s="35">
        <f t="shared" si="3"/>
        <v>-7.985499999995227E-2</v>
      </c>
      <c r="I28" s="35"/>
      <c r="J28" s="35"/>
      <c r="L28" s="35"/>
      <c r="M28" s="35"/>
      <c r="N28" s="35"/>
      <c r="O28" s="35">
        <f t="shared" ca="1" si="4"/>
        <v>2.2514662759967472E-2</v>
      </c>
      <c r="P28" s="35"/>
      <c r="Q28" s="37">
        <f t="shared" si="5"/>
        <v>1397.2829999999994</v>
      </c>
      <c r="R28" s="35"/>
      <c r="AA28" t="s">
        <v>43</v>
      </c>
      <c r="AE28" t="s">
        <v>45</v>
      </c>
    </row>
    <row r="29" spans="1:31">
      <c r="A29" s="70" t="s">
        <v>114</v>
      </c>
      <c r="B29" s="69" t="s">
        <v>68</v>
      </c>
      <c r="C29" s="70">
        <v>16426.781999999999</v>
      </c>
      <c r="D29" s="70" t="s">
        <v>89</v>
      </c>
      <c r="E29" s="35">
        <f t="shared" si="0"/>
        <v>-16789.015162871987</v>
      </c>
      <c r="F29" s="35">
        <f t="shared" si="1"/>
        <v>-16789</v>
      </c>
      <c r="G29" s="35">
        <f t="shared" si="2"/>
        <v>-2.07349999982398E-2</v>
      </c>
      <c r="H29" s="35">
        <f t="shared" si="3"/>
        <v>-2.07349999982398E-2</v>
      </c>
      <c r="I29" s="35"/>
      <c r="J29" s="35"/>
      <c r="L29" s="35"/>
      <c r="M29" s="35"/>
      <c r="N29" s="35"/>
      <c r="O29" s="35">
        <f t="shared" ca="1" si="4"/>
        <v>2.2504610248604142E-2</v>
      </c>
      <c r="P29" s="35"/>
      <c r="Q29" s="37">
        <f t="shared" si="5"/>
        <v>1408.2819999999992</v>
      </c>
      <c r="R29" s="35"/>
      <c r="AA29" t="s">
        <v>43</v>
      </c>
      <c r="AE29" t="s">
        <v>45</v>
      </c>
    </row>
    <row r="30" spans="1:31">
      <c r="A30" s="70" t="s">
        <v>114</v>
      </c>
      <c r="B30" s="69" t="s">
        <v>68</v>
      </c>
      <c r="C30" s="70">
        <v>16456.772000000001</v>
      </c>
      <c r="D30" s="70" t="s">
        <v>89</v>
      </c>
      <c r="E30" s="35">
        <f t="shared" si="0"/>
        <v>-16767.084392150551</v>
      </c>
      <c r="F30" s="35">
        <f t="shared" si="1"/>
        <v>-16767</v>
      </c>
      <c r="G30" s="35">
        <f t="shared" si="2"/>
        <v>-0.11540499999682652</v>
      </c>
      <c r="H30" s="35">
        <f t="shared" si="3"/>
        <v>-0.11540499999682652</v>
      </c>
      <c r="I30" s="35"/>
      <c r="J30" s="35"/>
      <c r="L30" s="35"/>
      <c r="M30" s="35"/>
      <c r="N30" s="35"/>
      <c r="O30" s="35">
        <f t="shared" ca="1" si="4"/>
        <v>2.2476965842354979E-2</v>
      </c>
      <c r="P30" s="35"/>
      <c r="Q30" s="37">
        <f t="shared" si="5"/>
        <v>1438.2720000000008</v>
      </c>
      <c r="R30" s="35"/>
      <c r="AA30" t="s">
        <v>43</v>
      </c>
      <c r="AE30" t="s">
        <v>45</v>
      </c>
    </row>
    <row r="31" spans="1:31">
      <c r="A31" s="70" t="s">
        <v>114</v>
      </c>
      <c r="B31" s="69" t="s">
        <v>68</v>
      </c>
      <c r="C31" s="70">
        <v>16467.918000000001</v>
      </c>
      <c r="D31" s="70" t="s">
        <v>89</v>
      </c>
      <c r="E31" s="35">
        <f t="shared" si="0"/>
        <v>-16758.933662892094</v>
      </c>
      <c r="F31" s="35">
        <f t="shared" si="1"/>
        <v>-16759</v>
      </c>
      <c r="G31" s="35">
        <f t="shared" si="2"/>
        <v>9.0715000002091983E-2</v>
      </c>
      <c r="H31" s="35">
        <f t="shared" si="3"/>
        <v>9.0715000002091983E-2</v>
      </c>
      <c r="I31" s="35"/>
      <c r="J31" s="35"/>
      <c r="L31" s="35"/>
      <c r="M31" s="35"/>
      <c r="N31" s="35"/>
      <c r="O31" s="35">
        <f t="shared" ca="1" si="4"/>
        <v>2.2466913330991649E-2</v>
      </c>
      <c r="P31" s="35"/>
      <c r="Q31" s="37">
        <f t="shared" si="5"/>
        <v>1449.4180000000015</v>
      </c>
      <c r="R31" s="35"/>
      <c r="AA31" t="s">
        <v>43</v>
      </c>
      <c r="AE31" t="s">
        <v>45</v>
      </c>
    </row>
    <row r="32" spans="1:31">
      <c r="A32" s="70" t="s">
        <v>114</v>
      </c>
      <c r="B32" s="69" t="s">
        <v>68</v>
      </c>
      <c r="C32" s="70">
        <v>16522.581999999999</v>
      </c>
      <c r="D32" s="70" t="s">
        <v>89</v>
      </c>
      <c r="E32" s="35">
        <f t="shared" si="0"/>
        <v>-16718.959549830528</v>
      </c>
      <c r="F32" s="35">
        <f t="shared" si="1"/>
        <v>-16719</v>
      </c>
      <c r="G32" s="35">
        <f t="shared" si="2"/>
        <v>5.5315000001428416E-2</v>
      </c>
      <c r="H32" s="35">
        <f t="shared" si="3"/>
        <v>5.5315000001428416E-2</v>
      </c>
      <c r="I32" s="35"/>
      <c r="J32" s="35"/>
      <c r="L32" s="35"/>
      <c r="M32" s="35"/>
      <c r="N32" s="35"/>
      <c r="O32" s="35">
        <f t="shared" ca="1" si="4"/>
        <v>2.2416650774174991E-2</v>
      </c>
      <c r="P32" s="35"/>
      <c r="Q32" s="37">
        <f t="shared" si="5"/>
        <v>1504.0819999999985</v>
      </c>
      <c r="R32" s="35"/>
      <c r="AA32" t="s">
        <v>43</v>
      </c>
      <c r="AE32" t="s">
        <v>45</v>
      </c>
    </row>
    <row r="33" spans="1:31">
      <c r="A33" s="70" t="s">
        <v>114</v>
      </c>
      <c r="B33" s="69" t="s">
        <v>72</v>
      </c>
      <c r="C33" s="70">
        <v>16537.618999999999</v>
      </c>
      <c r="D33" s="70" t="s">
        <v>89</v>
      </c>
      <c r="E33" s="35">
        <f t="shared" si="0"/>
        <v>-16707.963451153028</v>
      </c>
      <c r="F33" s="35">
        <f t="shared" si="1"/>
        <v>-16708</v>
      </c>
      <c r="G33" s="35">
        <f t="shared" si="2"/>
        <v>4.9979999999777647E-2</v>
      </c>
      <c r="H33" s="35">
        <f t="shared" si="3"/>
        <v>4.9979999999777647E-2</v>
      </c>
      <c r="I33" s="35"/>
      <c r="J33" s="35"/>
      <c r="L33" s="35"/>
      <c r="M33" s="35"/>
      <c r="N33" s="35"/>
      <c r="O33" s="35">
        <f t="shared" ca="1" si="4"/>
        <v>2.2402828571050411E-2</v>
      </c>
      <c r="P33" s="35"/>
      <c r="Q33" s="37">
        <f t="shared" si="5"/>
        <v>1519.1189999999988</v>
      </c>
      <c r="R33" s="35"/>
      <c r="AA33" t="s">
        <v>43</v>
      </c>
      <c r="AB33">
        <v>7</v>
      </c>
      <c r="AC33" t="s">
        <v>54</v>
      </c>
      <c r="AE33" t="s">
        <v>36</v>
      </c>
    </row>
    <row r="34" spans="1:31">
      <c r="A34" s="70" t="s">
        <v>114</v>
      </c>
      <c r="B34" s="69" t="s">
        <v>72</v>
      </c>
      <c r="C34" s="70">
        <v>16783.824000000001</v>
      </c>
      <c r="D34" s="70" t="s">
        <v>89</v>
      </c>
      <c r="E34" s="35">
        <f t="shared" si="0"/>
        <v>-16527.921256905924</v>
      </c>
      <c r="F34" s="35">
        <f t="shared" si="1"/>
        <v>-16528</v>
      </c>
      <c r="G34" s="35">
        <f t="shared" si="2"/>
        <v>0.10768000000098255</v>
      </c>
      <c r="H34" s="35">
        <f t="shared" si="3"/>
        <v>0.10768000000098255</v>
      </c>
      <c r="I34" s="35"/>
      <c r="J34" s="35"/>
      <c r="L34" s="35"/>
      <c r="M34" s="35"/>
      <c r="N34" s="35"/>
      <c r="O34" s="35">
        <f t="shared" ca="1" si="4"/>
        <v>2.2176647065375459E-2</v>
      </c>
      <c r="P34" s="35"/>
      <c r="Q34" s="37">
        <f t="shared" si="5"/>
        <v>1765.3240000000005</v>
      </c>
      <c r="R34" s="35"/>
      <c r="AA34" t="s">
        <v>43</v>
      </c>
      <c r="AE34" t="s">
        <v>45</v>
      </c>
    </row>
    <row r="35" spans="1:31">
      <c r="A35" s="70" t="s">
        <v>114</v>
      </c>
      <c r="B35" s="69" t="s">
        <v>72</v>
      </c>
      <c r="C35" s="70">
        <v>16813.87</v>
      </c>
      <c r="D35" s="70" t="s">
        <v>89</v>
      </c>
      <c r="E35" s="35">
        <f t="shared" si="0"/>
        <v>-16505.949535095449</v>
      </c>
      <c r="F35" s="35">
        <f t="shared" si="1"/>
        <v>-16506</v>
      </c>
      <c r="G35" s="35">
        <f t="shared" si="2"/>
        <v>6.9010000002890592E-2</v>
      </c>
      <c r="H35" s="35">
        <f t="shared" si="3"/>
        <v>6.9010000002890592E-2</v>
      </c>
      <c r="I35" s="35"/>
      <c r="J35" s="35"/>
      <c r="L35" s="35"/>
      <c r="M35" s="35"/>
      <c r="N35" s="35"/>
      <c r="O35" s="35">
        <f t="shared" ca="1" si="4"/>
        <v>2.21490026591263E-2</v>
      </c>
      <c r="P35" s="35"/>
      <c r="Q35" s="37">
        <f t="shared" si="5"/>
        <v>1795.369999999999</v>
      </c>
      <c r="R35" s="35"/>
      <c r="AA35" t="s">
        <v>43</v>
      </c>
      <c r="AE35" t="s">
        <v>45</v>
      </c>
    </row>
    <row r="36" spans="1:31">
      <c r="A36" s="70" t="s">
        <v>114</v>
      </c>
      <c r="B36" s="69" t="s">
        <v>72</v>
      </c>
      <c r="C36" s="70">
        <v>16824.739000000001</v>
      </c>
      <c r="D36" s="70" t="s">
        <v>89</v>
      </c>
      <c r="E36" s="35">
        <f t="shared" si="0"/>
        <v>-16498.001367473862</v>
      </c>
      <c r="F36" s="35">
        <f t="shared" si="1"/>
        <v>-16498</v>
      </c>
      <c r="G36" s="35">
        <f t="shared" si="2"/>
        <v>-1.8699999964155722E-3</v>
      </c>
      <c r="H36" s="35">
        <f t="shared" si="3"/>
        <v>-1.8699999964155722E-3</v>
      </c>
      <c r="I36" s="35"/>
      <c r="J36" s="35"/>
      <c r="L36" s="35"/>
      <c r="M36" s="35"/>
      <c r="N36" s="35"/>
      <c r="O36" s="35">
        <f t="shared" ca="1" si="4"/>
        <v>2.213895014776297E-2</v>
      </c>
      <c r="P36" s="35"/>
      <c r="Q36" s="37">
        <f t="shared" si="5"/>
        <v>1806.2390000000014</v>
      </c>
      <c r="R36" s="35"/>
      <c r="AA36" t="s">
        <v>43</v>
      </c>
      <c r="AE36" t="s">
        <v>45</v>
      </c>
    </row>
    <row r="37" spans="1:31">
      <c r="A37" s="70" t="s">
        <v>114</v>
      </c>
      <c r="B37" s="69" t="s">
        <v>72</v>
      </c>
      <c r="C37" s="70">
        <v>16928.670999999998</v>
      </c>
      <c r="D37" s="70" t="s">
        <v>89</v>
      </c>
      <c r="E37" s="35">
        <f t="shared" si="0"/>
        <v>-16421.999071287803</v>
      </c>
      <c r="F37" s="35">
        <f t="shared" si="1"/>
        <v>-16422</v>
      </c>
      <c r="G37" s="35">
        <f t="shared" si="2"/>
        <v>1.2700000006589107E-3</v>
      </c>
      <c r="H37" s="35">
        <f t="shared" si="3"/>
        <v>1.2700000006589107E-3</v>
      </c>
      <c r="I37" s="35"/>
      <c r="J37" s="35"/>
      <c r="L37" s="35"/>
      <c r="M37" s="35"/>
      <c r="N37" s="35"/>
      <c r="O37" s="35">
        <f t="shared" ca="1" si="4"/>
        <v>2.2043451289811323E-2</v>
      </c>
      <c r="P37" s="35"/>
      <c r="Q37" s="37">
        <f t="shared" si="5"/>
        <v>1910.1709999999985</v>
      </c>
      <c r="R37" s="35"/>
      <c r="AA37" t="s">
        <v>56</v>
      </c>
      <c r="AE37" t="s">
        <v>45</v>
      </c>
    </row>
    <row r="38" spans="1:31">
      <c r="A38" s="70" t="s">
        <v>114</v>
      </c>
      <c r="B38" s="69" t="s">
        <v>68</v>
      </c>
      <c r="C38" s="70">
        <v>16954.580999999998</v>
      </c>
      <c r="D38" s="70" t="s">
        <v>89</v>
      </c>
      <c r="E38" s="35">
        <f t="shared" si="0"/>
        <v>-16403.05187991093</v>
      </c>
      <c r="F38" s="35">
        <f t="shared" si="1"/>
        <v>-16403</v>
      </c>
      <c r="G38" s="35">
        <f t="shared" si="2"/>
        <v>-7.0944999999483116E-2</v>
      </c>
      <c r="H38" s="35">
        <f t="shared" si="3"/>
        <v>-7.0944999999483116E-2</v>
      </c>
      <c r="I38" s="35"/>
      <c r="J38" s="35"/>
      <c r="L38" s="35"/>
      <c r="M38" s="35"/>
      <c r="N38" s="35"/>
      <c r="O38" s="35">
        <f t="shared" ca="1" si="4"/>
        <v>2.2019576575323409E-2</v>
      </c>
      <c r="P38" s="35"/>
      <c r="Q38" s="37">
        <f t="shared" si="5"/>
        <v>1936.0809999999983</v>
      </c>
      <c r="R38" s="35"/>
      <c r="AA38" t="s">
        <v>58</v>
      </c>
      <c r="AE38" t="s">
        <v>45</v>
      </c>
    </row>
    <row r="39" spans="1:31">
      <c r="A39" s="70" t="s">
        <v>114</v>
      </c>
      <c r="B39" s="69" t="s">
        <v>72</v>
      </c>
      <c r="C39" s="70">
        <v>17163.849999999999</v>
      </c>
      <c r="D39" s="70" t="s">
        <v>89</v>
      </c>
      <c r="E39" s="35">
        <f t="shared" si="0"/>
        <v>-16250.01985396549</v>
      </c>
      <c r="F39" s="35">
        <f t="shared" si="1"/>
        <v>-16250</v>
      </c>
      <c r="G39" s="35">
        <f t="shared" si="2"/>
        <v>-2.7149999998073326E-2</v>
      </c>
      <c r="H39" s="35">
        <f t="shared" si="3"/>
        <v>-2.7149999998073326E-2</v>
      </c>
      <c r="I39" s="35"/>
      <c r="J39" s="35"/>
      <c r="L39" s="35"/>
      <c r="M39" s="35"/>
      <c r="N39" s="35"/>
      <c r="O39" s="35">
        <f t="shared" ca="1" si="4"/>
        <v>2.1827322295499701E-2</v>
      </c>
      <c r="P39" s="35"/>
      <c r="Q39" s="37">
        <f t="shared" si="5"/>
        <v>2145.3499999999985</v>
      </c>
      <c r="R39" s="35"/>
      <c r="AA39" t="s">
        <v>43</v>
      </c>
      <c r="AE39" t="s">
        <v>45</v>
      </c>
    </row>
    <row r="40" spans="1:31">
      <c r="A40" s="70" t="s">
        <v>114</v>
      </c>
      <c r="B40" s="69" t="s">
        <v>72</v>
      </c>
      <c r="C40" s="70">
        <v>17259.638999999999</v>
      </c>
      <c r="D40" s="70" t="s">
        <v>89</v>
      </c>
      <c r="E40" s="35">
        <f t="shared" si="0"/>
        <v>-16179.97228488795</v>
      </c>
      <c r="F40" s="35">
        <f t="shared" si="1"/>
        <v>-16180</v>
      </c>
      <c r="G40" s="35">
        <f t="shared" si="2"/>
        <v>3.7900000002991874E-2</v>
      </c>
      <c r="H40" s="35">
        <f t="shared" si="3"/>
        <v>3.7900000002991874E-2</v>
      </c>
      <c r="I40" s="35"/>
      <c r="J40" s="35"/>
      <c r="L40" s="35"/>
      <c r="M40" s="35"/>
      <c r="N40" s="35"/>
      <c r="O40" s="35">
        <f t="shared" ca="1" si="4"/>
        <v>2.1739362821070553E-2</v>
      </c>
      <c r="P40" s="35"/>
      <c r="Q40" s="37">
        <f t="shared" si="5"/>
        <v>2241.1389999999992</v>
      </c>
      <c r="R40" s="35"/>
      <c r="AA40" t="s">
        <v>43</v>
      </c>
      <c r="AE40" t="s">
        <v>45</v>
      </c>
    </row>
    <row r="41" spans="1:31">
      <c r="A41" s="70" t="s">
        <v>114</v>
      </c>
      <c r="B41" s="69" t="s">
        <v>68</v>
      </c>
      <c r="C41" s="70">
        <v>17274.679</v>
      </c>
      <c r="D41" s="70" t="s">
        <v>89</v>
      </c>
      <c r="E41" s="35">
        <f t="shared" si="0"/>
        <v>-16168.973992402109</v>
      </c>
      <c r="F41" s="35">
        <f t="shared" si="1"/>
        <v>-16169</v>
      </c>
      <c r="G41" s="35">
        <f t="shared" si="2"/>
        <v>3.5565000001952285E-2</v>
      </c>
      <c r="H41" s="35">
        <f t="shared" si="3"/>
        <v>3.5565000001952285E-2</v>
      </c>
      <c r="I41" s="35"/>
      <c r="J41" s="35"/>
      <c r="L41" s="35"/>
      <c r="M41" s="35"/>
      <c r="N41" s="35"/>
      <c r="O41" s="35">
        <f t="shared" ca="1" si="4"/>
        <v>2.1725540617945974E-2</v>
      </c>
      <c r="P41" s="35"/>
      <c r="Q41" s="37">
        <f t="shared" si="5"/>
        <v>2256.1790000000001</v>
      </c>
      <c r="R41" s="35"/>
      <c r="AA41" t="s">
        <v>43</v>
      </c>
      <c r="AE41" t="s">
        <v>45</v>
      </c>
    </row>
    <row r="42" spans="1:31">
      <c r="A42" s="70" t="s">
        <v>114</v>
      </c>
      <c r="B42" s="69" t="s">
        <v>68</v>
      </c>
      <c r="C42" s="70">
        <v>17326.624</v>
      </c>
      <c r="D42" s="70" t="s">
        <v>89</v>
      </c>
      <c r="E42" s="35">
        <f t="shared" si="0"/>
        <v>-16130.988200967467</v>
      </c>
      <c r="F42" s="35">
        <f t="shared" si="1"/>
        <v>-16131</v>
      </c>
      <c r="G42" s="35">
        <f t="shared" si="2"/>
        <v>1.6135000001668232E-2</v>
      </c>
      <c r="H42" s="35">
        <f t="shared" si="3"/>
        <v>1.6135000001668232E-2</v>
      </c>
      <c r="I42" s="35"/>
      <c r="J42" s="35"/>
      <c r="L42" s="35"/>
      <c r="M42" s="35"/>
      <c r="N42" s="35"/>
      <c r="O42" s="35">
        <f t="shared" ca="1" si="4"/>
        <v>2.167779118897015E-2</v>
      </c>
      <c r="P42" s="35"/>
      <c r="Q42" s="37">
        <f t="shared" si="5"/>
        <v>2308.1239999999998</v>
      </c>
      <c r="R42" s="35"/>
      <c r="AA42" t="s">
        <v>43</v>
      </c>
      <c r="AB42">
        <v>7</v>
      </c>
      <c r="AC42" t="s">
        <v>60</v>
      </c>
      <c r="AE42" t="s">
        <v>36</v>
      </c>
    </row>
    <row r="43" spans="1:31">
      <c r="A43" s="70" t="s">
        <v>114</v>
      </c>
      <c r="B43" s="69" t="s">
        <v>72</v>
      </c>
      <c r="C43" s="70">
        <v>18022.634999999998</v>
      </c>
      <c r="D43" s="70" t="s">
        <v>89</v>
      </c>
      <c r="E43" s="35">
        <f t="shared" si="0"/>
        <v>-15622.016621754534</v>
      </c>
      <c r="F43" s="35">
        <f t="shared" si="1"/>
        <v>-15622</v>
      </c>
      <c r="G43" s="35">
        <f t="shared" si="2"/>
        <v>-2.2730000000592554E-2</v>
      </c>
      <c r="H43" s="35">
        <f t="shared" si="3"/>
        <v>-2.2730000000592554E-2</v>
      </c>
      <c r="I43" s="35"/>
      <c r="J43" s="35"/>
      <c r="L43" s="35"/>
      <c r="M43" s="35"/>
      <c r="N43" s="35"/>
      <c r="O43" s="35">
        <f t="shared" ca="1" si="4"/>
        <v>2.1038200153478206E-2</v>
      </c>
      <c r="P43" s="35"/>
      <c r="Q43" s="37">
        <f t="shared" si="5"/>
        <v>3004.1349999999984</v>
      </c>
      <c r="R43" s="35"/>
      <c r="AA43" t="s">
        <v>43</v>
      </c>
      <c r="AE43" t="s">
        <v>45</v>
      </c>
    </row>
    <row r="44" spans="1:31">
      <c r="A44" s="70" t="s">
        <v>114</v>
      </c>
      <c r="B44" s="69" t="s">
        <v>72</v>
      </c>
      <c r="C44" s="70">
        <v>18405.642</v>
      </c>
      <c r="D44" s="70" t="s">
        <v>89</v>
      </c>
      <c r="E44" s="35">
        <f t="shared" si="0"/>
        <v>-15341.935304592005</v>
      </c>
      <c r="F44" s="35">
        <f t="shared" si="1"/>
        <v>-15342</v>
      </c>
      <c r="G44" s="35">
        <f t="shared" si="2"/>
        <v>8.8470000002416782E-2</v>
      </c>
      <c r="H44" s="35">
        <f t="shared" si="3"/>
        <v>8.8470000002416782E-2</v>
      </c>
      <c r="I44" s="35"/>
      <c r="J44" s="35"/>
      <c r="L44" s="35"/>
      <c r="M44" s="35"/>
      <c r="N44" s="35"/>
      <c r="O44" s="35">
        <f t="shared" ca="1" si="4"/>
        <v>2.0686362255761613E-2</v>
      </c>
      <c r="P44" s="35"/>
      <c r="Q44" s="37">
        <f t="shared" si="5"/>
        <v>3387.1419999999998</v>
      </c>
      <c r="R44" s="35"/>
      <c r="AA44" t="s">
        <v>43</v>
      </c>
      <c r="AE44" t="s">
        <v>45</v>
      </c>
    </row>
    <row r="45" spans="1:31">
      <c r="A45" s="70" t="s">
        <v>114</v>
      </c>
      <c r="B45" s="69" t="s">
        <v>72</v>
      </c>
      <c r="C45" s="70">
        <v>18577.771000000001</v>
      </c>
      <c r="D45" s="70" t="s">
        <v>89</v>
      </c>
      <c r="E45" s="35">
        <f t="shared" si="0"/>
        <v>-15216.062625915456</v>
      </c>
      <c r="F45" s="35">
        <f t="shared" si="1"/>
        <v>-15216</v>
      </c>
      <c r="G45" s="35">
        <f t="shared" si="2"/>
        <v>-8.563999999751104E-2</v>
      </c>
      <c r="H45" s="35">
        <f t="shared" si="3"/>
        <v>-8.563999999751104E-2</v>
      </c>
      <c r="I45" s="35"/>
      <c r="J45" s="35"/>
      <c r="L45" s="35"/>
      <c r="M45" s="35"/>
      <c r="N45" s="35"/>
      <c r="O45" s="35">
        <f t="shared" ca="1" si="4"/>
        <v>2.0528035201789148E-2</v>
      </c>
      <c r="P45" s="35"/>
      <c r="Q45" s="37">
        <f t="shared" si="5"/>
        <v>3559.2710000000006</v>
      </c>
      <c r="R45" s="35"/>
      <c r="AA45" t="s">
        <v>43</v>
      </c>
      <c r="AE45" t="s">
        <v>45</v>
      </c>
    </row>
    <row r="46" spans="1:31">
      <c r="A46" s="70" t="s">
        <v>114</v>
      </c>
      <c r="B46" s="69" t="s">
        <v>68</v>
      </c>
      <c r="C46" s="70">
        <v>18592.835999999999</v>
      </c>
      <c r="D46" s="70" t="s">
        <v>89</v>
      </c>
      <c r="E46" s="35">
        <f t="shared" si="0"/>
        <v>-15205.046051693436</v>
      </c>
      <c r="F46" s="35">
        <f t="shared" si="1"/>
        <v>-15205</v>
      </c>
      <c r="G46" s="35">
        <f t="shared" si="2"/>
        <v>-6.2974999997095438E-2</v>
      </c>
      <c r="H46" s="35">
        <f t="shared" si="3"/>
        <v>-6.2974999997095438E-2</v>
      </c>
      <c r="I46" s="35"/>
      <c r="J46" s="35"/>
      <c r="L46" s="35"/>
      <c r="M46" s="35"/>
      <c r="N46" s="35"/>
      <c r="O46" s="35">
        <f t="shared" ca="1" si="4"/>
        <v>2.0514212998664565E-2</v>
      </c>
      <c r="P46" s="35"/>
      <c r="Q46" s="37">
        <f t="shared" si="5"/>
        <v>3574.3359999999993</v>
      </c>
      <c r="R46" s="35"/>
      <c r="AA46" t="s">
        <v>43</v>
      </c>
      <c r="AE46" t="s">
        <v>45</v>
      </c>
    </row>
    <row r="47" spans="1:31">
      <c r="A47" s="70" t="s">
        <v>114</v>
      </c>
      <c r="B47" s="69" t="s">
        <v>72</v>
      </c>
      <c r="C47" s="70">
        <v>18659.888999999999</v>
      </c>
      <c r="D47" s="70" t="s">
        <v>89</v>
      </c>
      <c r="E47" s="35">
        <f t="shared" si="0"/>
        <v>-15156.012241450546</v>
      </c>
      <c r="F47" s="35">
        <f t="shared" si="1"/>
        <v>-15156</v>
      </c>
      <c r="G47" s="35">
        <f t="shared" si="2"/>
        <v>-1.6739999999117572E-2</v>
      </c>
      <c r="H47" s="35">
        <f t="shared" si="3"/>
        <v>-1.6739999999117572E-2</v>
      </c>
      <c r="I47" s="35"/>
      <c r="J47" s="35"/>
      <c r="L47" s="35"/>
      <c r="M47" s="35"/>
      <c r="N47" s="35"/>
      <c r="O47" s="35">
        <f t="shared" ca="1" si="4"/>
        <v>2.0452641366564162E-2</v>
      </c>
      <c r="P47" s="35"/>
      <c r="Q47" s="37">
        <f t="shared" si="5"/>
        <v>3641.3889999999992</v>
      </c>
      <c r="R47" s="35"/>
      <c r="AA47" t="s">
        <v>43</v>
      </c>
      <c r="AE47" t="s">
        <v>45</v>
      </c>
    </row>
    <row r="48" spans="1:31">
      <c r="A48" s="70" t="s">
        <v>114</v>
      </c>
      <c r="B48" s="69" t="s">
        <v>68</v>
      </c>
      <c r="C48" s="70">
        <v>18792.547999999999</v>
      </c>
      <c r="D48" s="70" t="s">
        <v>89</v>
      </c>
      <c r="E48" s="35">
        <f t="shared" si="0"/>
        <v>-15059.002767854858</v>
      </c>
      <c r="F48" s="35">
        <f t="shared" si="1"/>
        <v>-15059</v>
      </c>
      <c r="G48" s="35">
        <f t="shared" si="2"/>
        <v>-3.7850000007892959E-3</v>
      </c>
      <c r="H48" s="35">
        <f t="shared" si="3"/>
        <v>-3.7850000007892959E-3</v>
      </c>
      <c r="I48" s="35"/>
      <c r="J48" s="35"/>
      <c r="L48" s="35"/>
      <c r="M48" s="35"/>
      <c r="N48" s="35"/>
      <c r="O48" s="35">
        <f t="shared" ca="1" si="4"/>
        <v>2.0330754666283771E-2</v>
      </c>
      <c r="P48" s="35"/>
      <c r="Q48" s="37">
        <f t="shared" si="5"/>
        <v>3774.0479999999989</v>
      </c>
      <c r="R48" s="35"/>
      <c r="AA48" t="s">
        <v>43</v>
      </c>
      <c r="AE48" t="s">
        <v>45</v>
      </c>
    </row>
    <row r="49" spans="1:31">
      <c r="A49" s="70" t="s">
        <v>114</v>
      </c>
      <c r="B49" s="69" t="s">
        <v>72</v>
      </c>
      <c r="C49" s="70">
        <v>19031.875</v>
      </c>
      <c r="D49" s="70" t="s">
        <v>89</v>
      </c>
      <c r="E49" s="35">
        <f t="shared" si="0"/>
        <v>-14883.990244865572</v>
      </c>
      <c r="F49" s="35">
        <f t="shared" si="1"/>
        <v>-14884</v>
      </c>
      <c r="G49" s="35">
        <f t="shared" si="2"/>
        <v>1.3340000001335284E-2</v>
      </c>
      <c r="H49" s="35">
        <f t="shared" si="3"/>
        <v>1.3340000001335284E-2</v>
      </c>
      <c r="I49" s="35"/>
      <c r="J49" s="35"/>
      <c r="L49" s="35"/>
      <c r="M49" s="35"/>
      <c r="N49" s="35"/>
      <c r="O49" s="35">
        <f t="shared" ca="1" si="4"/>
        <v>2.0110855980210902E-2</v>
      </c>
      <c r="P49" s="35"/>
      <c r="Q49" s="37">
        <f t="shared" si="5"/>
        <v>4013.375</v>
      </c>
      <c r="R49" s="35"/>
      <c r="AA49" t="s">
        <v>43</v>
      </c>
      <c r="AB49" t="s">
        <v>62</v>
      </c>
      <c r="AC49" t="s">
        <v>60</v>
      </c>
      <c r="AE49" t="s">
        <v>36</v>
      </c>
    </row>
    <row r="50" spans="1:31">
      <c r="A50" s="70" t="s">
        <v>114</v>
      </c>
      <c r="B50" s="69" t="s">
        <v>68</v>
      </c>
      <c r="C50" s="70">
        <v>20794.536</v>
      </c>
      <c r="D50" s="70" t="s">
        <v>89</v>
      </c>
      <c r="E50" s="35">
        <f t="shared" si="0"/>
        <v>-13595.010109800105</v>
      </c>
      <c r="F50" s="35">
        <f t="shared" si="1"/>
        <v>-13595</v>
      </c>
      <c r="G50" s="35">
        <f t="shared" si="2"/>
        <v>-1.38249999981781E-2</v>
      </c>
      <c r="H50" s="35">
        <f t="shared" si="3"/>
        <v>-1.38249999981781E-2</v>
      </c>
      <c r="I50" s="35"/>
      <c r="J50" s="35"/>
      <c r="L50" s="35"/>
      <c r="M50" s="35"/>
      <c r="N50" s="35"/>
      <c r="O50" s="35">
        <f t="shared" ca="1" si="4"/>
        <v>1.8491145086794166E-2</v>
      </c>
      <c r="P50" s="35"/>
      <c r="Q50" s="37">
        <f t="shared" si="5"/>
        <v>5776.0360000000001</v>
      </c>
      <c r="R50" s="35"/>
      <c r="AA50" t="s">
        <v>43</v>
      </c>
      <c r="AB50" t="s">
        <v>64</v>
      </c>
      <c r="AC50" t="s">
        <v>60</v>
      </c>
      <c r="AE50" t="s">
        <v>36</v>
      </c>
    </row>
    <row r="51" spans="1:31">
      <c r="A51" s="70" t="s">
        <v>114</v>
      </c>
      <c r="B51" s="69" t="s">
        <v>68</v>
      </c>
      <c r="C51" s="70">
        <v>20843.756000000001</v>
      </c>
      <c r="D51" s="70" t="s">
        <v>89</v>
      </c>
      <c r="E51" s="35">
        <f t="shared" si="0"/>
        <v>-13559.017027609076</v>
      </c>
      <c r="F51" s="35">
        <f t="shared" si="1"/>
        <v>-13559</v>
      </c>
      <c r="G51" s="35">
        <f t="shared" si="2"/>
        <v>-2.3284999995667022E-2</v>
      </c>
      <c r="H51" s="35">
        <f t="shared" si="3"/>
        <v>-2.3284999995667022E-2</v>
      </c>
      <c r="I51" s="35"/>
      <c r="J51" s="35"/>
      <c r="L51" s="35"/>
      <c r="M51" s="35"/>
      <c r="N51" s="35"/>
      <c r="O51" s="35">
        <f t="shared" ca="1" si="4"/>
        <v>1.8445908785659174E-2</v>
      </c>
      <c r="P51" s="35"/>
      <c r="Q51" s="37">
        <f t="shared" si="5"/>
        <v>5825.2560000000012</v>
      </c>
      <c r="R51" s="35"/>
      <c r="AA51" t="s">
        <v>43</v>
      </c>
      <c r="AE51" t="s">
        <v>45</v>
      </c>
    </row>
    <row r="52" spans="1:31">
      <c r="A52" s="70" t="s">
        <v>114</v>
      </c>
      <c r="B52" s="69" t="s">
        <v>68</v>
      </c>
      <c r="C52" s="70">
        <v>21051.578000000001</v>
      </c>
      <c r="D52" s="70" t="s">
        <v>89</v>
      </c>
      <c r="E52" s="35">
        <f t="shared" si="0"/>
        <v>-13407.04314855373</v>
      </c>
      <c r="F52" s="35">
        <f t="shared" si="1"/>
        <v>-13407</v>
      </c>
      <c r="G52" s="35">
        <f t="shared" si="2"/>
        <v>-5.9004999995522667E-2</v>
      </c>
      <c r="H52" s="35">
        <f t="shared" si="3"/>
        <v>-5.9004999995522667E-2</v>
      </c>
      <c r="I52" s="35"/>
      <c r="J52" s="35"/>
      <c r="L52" s="35"/>
      <c r="M52" s="35"/>
      <c r="N52" s="35"/>
      <c r="O52" s="35">
        <f t="shared" ca="1" si="4"/>
        <v>1.8254911069755884E-2</v>
      </c>
      <c r="P52" s="35"/>
      <c r="Q52" s="37">
        <f t="shared" si="5"/>
        <v>6033.0780000000013</v>
      </c>
      <c r="R52" s="35"/>
      <c r="AA52" t="s">
        <v>43</v>
      </c>
      <c r="AE52" t="s">
        <v>45</v>
      </c>
    </row>
    <row r="53" spans="1:31">
      <c r="A53" s="70" t="s">
        <v>114</v>
      </c>
      <c r="B53" s="69" t="s">
        <v>72</v>
      </c>
      <c r="C53" s="70">
        <v>21178.837</v>
      </c>
      <c r="D53" s="70" t="s">
        <v>89</v>
      </c>
      <c r="E53" s="35">
        <f t="shared" si="0"/>
        <v>-13313.982529972905</v>
      </c>
      <c r="F53" s="35">
        <f t="shared" si="1"/>
        <v>-13314</v>
      </c>
      <c r="G53" s="35">
        <f t="shared" ref="G53:G84" si="6">+C53-(C$7+F53*C$8)</f>
        <v>2.389000000039232E-2</v>
      </c>
      <c r="H53" s="35">
        <f t="shared" ref="H53:H84" si="7">+G53</f>
        <v>2.389000000039232E-2</v>
      </c>
      <c r="I53" s="35"/>
      <c r="J53" s="35"/>
      <c r="L53" s="35"/>
      <c r="M53" s="35"/>
      <c r="N53" s="35"/>
      <c r="O53" s="35">
        <f t="shared" ca="1" si="4"/>
        <v>1.8138050625157158E-2</v>
      </c>
      <c r="P53" s="35"/>
      <c r="Q53" s="37">
        <f t="shared" si="5"/>
        <v>6160.3369999999995</v>
      </c>
      <c r="R53" s="35"/>
      <c r="AA53" t="s">
        <v>43</v>
      </c>
      <c r="AE53" t="s">
        <v>45</v>
      </c>
    </row>
    <row r="54" spans="1:31">
      <c r="A54" s="70" t="s">
        <v>114</v>
      </c>
      <c r="B54" s="69" t="s">
        <v>68</v>
      </c>
      <c r="C54" s="70">
        <v>21215.808000000001</v>
      </c>
      <c r="D54" s="70" t="s">
        <v>89</v>
      </c>
      <c r="E54" s="35">
        <f t="shared" si="0"/>
        <v>-13286.94676724059</v>
      </c>
      <c r="F54" s="35">
        <f t="shared" si="1"/>
        <v>-13287</v>
      </c>
      <c r="G54" s="35">
        <f t="shared" si="6"/>
        <v>7.2795000003679888E-2</v>
      </c>
      <c r="H54" s="35">
        <f t="shared" si="7"/>
        <v>7.2795000003679888E-2</v>
      </c>
      <c r="I54" s="35"/>
      <c r="J54" s="35"/>
      <c r="L54" s="35"/>
      <c r="M54" s="35"/>
      <c r="N54" s="35"/>
      <c r="O54" s="35">
        <f t="shared" ca="1" si="4"/>
        <v>1.8104123399305914E-2</v>
      </c>
      <c r="P54" s="35"/>
      <c r="Q54" s="37">
        <f t="shared" si="5"/>
        <v>6197.3080000000009</v>
      </c>
      <c r="R54" s="35"/>
      <c r="AA54" t="s">
        <v>43</v>
      </c>
      <c r="AE54" t="s">
        <v>45</v>
      </c>
    </row>
    <row r="55" spans="1:31">
      <c r="A55" s="70" t="s">
        <v>114</v>
      </c>
      <c r="B55" s="69" t="s">
        <v>72</v>
      </c>
      <c r="C55" s="70">
        <v>21769.64</v>
      </c>
      <c r="D55" s="70" t="s">
        <v>89</v>
      </c>
      <c r="E55" s="35">
        <f t="shared" si="0"/>
        <v>-12881.946346760658</v>
      </c>
      <c r="F55" s="35">
        <f t="shared" si="1"/>
        <v>-12882</v>
      </c>
      <c r="G55" s="35">
        <f t="shared" si="6"/>
        <v>7.3370000001887092E-2</v>
      </c>
      <c r="H55" s="35">
        <f t="shared" si="7"/>
        <v>7.3370000001887092E-2</v>
      </c>
      <c r="I55" s="35"/>
      <c r="J55" s="35"/>
      <c r="L55" s="35"/>
      <c r="M55" s="35"/>
      <c r="N55" s="35"/>
      <c r="O55" s="35">
        <f t="shared" ca="1" si="4"/>
        <v>1.7595215011537272E-2</v>
      </c>
      <c r="P55" s="35"/>
      <c r="Q55" s="37">
        <f t="shared" si="5"/>
        <v>6751.1399999999994</v>
      </c>
      <c r="R55" s="35"/>
      <c r="AA55" t="s">
        <v>43</v>
      </c>
      <c r="AE55" t="s">
        <v>45</v>
      </c>
    </row>
    <row r="56" spans="1:31">
      <c r="A56" s="70" t="s">
        <v>114</v>
      </c>
      <c r="B56" s="69" t="s">
        <v>68</v>
      </c>
      <c r="C56" s="70">
        <v>21874.893</v>
      </c>
      <c r="D56" s="70" t="s">
        <v>89</v>
      </c>
      <c r="E56" s="35">
        <f t="shared" si="0"/>
        <v>-12804.978043634846</v>
      </c>
      <c r="F56" s="35">
        <f t="shared" si="1"/>
        <v>-12805</v>
      </c>
      <c r="G56" s="35">
        <f t="shared" si="6"/>
        <v>3.0025000003661262E-2</v>
      </c>
      <c r="H56" s="35">
        <f t="shared" si="7"/>
        <v>3.0025000003661262E-2</v>
      </c>
      <c r="I56" s="35"/>
      <c r="J56" s="35"/>
      <c r="L56" s="35"/>
      <c r="M56" s="35"/>
      <c r="N56" s="35"/>
      <c r="O56" s="35">
        <f t="shared" ca="1" si="4"/>
        <v>1.749845958966521E-2</v>
      </c>
      <c r="P56" s="35"/>
      <c r="Q56" s="37">
        <f t="shared" si="5"/>
        <v>6856.393</v>
      </c>
      <c r="R56" s="35"/>
      <c r="AA56" t="s">
        <v>43</v>
      </c>
      <c r="AE56" t="s">
        <v>45</v>
      </c>
    </row>
    <row r="57" spans="1:31">
      <c r="A57" s="70" t="s">
        <v>114</v>
      </c>
      <c r="B57" s="69" t="s">
        <v>68</v>
      </c>
      <c r="C57" s="70">
        <v>22000.601999999999</v>
      </c>
      <c r="D57" s="70" t="s">
        <v>89</v>
      </c>
      <c r="E57" s="35">
        <f t="shared" si="0"/>
        <v>-12713.050892697176</v>
      </c>
      <c r="F57" s="35">
        <f t="shared" si="1"/>
        <v>-12713</v>
      </c>
      <c r="G57" s="35">
        <f t="shared" si="6"/>
        <v>-6.9595000000845175E-2</v>
      </c>
      <c r="H57" s="35">
        <f t="shared" si="7"/>
        <v>-6.9595000000845175E-2</v>
      </c>
      <c r="I57" s="35"/>
      <c r="J57" s="35"/>
      <c r="L57" s="35"/>
      <c r="M57" s="35"/>
      <c r="N57" s="35"/>
      <c r="O57" s="35">
        <f t="shared" ca="1" si="4"/>
        <v>1.7382855708986903E-2</v>
      </c>
      <c r="P57" s="35"/>
      <c r="Q57" s="37">
        <f t="shared" si="5"/>
        <v>6982.101999999999</v>
      </c>
      <c r="R57" s="35"/>
      <c r="AA57" t="s">
        <v>43</v>
      </c>
      <c r="AE57" t="s">
        <v>45</v>
      </c>
    </row>
    <row r="58" spans="1:31">
      <c r="A58" s="70" t="s">
        <v>114</v>
      </c>
      <c r="B58" s="69" t="s">
        <v>68</v>
      </c>
      <c r="C58" s="70">
        <v>22030.702000000001</v>
      </c>
      <c r="D58" s="70" t="s">
        <v>89</v>
      </c>
      <c r="E58" s="35">
        <f t="shared" si="0"/>
        <v>-12691.03968233655</v>
      </c>
      <c r="F58" s="35">
        <f t="shared" si="1"/>
        <v>-12691</v>
      </c>
      <c r="G58" s="35">
        <f t="shared" si="6"/>
        <v>-5.4264999995211838E-2</v>
      </c>
      <c r="H58" s="35">
        <f t="shared" si="7"/>
        <v>-5.4264999995211838E-2</v>
      </c>
      <c r="I58" s="35"/>
      <c r="J58" s="35"/>
      <c r="L58" s="35"/>
      <c r="M58" s="35"/>
      <c r="N58" s="35"/>
      <c r="O58" s="35">
        <f t="shared" ca="1" si="4"/>
        <v>1.735521130273774E-2</v>
      </c>
      <c r="P58" s="35"/>
      <c r="Q58" s="37">
        <f t="shared" si="5"/>
        <v>7012.2020000000011</v>
      </c>
      <c r="R58" s="35"/>
      <c r="AA58" t="s">
        <v>43</v>
      </c>
      <c r="AE58" t="s">
        <v>45</v>
      </c>
    </row>
    <row r="59" spans="1:31">
      <c r="A59" s="70" t="s">
        <v>114</v>
      </c>
      <c r="B59" s="69" t="s">
        <v>72</v>
      </c>
      <c r="C59" s="70">
        <v>22313.798999999999</v>
      </c>
      <c r="D59" s="70" t="s">
        <v>89</v>
      </c>
      <c r="E59" s="35">
        <f t="shared" si="0"/>
        <v>-12484.019495643461</v>
      </c>
      <c r="F59" s="35">
        <f t="shared" si="1"/>
        <v>-12484</v>
      </c>
      <c r="G59" s="35">
        <f t="shared" si="6"/>
        <v>-2.6659999999537831E-2</v>
      </c>
      <c r="H59" s="35">
        <f t="shared" si="7"/>
        <v>-2.6659999999537831E-2</v>
      </c>
      <c r="I59" s="35"/>
      <c r="J59" s="35"/>
      <c r="L59" s="35"/>
      <c r="M59" s="35"/>
      <c r="N59" s="35"/>
      <c r="O59" s="35">
        <f t="shared" ca="1" si="4"/>
        <v>1.7095102571211548E-2</v>
      </c>
      <c r="P59" s="35"/>
      <c r="Q59" s="37">
        <f t="shared" si="5"/>
        <v>7295.2989999999991</v>
      </c>
      <c r="R59" s="35"/>
      <c r="AA59" t="s">
        <v>43</v>
      </c>
      <c r="AE59" t="s">
        <v>45</v>
      </c>
    </row>
    <row r="60" spans="1:31">
      <c r="A60" s="70" t="s">
        <v>114</v>
      </c>
      <c r="B60" s="69" t="s">
        <v>72</v>
      </c>
      <c r="C60" s="70">
        <v>22365.793000000001</v>
      </c>
      <c r="D60" s="70" t="s">
        <v>89</v>
      </c>
      <c r="E60" s="35">
        <f t="shared" si="0"/>
        <v>-12445.997872005906</v>
      </c>
      <c r="F60" s="35">
        <f t="shared" si="1"/>
        <v>-12446</v>
      </c>
      <c r="G60" s="35">
        <f t="shared" si="6"/>
        <v>2.9100000028847717E-3</v>
      </c>
      <c r="H60" s="35">
        <f t="shared" si="7"/>
        <v>2.9100000028847717E-3</v>
      </c>
      <c r="I60" s="35"/>
      <c r="J60" s="35"/>
      <c r="L60" s="35"/>
      <c r="M60" s="35"/>
      <c r="N60" s="35"/>
      <c r="O60" s="35">
        <f t="shared" ca="1" si="4"/>
        <v>1.7047353142235724E-2</v>
      </c>
      <c r="P60" s="35"/>
      <c r="Q60" s="37">
        <f t="shared" si="5"/>
        <v>7347.2930000000015</v>
      </c>
      <c r="R60" s="35"/>
      <c r="AA60" t="s">
        <v>66</v>
      </c>
      <c r="AE60" t="s">
        <v>45</v>
      </c>
    </row>
    <row r="61" spans="1:31">
      <c r="A61" s="70" t="s">
        <v>114</v>
      </c>
      <c r="B61" s="69" t="s">
        <v>68</v>
      </c>
      <c r="C61" s="70">
        <v>22391.761999999999</v>
      </c>
      <c r="D61" s="70" t="s">
        <v>89</v>
      </c>
      <c r="E61" s="35">
        <f t="shared" si="0"/>
        <v>-12427.007535731653</v>
      </c>
      <c r="F61" s="35">
        <f t="shared" si="1"/>
        <v>-12427</v>
      </c>
      <c r="G61" s="35">
        <f t="shared" si="6"/>
        <v>-1.0304999999789288E-2</v>
      </c>
      <c r="H61" s="35">
        <f t="shared" si="7"/>
        <v>-1.0304999999789288E-2</v>
      </c>
      <c r="I61" s="35"/>
      <c r="J61" s="35"/>
      <c r="L61" s="35"/>
      <c r="M61" s="35"/>
      <c r="N61" s="35"/>
      <c r="O61" s="35">
        <f t="shared" ca="1" si="4"/>
        <v>1.7023478427747811E-2</v>
      </c>
      <c r="P61" s="35"/>
      <c r="Q61" s="37">
        <f t="shared" si="5"/>
        <v>7373.2619999999988</v>
      </c>
      <c r="R61" s="35"/>
    </row>
    <row r="62" spans="1:31">
      <c r="A62" s="70" t="s">
        <v>114</v>
      </c>
      <c r="B62" s="69" t="s">
        <v>68</v>
      </c>
      <c r="C62" s="70">
        <v>22402.659</v>
      </c>
      <c r="D62" s="70" t="s">
        <v>89</v>
      </c>
      <c r="E62" s="35">
        <f t="shared" si="0"/>
        <v>-12419.038892565548</v>
      </c>
      <c r="F62" s="35">
        <f t="shared" si="1"/>
        <v>-12419</v>
      </c>
      <c r="G62" s="35">
        <f t="shared" si="6"/>
        <v>-5.3184999997029081E-2</v>
      </c>
      <c r="H62" s="35">
        <f t="shared" si="7"/>
        <v>-5.3184999997029081E-2</v>
      </c>
      <c r="I62" s="35"/>
      <c r="J62" s="35"/>
      <c r="L62" s="35"/>
      <c r="M62" s="35"/>
      <c r="N62" s="35"/>
      <c r="O62" s="35">
        <f t="shared" ca="1" si="4"/>
        <v>1.7013425916384481E-2</v>
      </c>
      <c r="P62" s="35"/>
      <c r="Q62" s="37">
        <f t="shared" si="5"/>
        <v>7384.1589999999997</v>
      </c>
      <c r="R62" s="35"/>
    </row>
    <row r="63" spans="1:31">
      <c r="A63" s="70" t="s">
        <v>114</v>
      </c>
      <c r="B63" s="69" t="s">
        <v>72</v>
      </c>
      <c r="C63" s="70">
        <v>22450.603999999999</v>
      </c>
      <c r="D63" s="70" t="s">
        <v>89</v>
      </c>
      <c r="E63" s="35">
        <f t="shared" si="0"/>
        <v>-12383.978178919695</v>
      </c>
      <c r="F63" s="35">
        <f t="shared" si="1"/>
        <v>-12384</v>
      </c>
      <c r="G63" s="35">
        <f t="shared" si="6"/>
        <v>2.9840000002877787E-2</v>
      </c>
      <c r="H63" s="35">
        <f t="shared" si="7"/>
        <v>2.9840000002877787E-2</v>
      </c>
      <c r="I63" s="35"/>
      <c r="J63" s="35"/>
      <c r="L63" s="35"/>
      <c r="M63" s="35"/>
      <c r="N63" s="35"/>
      <c r="O63" s="35">
        <f t="shared" ca="1" si="4"/>
        <v>1.6969446179169907E-2</v>
      </c>
      <c r="P63" s="35"/>
      <c r="Q63" s="37">
        <f t="shared" si="5"/>
        <v>7432.1039999999994</v>
      </c>
      <c r="R63" s="35"/>
    </row>
    <row r="64" spans="1:31">
      <c r="A64" s="70" t="s">
        <v>114</v>
      </c>
      <c r="B64" s="69" t="s">
        <v>68</v>
      </c>
      <c r="C64" s="70">
        <v>22990.744999999999</v>
      </c>
      <c r="D64" s="70" t="s">
        <v>89</v>
      </c>
      <c r="E64" s="35">
        <f t="shared" si="0"/>
        <v>-11988.989568441335</v>
      </c>
      <c r="F64" s="35">
        <f t="shared" si="1"/>
        <v>-11989</v>
      </c>
      <c r="G64" s="35">
        <f t="shared" si="6"/>
        <v>1.4265000001614681E-2</v>
      </c>
      <c r="H64" s="35">
        <f t="shared" si="7"/>
        <v>1.4265000001614681E-2</v>
      </c>
      <c r="I64" s="35"/>
      <c r="J64" s="35"/>
      <c r="L64" s="35"/>
      <c r="M64" s="35"/>
      <c r="N64" s="35"/>
      <c r="O64" s="35">
        <f t="shared" ca="1" si="4"/>
        <v>1.6473103430605429E-2</v>
      </c>
      <c r="P64" s="35"/>
      <c r="Q64" s="37">
        <f t="shared" si="5"/>
        <v>7972.244999999999</v>
      </c>
      <c r="R64" s="35"/>
    </row>
    <row r="65" spans="1:18">
      <c r="A65" s="70" t="s">
        <v>114</v>
      </c>
      <c r="B65" s="69" t="s">
        <v>68</v>
      </c>
      <c r="C65" s="70">
        <v>23031.758000000002</v>
      </c>
      <c r="D65" s="70" t="s">
        <v>89</v>
      </c>
      <c r="E65" s="35">
        <f t="shared" si="0"/>
        <v>-11958.998014603449</v>
      </c>
      <c r="F65" s="35">
        <f t="shared" si="1"/>
        <v>-11959</v>
      </c>
      <c r="G65" s="35">
        <f t="shared" si="6"/>
        <v>2.7150000023539178E-3</v>
      </c>
      <c r="H65" s="35">
        <f t="shared" si="7"/>
        <v>2.7150000023539178E-3</v>
      </c>
      <c r="I65" s="35"/>
      <c r="J65" s="35"/>
      <c r="L65" s="35"/>
      <c r="M65" s="35"/>
      <c r="N65" s="35"/>
      <c r="O65" s="35">
        <f t="shared" ca="1" si="4"/>
        <v>1.6435406512992939E-2</v>
      </c>
      <c r="P65" s="35"/>
      <c r="Q65" s="37">
        <f t="shared" si="5"/>
        <v>8013.2580000000016</v>
      </c>
      <c r="R65" s="35"/>
    </row>
    <row r="66" spans="1:18">
      <c r="A66" s="70" t="s">
        <v>114</v>
      </c>
      <c r="B66" s="69" t="s">
        <v>68</v>
      </c>
      <c r="C66" s="70">
        <v>23042.745999999999</v>
      </c>
      <c r="D66" s="70" t="s">
        <v>89</v>
      </c>
      <c r="E66" s="35">
        <f t="shared" si="0"/>
        <v>-11950.962825917652</v>
      </c>
      <c r="F66" s="35">
        <f t="shared" si="1"/>
        <v>-11951</v>
      </c>
      <c r="G66" s="35">
        <f t="shared" si="6"/>
        <v>5.0835000001825392E-2</v>
      </c>
      <c r="H66" s="35">
        <f t="shared" si="7"/>
        <v>5.0835000001825392E-2</v>
      </c>
      <c r="I66" s="35"/>
      <c r="J66" s="35"/>
      <c r="L66" s="35"/>
      <c r="M66" s="35"/>
      <c r="N66" s="35"/>
      <c r="O66" s="35">
        <f t="shared" ca="1" si="4"/>
        <v>1.6425354001629606E-2</v>
      </c>
      <c r="P66" s="35"/>
      <c r="Q66" s="37">
        <f t="shared" si="5"/>
        <v>8024.2459999999992</v>
      </c>
      <c r="R66" s="35"/>
    </row>
    <row r="67" spans="1:18">
      <c r="A67" s="70" t="s">
        <v>114</v>
      </c>
      <c r="B67" s="69" t="s">
        <v>72</v>
      </c>
      <c r="C67" s="70">
        <v>23131.644</v>
      </c>
      <c r="D67" s="70" t="s">
        <v>89</v>
      </c>
      <c r="E67" s="35">
        <f t="shared" si="0"/>
        <v>-11885.954434600744</v>
      </c>
      <c r="F67" s="35">
        <f t="shared" si="1"/>
        <v>-11886</v>
      </c>
      <c r="G67" s="35">
        <f t="shared" si="6"/>
        <v>6.2310000001161825E-2</v>
      </c>
      <c r="H67" s="35">
        <f t="shared" si="7"/>
        <v>6.2310000001161825E-2</v>
      </c>
      <c r="I67" s="35"/>
      <c r="J67" s="35"/>
      <c r="L67" s="35"/>
      <c r="M67" s="35"/>
      <c r="N67" s="35"/>
      <c r="O67" s="35">
        <f t="shared" ca="1" si="4"/>
        <v>1.6343677346802539E-2</v>
      </c>
      <c r="P67" s="35"/>
      <c r="Q67" s="37">
        <f t="shared" si="5"/>
        <v>8113.1440000000002</v>
      </c>
      <c r="R67" s="35"/>
    </row>
    <row r="68" spans="1:18">
      <c r="A68" s="70" t="s">
        <v>114</v>
      </c>
      <c r="B68" s="69" t="s">
        <v>68</v>
      </c>
      <c r="C68" s="70">
        <v>24229.642</v>
      </c>
      <c r="D68" s="70" t="s">
        <v>89</v>
      </c>
      <c r="E68" s="35">
        <f t="shared" si="0"/>
        <v>-11083.022044117484</v>
      </c>
      <c r="F68" s="35">
        <f t="shared" si="1"/>
        <v>-11083</v>
      </c>
      <c r="G68" s="35">
        <f t="shared" si="6"/>
        <v>-3.0144999996991828E-2</v>
      </c>
      <c r="H68" s="35">
        <f t="shared" si="7"/>
        <v>-3.0144999996991828E-2</v>
      </c>
      <c r="I68" s="35"/>
      <c r="J68" s="35"/>
      <c r="L68" s="35"/>
      <c r="M68" s="35"/>
      <c r="N68" s="35"/>
      <c r="O68" s="35">
        <f t="shared" ca="1" si="4"/>
        <v>1.5334656518708172E-2</v>
      </c>
      <c r="P68" s="35"/>
      <c r="Q68" s="37">
        <f t="shared" si="5"/>
        <v>9211.1419999999998</v>
      </c>
      <c r="R68" s="35"/>
    </row>
    <row r="69" spans="1:18">
      <c r="A69" s="70" t="s">
        <v>114</v>
      </c>
      <c r="B69" s="69" t="s">
        <v>68</v>
      </c>
      <c r="C69" s="70">
        <v>24292.571</v>
      </c>
      <c r="D69" s="70" t="s">
        <v>89</v>
      </c>
      <c r="E69" s="35">
        <f t="shared" si="0"/>
        <v>-11037.003989074834</v>
      </c>
      <c r="F69" s="35">
        <f t="shared" si="1"/>
        <v>-11037</v>
      </c>
      <c r="G69" s="35">
        <f t="shared" si="6"/>
        <v>-5.4549999986193143E-3</v>
      </c>
      <c r="H69" s="35">
        <f t="shared" si="7"/>
        <v>-5.4549999986193143E-3</v>
      </c>
      <c r="I69" s="35"/>
      <c r="J69" s="35"/>
      <c r="L69" s="35"/>
      <c r="M69" s="35"/>
      <c r="N69" s="35"/>
      <c r="O69" s="35">
        <f t="shared" ca="1" si="4"/>
        <v>1.5276854578369019E-2</v>
      </c>
      <c r="P69" s="35"/>
      <c r="Q69" s="37">
        <f t="shared" si="5"/>
        <v>9274.0709999999999</v>
      </c>
      <c r="R69" s="35"/>
    </row>
    <row r="70" spans="1:18">
      <c r="A70" s="70" t="s">
        <v>114</v>
      </c>
      <c r="B70" s="69" t="s">
        <v>72</v>
      </c>
      <c r="C70" s="70">
        <v>24318.585999999999</v>
      </c>
      <c r="D70" s="70" t="s">
        <v>89</v>
      </c>
      <c r="E70" s="35">
        <f t="shared" si="0"/>
        <v>-11017.980014406006</v>
      </c>
      <c r="F70" s="35">
        <f t="shared" si="1"/>
        <v>-11018</v>
      </c>
      <c r="G70" s="35">
        <f t="shared" si="6"/>
        <v>2.7330000000802102E-2</v>
      </c>
      <c r="H70" s="35">
        <f t="shared" si="7"/>
        <v>2.7330000000802102E-2</v>
      </c>
      <c r="I70" s="35"/>
      <c r="J70" s="35"/>
      <c r="L70" s="35"/>
      <c r="M70" s="35"/>
      <c r="N70" s="35"/>
      <c r="O70" s="35">
        <f t="shared" ca="1" si="4"/>
        <v>1.5252979863881107E-2</v>
      </c>
      <c r="P70" s="35"/>
      <c r="Q70" s="37">
        <f t="shared" si="5"/>
        <v>9300.0859999999993</v>
      </c>
      <c r="R70" s="35"/>
    </row>
    <row r="71" spans="1:18">
      <c r="A71" s="70" t="s">
        <v>114</v>
      </c>
      <c r="B71" s="69" t="s">
        <v>68</v>
      </c>
      <c r="C71" s="70">
        <v>25602.663</v>
      </c>
      <c r="D71" s="70" t="s">
        <v>89</v>
      </c>
      <c r="E71" s="35">
        <f t="shared" si="0"/>
        <v>-10078.973736457801</v>
      </c>
      <c r="F71" s="35">
        <f t="shared" si="1"/>
        <v>-10079</v>
      </c>
      <c r="G71" s="35">
        <f t="shared" si="6"/>
        <v>3.5915000000386499E-2</v>
      </c>
      <c r="H71" s="35">
        <f t="shared" si="7"/>
        <v>3.5915000000386499E-2</v>
      </c>
      <c r="I71" s="35"/>
      <c r="J71" s="35"/>
      <c r="L71" s="35"/>
      <c r="M71" s="35"/>
      <c r="N71" s="35"/>
      <c r="O71" s="35">
        <f t="shared" ca="1" si="4"/>
        <v>1.4073066342610109E-2</v>
      </c>
      <c r="P71" s="35"/>
      <c r="Q71" s="37">
        <f t="shared" si="5"/>
        <v>10584.163</v>
      </c>
      <c r="R71" s="35"/>
    </row>
    <row r="72" spans="1:18">
      <c r="A72" s="70" t="s">
        <v>114</v>
      </c>
      <c r="B72" s="69" t="s">
        <v>72</v>
      </c>
      <c r="C72" s="70">
        <v>25606.787</v>
      </c>
      <c r="D72" s="70" t="s">
        <v>89</v>
      </c>
      <c r="E72" s="35">
        <f t="shared" si="0"/>
        <v>-10075.957981257563</v>
      </c>
      <c r="F72" s="35">
        <f t="shared" si="1"/>
        <v>-10076</v>
      </c>
      <c r="G72" s="35">
        <f t="shared" si="6"/>
        <v>5.7459999999991851E-2</v>
      </c>
      <c r="H72" s="35">
        <f t="shared" si="7"/>
        <v>5.7459999999991851E-2</v>
      </c>
      <c r="I72" s="35"/>
      <c r="J72" s="35"/>
      <c r="L72" s="35"/>
      <c r="M72" s="35"/>
      <c r="N72" s="35"/>
      <c r="O72" s="35">
        <f t="shared" ca="1" si="4"/>
        <v>1.4069296650848859E-2</v>
      </c>
      <c r="P72" s="35"/>
      <c r="Q72" s="37">
        <f t="shared" si="5"/>
        <v>10588.287</v>
      </c>
      <c r="R72" s="35"/>
    </row>
    <row r="73" spans="1:18">
      <c r="A73" s="70" t="s">
        <v>114</v>
      </c>
      <c r="B73" s="69" t="s">
        <v>72</v>
      </c>
      <c r="C73" s="70">
        <v>25680.539000000001</v>
      </c>
      <c r="D73" s="70" t="s">
        <v>89</v>
      </c>
      <c r="E73" s="35">
        <f t="shared" si="0"/>
        <v>-10022.0253969879</v>
      </c>
      <c r="F73" s="35">
        <f t="shared" si="1"/>
        <v>-10022</v>
      </c>
      <c r="G73" s="35">
        <f t="shared" si="6"/>
        <v>-3.4729999995761318E-2</v>
      </c>
      <c r="H73" s="35">
        <f t="shared" si="7"/>
        <v>-3.4729999995761318E-2</v>
      </c>
      <c r="I73" s="35"/>
      <c r="J73" s="35"/>
      <c r="L73" s="35"/>
      <c r="M73" s="35"/>
      <c r="N73" s="35"/>
      <c r="O73" s="35">
        <f t="shared" ca="1" si="4"/>
        <v>1.4001442199146374E-2</v>
      </c>
      <c r="P73" s="35"/>
      <c r="Q73" s="37">
        <f t="shared" si="5"/>
        <v>10662.039000000001</v>
      </c>
      <c r="R73" s="35"/>
    </row>
    <row r="74" spans="1:18">
      <c r="A74" s="70" t="s">
        <v>271</v>
      </c>
      <c r="B74" s="69" t="s">
        <v>68</v>
      </c>
      <c r="C74" s="70">
        <v>25687.424999999999</v>
      </c>
      <c r="D74" s="70" t="s">
        <v>89</v>
      </c>
      <c r="E74" s="35">
        <f t="shared" si="0"/>
        <v>-10016.989875574503</v>
      </c>
      <c r="F74" s="35">
        <f t="shared" si="1"/>
        <v>-10017</v>
      </c>
      <c r="G74" s="35">
        <f t="shared" si="6"/>
        <v>1.3845000001310837E-2</v>
      </c>
      <c r="H74" s="35">
        <f t="shared" si="7"/>
        <v>1.3845000001310837E-2</v>
      </c>
      <c r="I74" s="35"/>
      <c r="J74" s="35"/>
      <c r="L74" s="35"/>
      <c r="M74" s="35"/>
      <c r="N74" s="35"/>
      <c r="O74" s="35">
        <f t="shared" ca="1" si="4"/>
        <v>1.3995159379544292E-2</v>
      </c>
      <c r="P74" s="35"/>
      <c r="Q74" s="37">
        <f t="shared" si="5"/>
        <v>10668.924999999999</v>
      </c>
      <c r="R74" s="35"/>
    </row>
    <row r="75" spans="1:18">
      <c r="A75" s="70" t="s">
        <v>114</v>
      </c>
      <c r="B75" s="69" t="s">
        <v>72</v>
      </c>
      <c r="C75" s="70">
        <v>25926.839</v>
      </c>
      <c r="D75" s="70" t="s">
        <v>89</v>
      </c>
      <c r="E75" s="35">
        <f t="shared" si="0"/>
        <v>-9841.9137321433136</v>
      </c>
      <c r="F75" s="35">
        <f t="shared" si="1"/>
        <v>-9842</v>
      </c>
      <c r="G75" s="35">
        <f t="shared" si="6"/>
        <v>0.11796999999933178</v>
      </c>
      <c r="H75" s="35">
        <f t="shared" si="7"/>
        <v>0.11796999999933178</v>
      </c>
      <c r="I75" s="35"/>
      <c r="J75" s="35"/>
      <c r="L75" s="35"/>
      <c r="M75" s="35"/>
      <c r="N75" s="35"/>
      <c r="O75" s="35">
        <f t="shared" ca="1" si="4"/>
        <v>1.3775260693471422E-2</v>
      </c>
      <c r="P75" s="35"/>
      <c r="Q75" s="37">
        <f t="shared" si="5"/>
        <v>10908.339</v>
      </c>
      <c r="R75" s="35"/>
    </row>
    <row r="76" spans="1:18">
      <c r="A76" s="70" t="s">
        <v>114</v>
      </c>
      <c r="B76" s="69" t="s">
        <v>72</v>
      </c>
      <c r="C76" s="70">
        <v>26041.612000000001</v>
      </c>
      <c r="D76" s="70" t="s">
        <v>89</v>
      </c>
      <c r="E76" s="35">
        <f t="shared" si="0"/>
        <v>-9757.983743880186</v>
      </c>
      <c r="F76" s="35">
        <f t="shared" si="1"/>
        <v>-9758</v>
      </c>
      <c r="G76" s="35">
        <f t="shared" si="6"/>
        <v>2.223000000230968E-2</v>
      </c>
      <c r="H76" s="35">
        <f t="shared" si="7"/>
        <v>2.223000000230968E-2</v>
      </c>
      <c r="I76" s="35"/>
      <c r="J76" s="35"/>
      <c r="L76" s="35"/>
      <c r="M76" s="35"/>
      <c r="N76" s="35"/>
      <c r="O76" s="35">
        <f t="shared" ca="1" si="4"/>
        <v>1.3669709324156445E-2</v>
      </c>
      <c r="P76" s="35"/>
      <c r="Q76" s="37">
        <f t="shared" si="5"/>
        <v>11023.112000000001</v>
      </c>
      <c r="R76" s="35"/>
    </row>
    <row r="77" spans="1:18">
      <c r="A77" s="70" t="s">
        <v>114</v>
      </c>
      <c r="B77" s="69" t="s">
        <v>72</v>
      </c>
      <c r="C77" s="70">
        <v>26287.746999999999</v>
      </c>
      <c r="D77" s="70" t="s">
        <v>89</v>
      </c>
      <c r="E77" s="35">
        <f t="shared" si="0"/>
        <v>-9577.9927384943876</v>
      </c>
      <c r="F77" s="35">
        <f t="shared" si="1"/>
        <v>-9578</v>
      </c>
      <c r="G77" s="35">
        <f t="shared" si="6"/>
        <v>9.9300000038056169E-3</v>
      </c>
      <c r="H77" s="35">
        <f t="shared" si="7"/>
        <v>9.9300000038056169E-3</v>
      </c>
      <c r="I77" s="35"/>
      <c r="J77" s="35"/>
      <c r="L77" s="35"/>
      <c r="M77" s="35"/>
      <c r="N77" s="35"/>
      <c r="O77" s="35">
        <f t="shared" ca="1" si="4"/>
        <v>1.3443527818481493E-2</v>
      </c>
      <c r="P77" s="35"/>
      <c r="Q77" s="37">
        <f t="shared" si="5"/>
        <v>11269.246999999999</v>
      </c>
      <c r="R77" s="35"/>
    </row>
    <row r="78" spans="1:18">
      <c r="A78" s="70" t="s">
        <v>114</v>
      </c>
      <c r="B78" s="69" t="s">
        <v>68</v>
      </c>
      <c r="C78" s="70">
        <v>26291.816999999999</v>
      </c>
      <c r="D78" s="70" t="s">
        <v>89</v>
      </c>
      <c r="E78" s="35">
        <f t="shared" si="0"/>
        <v>-9575.0164718442975</v>
      </c>
      <c r="F78" s="35">
        <f t="shared" si="1"/>
        <v>-9575</v>
      </c>
      <c r="G78" s="35">
        <f t="shared" si="6"/>
        <v>-2.2524999996676343E-2</v>
      </c>
      <c r="H78" s="35">
        <f t="shared" si="7"/>
        <v>-2.2524999996676343E-2</v>
      </c>
      <c r="I78" s="35"/>
      <c r="J78" s="35"/>
      <c r="L78" s="35"/>
      <c r="M78" s="35"/>
      <c r="N78" s="35"/>
      <c r="O78" s="35">
        <f t="shared" ca="1" si="4"/>
        <v>1.3439758126720245E-2</v>
      </c>
      <c r="P78" s="35"/>
      <c r="Q78" s="37">
        <f t="shared" si="5"/>
        <v>11273.316999999999</v>
      </c>
      <c r="R78" s="35"/>
    </row>
    <row r="79" spans="1:18">
      <c r="A79" s="70" t="s">
        <v>114</v>
      </c>
      <c r="B79" s="69" t="s">
        <v>68</v>
      </c>
      <c r="C79" s="70">
        <v>26324.762999999999</v>
      </c>
      <c r="D79" s="70" t="s">
        <v>89</v>
      </c>
      <c r="E79" s="35">
        <f t="shared" si="0"/>
        <v>-9550.9240686369503</v>
      </c>
      <c r="F79" s="35">
        <f t="shared" si="1"/>
        <v>-9551</v>
      </c>
      <c r="G79" s="35">
        <f t="shared" si="6"/>
        <v>0.10383500000170898</v>
      </c>
      <c r="H79" s="35">
        <f t="shared" si="7"/>
        <v>0.10383500000170898</v>
      </c>
      <c r="I79" s="35"/>
      <c r="J79" s="35"/>
      <c r="L79" s="35"/>
      <c r="M79" s="35"/>
      <c r="N79" s="35"/>
      <c r="O79" s="35">
        <f t="shared" ca="1" si="4"/>
        <v>1.3409600592630251E-2</v>
      </c>
      <c r="P79" s="35"/>
      <c r="Q79" s="37">
        <f t="shared" si="5"/>
        <v>11306.262999999999</v>
      </c>
      <c r="R79" s="35"/>
    </row>
    <row r="80" spans="1:18">
      <c r="A80" s="70" t="s">
        <v>114</v>
      </c>
      <c r="B80" s="69" t="s">
        <v>68</v>
      </c>
      <c r="C80" s="70">
        <v>26332.832999999999</v>
      </c>
      <c r="D80" s="70" t="s">
        <v>89</v>
      </c>
      <c r="E80" s="35">
        <f t="shared" si="0"/>
        <v>-9545.022724198072</v>
      </c>
      <c r="F80" s="35">
        <f t="shared" si="1"/>
        <v>-9545</v>
      </c>
      <c r="G80" s="35">
        <f t="shared" si="6"/>
        <v>-3.1074999998963904E-2</v>
      </c>
      <c r="H80" s="35">
        <f t="shared" si="7"/>
        <v>-3.1074999998963904E-2</v>
      </c>
      <c r="I80" s="35"/>
      <c r="J80" s="35"/>
      <c r="L80" s="35"/>
      <c r="M80" s="35"/>
      <c r="N80" s="35"/>
      <c r="O80" s="35">
        <f t="shared" ca="1" si="4"/>
        <v>1.3402061209107752E-2</v>
      </c>
      <c r="P80" s="35"/>
      <c r="Q80" s="37">
        <f t="shared" si="5"/>
        <v>11314.332999999999</v>
      </c>
      <c r="R80" s="35"/>
    </row>
    <row r="81" spans="1:31">
      <c r="A81" s="70" t="s">
        <v>271</v>
      </c>
      <c r="B81" s="69" t="s">
        <v>72</v>
      </c>
      <c r="C81" s="70">
        <v>26353.404999999999</v>
      </c>
      <c r="D81" s="70" t="s">
        <v>89</v>
      </c>
      <c r="E81" s="35">
        <f t="shared" si="0"/>
        <v>-9529.9790491303374</v>
      </c>
      <c r="F81" s="35">
        <f t="shared" si="1"/>
        <v>-9530</v>
      </c>
      <c r="G81" s="35">
        <f t="shared" si="6"/>
        <v>2.8650000000197906E-2</v>
      </c>
      <c r="H81" s="35">
        <f t="shared" si="7"/>
        <v>2.8650000000197906E-2</v>
      </c>
      <c r="I81" s="35"/>
      <c r="J81" s="35"/>
      <c r="L81" s="35"/>
      <c r="M81" s="35"/>
      <c r="N81" s="35"/>
      <c r="O81" s="35">
        <f t="shared" ca="1" si="4"/>
        <v>1.3383212750301507E-2</v>
      </c>
      <c r="P81" s="35"/>
      <c r="Q81" s="37">
        <f t="shared" si="5"/>
        <v>11334.904999999999</v>
      </c>
      <c r="R81" s="35"/>
      <c r="AB81">
        <v>8</v>
      </c>
      <c r="AC81" t="s">
        <v>34</v>
      </c>
      <c r="AE81" t="s">
        <v>36</v>
      </c>
    </row>
    <row r="82" spans="1:31">
      <c r="A82" s="70" t="s">
        <v>114</v>
      </c>
      <c r="B82" s="69" t="s">
        <v>72</v>
      </c>
      <c r="C82" s="70">
        <v>26424.587</v>
      </c>
      <c r="D82" s="70" t="s">
        <v>89</v>
      </c>
      <c r="E82" s="35">
        <f t="shared" si="0"/>
        <v>-9477.9258273399701</v>
      </c>
      <c r="F82" s="35">
        <f t="shared" si="1"/>
        <v>-9478</v>
      </c>
      <c r="G82" s="35">
        <f t="shared" si="6"/>
        <v>0.10143000000243774</v>
      </c>
      <c r="H82" s="35">
        <f t="shared" si="7"/>
        <v>0.10143000000243774</v>
      </c>
      <c r="I82" s="35"/>
      <c r="J82" s="35"/>
      <c r="L82" s="35"/>
      <c r="M82" s="35"/>
      <c r="N82" s="35"/>
      <c r="O82" s="35">
        <f t="shared" ca="1" si="4"/>
        <v>1.3317871426439854E-2</v>
      </c>
      <c r="P82" s="35"/>
      <c r="Q82" s="37">
        <f t="shared" si="5"/>
        <v>11406.087</v>
      </c>
      <c r="R82" s="35"/>
    </row>
    <row r="83" spans="1:31">
      <c r="A83" s="70" t="s">
        <v>114</v>
      </c>
      <c r="B83" s="69" t="s">
        <v>72</v>
      </c>
      <c r="C83" s="70">
        <v>26626.892</v>
      </c>
      <c r="D83" s="70" t="s">
        <v>89</v>
      </c>
      <c r="E83" s="35">
        <f t="shared" si="0"/>
        <v>-9329.9863618248091</v>
      </c>
      <c r="F83" s="35">
        <f t="shared" si="1"/>
        <v>-9330</v>
      </c>
      <c r="G83" s="35">
        <f t="shared" si="6"/>
        <v>1.8650000001798617E-2</v>
      </c>
      <c r="H83" s="35">
        <f t="shared" si="7"/>
        <v>1.8650000001798617E-2</v>
      </c>
      <c r="I83" s="35"/>
      <c r="J83" s="35"/>
      <c r="L83" s="35"/>
      <c r="M83" s="35"/>
      <c r="N83" s="35"/>
      <c r="O83" s="35">
        <f t="shared" ca="1" si="4"/>
        <v>1.3131899966218228E-2</v>
      </c>
      <c r="P83" s="35"/>
      <c r="Q83" s="37">
        <f t="shared" si="5"/>
        <v>11608.392</v>
      </c>
      <c r="R83" s="35"/>
    </row>
    <row r="84" spans="1:31">
      <c r="A84" s="70" t="s">
        <v>271</v>
      </c>
      <c r="B84" s="69" t="s">
        <v>72</v>
      </c>
      <c r="C84" s="70">
        <v>26651.53</v>
      </c>
      <c r="D84" s="70" t="s">
        <v>89</v>
      </c>
      <c r="E84" s="35">
        <f t="shared" si="0"/>
        <v>-9311.9693451847725</v>
      </c>
      <c r="F84" s="35">
        <f t="shared" si="1"/>
        <v>-9312</v>
      </c>
      <c r="G84" s="35">
        <f t="shared" si="6"/>
        <v>4.1920000003301539E-2</v>
      </c>
      <c r="H84" s="35">
        <f t="shared" si="7"/>
        <v>4.1920000003301539E-2</v>
      </c>
      <c r="I84" s="35"/>
      <c r="J84" s="35"/>
      <c r="L84" s="35"/>
      <c r="M84" s="35"/>
      <c r="N84" s="35"/>
      <c r="O84" s="35">
        <f t="shared" ca="1" si="4"/>
        <v>1.3109281815650731E-2</v>
      </c>
      <c r="P84" s="35"/>
      <c r="Q84" s="37">
        <f t="shared" si="5"/>
        <v>11633.029999999999</v>
      </c>
      <c r="R84" s="35"/>
      <c r="AB84">
        <v>10</v>
      </c>
      <c r="AC84" t="s">
        <v>34</v>
      </c>
      <c r="AE84" t="s">
        <v>36</v>
      </c>
    </row>
    <row r="85" spans="1:31">
      <c r="A85" s="70" t="s">
        <v>271</v>
      </c>
      <c r="B85" s="69" t="s">
        <v>72</v>
      </c>
      <c r="C85" s="70">
        <v>26744.45</v>
      </c>
      <c r="D85" s="70" t="s">
        <v>89</v>
      </c>
      <c r="E85" s="35">
        <f t="shared" ref="E85:E148" si="8">+(C85-C$7)/C$8</f>
        <v>-9244.0197881512395</v>
      </c>
      <c r="F85" s="35">
        <f t="shared" ref="F85:F148" si="9">ROUND(2*E85,0)/2</f>
        <v>-9244</v>
      </c>
      <c r="G85" s="35">
        <f t="shared" ref="G85:G116" si="10">+C85-(C$7+F85*C$8)</f>
        <v>-2.7059999996708939E-2</v>
      </c>
      <c r="H85" s="35">
        <f t="shared" ref="H85:H116" si="11">+G85</f>
        <v>-2.7059999996708939E-2</v>
      </c>
      <c r="I85" s="35"/>
      <c r="J85" s="35"/>
      <c r="L85" s="35"/>
      <c r="M85" s="35"/>
      <c r="N85" s="35"/>
      <c r="O85" s="35">
        <f t="shared" ref="O85:O148" ca="1" si="12">+C$11+C$12*F85</f>
        <v>1.3023835469062417E-2</v>
      </c>
      <c r="P85" s="35"/>
      <c r="Q85" s="37">
        <f t="shared" ref="Q85:Q148" si="13">+C85-15018.5</f>
        <v>11725.95</v>
      </c>
      <c r="R85" s="35"/>
      <c r="AB85">
        <v>7</v>
      </c>
      <c r="AC85" t="s">
        <v>34</v>
      </c>
      <c r="AE85" t="s">
        <v>36</v>
      </c>
    </row>
    <row r="86" spans="1:31">
      <c r="A86" s="70" t="s">
        <v>114</v>
      </c>
      <c r="B86" s="69" t="s">
        <v>72</v>
      </c>
      <c r="C86" s="70">
        <v>26785.571</v>
      </c>
      <c r="D86" s="70" t="s">
        <v>89</v>
      </c>
      <c r="E86" s="35">
        <f t="shared" si="8"/>
        <v>-9213.9492572130584</v>
      </c>
      <c r="F86" s="35">
        <f t="shared" si="9"/>
        <v>-9214</v>
      </c>
      <c r="G86" s="35">
        <f t="shared" si="10"/>
        <v>6.9390000000566943E-2</v>
      </c>
      <c r="H86" s="35">
        <f t="shared" si="11"/>
        <v>6.9390000000566943E-2</v>
      </c>
      <c r="I86" s="35"/>
      <c r="J86" s="35"/>
      <c r="L86" s="35"/>
      <c r="M86" s="35"/>
      <c r="N86" s="35"/>
      <c r="O86" s="35">
        <f t="shared" ca="1" si="12"/>
        <v>1.2986138551449925E-2</v>
      </c>
      <c r="P86" s="35"/>
      <c r="Q86" s="37">
        <f t="shared" si="13"/>
        <v>11767.071</v>
      </c>
      <c r="R86" s="35"/>
    </row>
    <row r="87" spans="1:31">
      <c r="A87" s="70" t="s">
        <v>114</v>
      </c>
      <c r="B87" s="69" t="s">
        <v>72</v>
      </c>
      <c r="C87" s="70">
        <v>27187.554</v>
      </c>
      <c r="D87" s="70" t="s">
        <v>89</v>
      </c>
      <c r="E87" s="35">
        <f t="shared" si="8"/>
        <v>-8919.9913710205219</v>
      </c>
      <c r="F87" s="35">
        <f t="shared" si="9"/>
        <v>-8920</v>
      </c>
      <c r="G87" s="35">
        <f t="shared" si="10"/>
        <v>1.1800000003859168E-2</v>
      </c>
      <c r="H87" s="35">
        <f t="shared" si="11"/>
        <v>1.1800000003859168E-2</v>
      </c>
      <c r="I87" s="35"/>
      <c r="J87" s="35"/>
      <c r="L87" s="35"/>
      <c r="M87" s="35"/>
      <c r="N87" s="35"/>
      <c r="O87" s="35">
        <f t="shared" ca="1" si="12"/>
        <v>1.2616708758847503E-2</v>
      </c>
      <c r="P87" s="35"/>
      <c r="Q87" s="37">
        <f t="shared" si="13"/>
        <v>12169.054</v>
      </c>
      <c r="R87" s="35"/>
    </row>
    <row r="88" spans="1:31">
      <c r="A88" s="70" t="s">
        <v>114</v>
      </c>
      <c r="B88" s="69" t="s">
        <v>72</v>
      </c>
      <c r="C88" s="70">
        <v>27381.775000000001</v>
      </c>
      <c r="D88" s="70" t="s">
        <v>106</v>
      </c>
      <c r="E88" s="35">
        <f t="shared" si="8"/>
        <v>-8777.963487716499</v>
      </c>
      <c r="F88" s="35">
        <f t="shared" si="9"/>
        <v>-8778</v>
      </c>
      <c r="G88" s="35">
        <f t="shared" si="10"/>
        <v>4.9930000001040753E-2</v>
      </c>
      <c r="H88" s="35">
        <f t="shared" si="11"/>
        <v>4.9930000001040753E-2</v>
      </c>
      <c r="I88" s="35"/>
      <c r="J88" s="35"/>
      <c r="L88" s="35"/>
      <c r="M88" s="35"/>
      <c r="N88" s="35"/>
      <c r="O88" s="35">
        <f t="shared" ca="1" si="12"/>
        <v>1.2438276682148376E-2</v>
      </c>
      <c r="P88" s="35"/>
      <c r="Q88" s="37">
        <f t="shared" si="13"/>
        <v>12363.275000000001</v>
      </c>
      <c r="R88" s="35"/>
    </row>
    <row r="89" spans="1:31">
      <c r="A89" s="70" t="s">
        <v>114</v>
      </c>
      <c r="B89" s="69" t="s">
        <v>68</v>
      </c>
      <c r="C89" s="70">
        <v>27459.634999999998</v>
      </c>
      <c r="D89" s="70" t="s">
        <v>106</v>
      </c>
      <c r="E89" s="35">
        <f t="shared" si="8"/>
        <v>-8721.0268485577544</v>
      </c>
      <c r="F89" s="35">
        <f t="shared" si="9"/>
        <v>-8721</v>
      </c>
      <c r="G89" s="35">
        <f t="shared" si="10"/>
        <v>-3.6714999998366693E-2</v>
      </c>
      <c r="H89" s="35">
        <f t="shared" si="11"/>
        <v>-3.6714999998366693E-2</v>
      </c>
      <c r="I89" s="35"/>
      <c r="J89" s="35"/>
      <c r="L89" s="35"/>
      <c r="M89" s="35"/>
      <c r="N89" s="35"/>
      <c r="O89" s="35">
        <f t="shared" ca="1" si="12"/>
        <v>1.2366652538684641E-2</v>
      </c>
      <c r="P89" s="35"/>
      <c r="Q89" s="37">
        <f t="shared" si="13"/>
        <v>12441.134999999998</v>
      </c>
      <c r="R89" s="35"/>
    </row>
    <row r="90" spans="1:31">
      <c r="A90" s="70" t="s">
        <v>271</v>
      </c>
      <c r="B90" s="69" t="s">
        <v>68</v>
      </c>
      <c r="C90" s="70">
        <v>27473.412</v>
      </c>
      <c r="D90" s="70" t="s">
        <v>106</v>
      </c>
      <c r="E90" s="35">
        <f t="shared" si="8"/>
        <v>-8710.9521493837219</v>
      </c>
      <c r="F90" s="35">
        <f t="shared" si="9"/>
        <v>-8711</v>
      </c>
      <c r="G90" s="35">
        <f t="shared" si="10"/>
        <v>6.5435000000434229E-2</v>
      </c>
      <c r="H90" s="35">
        <f t="shared" si="11"/>
        <v>6.5435000000434229E-2</v>
      </c>
      <c r="I90" s="35"/>
      <c r="J90" s="35"/>
      <c r="L90" s="35"/>
      <c r="M90" s="35"/>
      <c r="N90" s="35"/>
      <c r="O90" s="35">
        <f t="shared" ca="1" si="12"/>
        <v>1.2354086899480476E-2</v>
      </c>
      <c r="P90" s="35"/>
      <c r="Q90" s="37">
        <f t="shared" si="13"/>
        <v>12454.912</v>
      </c>
      <c r="R90" s="35"/>
      <c r="AB90">
        <v>7</v>
      </c>
      <c r="AC90" t="s">
        <v>34</v>
      </c>
      <c r="AE90" t="s">
        <v>36</v>
      </c>
    </row>
    <row r="91" spans="1:31">
      <c r="A91" s="70" t="s">
        <v>114</v>
      </c>
      <c r="B91" s="69" t="s">
        <v>72</v>
      </c>
      <c r="C91" s="70">
        <v>27783.773000000001</v>
      </c>
      <c r="D91" s="70" t="s">
        <v>106</v>
      </c>
      <c r="E91" s="35">
        <f t="shared" si="8"/>
        <v>-8483.9946324822558</v>
      </c>
      <c r="F91" s="35">
        <f t="shared" si="9"/>
        <v>-8484</v>
      </c>
      <c r="G91" s="35">
        <f t="shared" si="10"/>
        <v>7.3400000037509017E-3</v>
      </c>
      <c r="H91" s="35">
        <f t="shared" si="11"/>
        <v>7.3400000037509017E-3</v>
      </c>
      <c r="I91" s="35"/>
      <c r="J91" s="35"/>
      <c r="L91" s="35"/>
      <c r="M91" s="35"/>
      <c r="N91" s="35"/>
      <c r="O91" s="35">
        <f t="shared" ca="1" si="12"/>
        <v>1.2068846889545954E-2</v>
      </c>
      <c r="P91" s="35"/>
      <c r="Q91" s="37">
        <f t="shared" si="13"/>
        <v>12765.273000000001</v>
      </c>
      <c r="R91" s="35"/>
    </row>
    <row r="92" spans="1:31">
      <c r="A92" s="70" t="s">
        <v>114</v>
      </c>
      <c r="B92" s="69" t="s">
        <v>72</v>
      </c>
      <c r="C92" s="70">
        <v>27783.819</v>
      </c>
      <c r="D92" s="70" t="s">
        <v>106</v>
      </c>
      <c r="E92" s="35">
        <f t="shared" si="8"/>
        <v>-8483.9609940876853</v>
      </c>
      <c r="F92" s="35">
        <f t="shared" si="9"/>
        <v>-8484</v>
      </c>
      <c r="G92" s="35">
        <f t="shared" si="10"/>
        <v>5.3340000002208399E-2</v>
      </c>
      <c r="H92" s="35">
        <f t="shared" si="11"/>
        <v>5.3340000002208399E-2</v>
      </c>
      <c r="I92" s="35"/>
      <c r="J92" s="35"/>
      <c r="L92" s="35"/>
      <c r="M92" s="35"/>
      <c r="N92" s="35"/>
      <c r="O92" s="35">
        <f t="shared" ca="1" si="12"/>
        <v>1.2068846889545954E-2</v>
      </c>
      <c r="P92" s="35"/>
      <c r="Q92" s="37">
        <f t="shared" si="13"/>
        <v>12765.319</v>
      </c>
      <c r="R92" s="35"/>
    </row>
    <row r="93" spans="1:31">
      <c r="A93" s="70" t="s">
        <v>114</v>
      </c>
      <c r="B93" s="69" t="s">
        <v>72</v>
      </c>
      <c r="C93" s="70">
        <v>27783.846000000001</v>
      </c>
      <c r="D93" s="70" t="s">
        <v>89</v>
      </c>
      <c r="E93" s="35">
        <f t="shared" si="8"/>
        <v>-8483.9412498126094</v>
      </c>
      <c r="F93" s="35">
        <f t="shared" si="9"/>
        <v>-8484</v>
      </c>
      <c r="G93" s="35">
        <f t="shared" si="10"/>
        <v>8.0340000004071044E-2</v>
      </c>
      <c r="H93" s="35">
        <f t="shared" si="11"/>
        <v>8.0340000004071044E-2</v>
      </c>
      <c r="I93" s="35"/>
      <c r="J93" s="35"/>
      <c r="L93" s="35"/>
      <c r="M93" s="35"/>
      <c r="N93" s="35"/>
      <c r="O93" s="35">
        <f t="shared" ca="1" si="12"/>
        <v>1.2068846889545954E-2</v>
      </c>
      <c r="P93" s="35"/>
      <c r="Q93" s="37">
        <f t="shared" si="13"/>
        <v>12765.346000000001</v>
      </c>
      <c r="R93" s="35"/>
    </row>
    <row r="94" spans="1:31">
      <c r="A94" s="70" t="s">
        <v>114</v>
      </c>
      <c r="B94" s="69" t="s">
        <v>72</v>
      </c>
      <c r="C94" s="70">
        <v>28103.845000000001</v>
      </c>
      <c r="D94" s="70" t="s">
        <v>89</v>
      </c>
      <c r="E94" s="35">
        <f t="shared" si="8"/>
        <v>-8249.9357579790612</v>
      </c>
      <c r="F94" s="35">
        <f t="shared" si="9"/>
        <v>-8250</v>
      </c>
      <c r="G94" s="35">
        <f t="shared" si="10"/>
        <v>8.7850000003527384E-2</v>
      </c>
      <c r="H94" s="35">
        <f t="shared" si="11"/>
        <v>8.7850000003527384E-2</v>
      </c>
      <c r="I94" s="35"/>
      <c r="J94" s="35"/>
      <c r="L94" s="35"/>
      <c r="M94" s="35"/>
      <c r="N94" s="35"/>
      <c r="O94" s="35">
        <f t="shared" ca="1" si="12"/>
        <v>1.1774810932168516E-2</v>
      </c>
      <c r="P94" s="35"/>
      <c r="Q94" s="37">
        <f t="shared" si="13"/>
        <v>13085.345000000001</v>
      </c>
      <c r="R94" s="35"/>
    </row>
    <row r="95" spans="1:31">
      <c r="A95" s="70" t="s">
        <v>114</v>
      </c>
      <c r="B95" s="69" t="s">
        <v>72</v>
      </c>
      <c r="C95" s="70">
        <v>28155.696</v>
      </c>
      <c r="D95" s="70" t="s">
        <v>89</v>
      </c>
      <c r="E95" s="35">
        <f t="shared" si="8"/>
        <v>-8212.0187058724587</v>
      </c>
      <c r="F95" s="35">
        <f t="shared" si="9"/>
        <v>-8212</v>
      </c>
      <c r="G95" s="35">
        <f t="shared" si="10"/>
        <v>-2.5579999997717096E-2</v>
      </c>
      <c r="H95" s="35">
        <f t="shared" si="11"/>
        <v>-2.5579999997717096E-2</v>
      </c>
      <c r="I95" s="35"/>
      <c r="J95" s="35"/>
      <c r="L95" s="35"/>
      <c r="M95" s="35"/>
      <c r="N95" s="35"/>
      <c r="O95" s="35">
        <f t="shared" ca="1" si="12"/>
        <v>1.1727061503192695E-2</v>
      </c>
      <c r="P95" s="35"/>
      <c r="Q95" s="37">
        <f t="shared" si="13"/>
        <v>13137.196</v>
      </c>
      <c r="R95" s="35"/>
    </row>
    <row r="96" spans="1:31">
      <c r="A96" s="70" t="s">
        <v>114</v>
      </c>
      <c r="B96" s="69" t="s">
        <v>72</v>
      </c>
      <c r="C96" s="70">
        <v>28188.62</v>
      </c>
      <c r="D96" s="70" t="s">
        <v>89</v>
      </c>
      <c r="E96" s="35">
        <f t="shared" si="8"/>
        <v>-8187.9423905929498</v>
      </c>
      <c r="F96" s="35">
        <f t="shared" si="9"/>
        <v>-8188</v>
      </c>
      <c r="G96" s="35">
        <f t="shared" si="10"/>
        <v>7.8779999999824213E-2</v>
      </c>
      <c r="H96" s="35">
        <f t="shared" si="11"/>
        <v>7.8779999999824213E-2</v>
      </c>
      <c r="I96" s="35"/>
      <c r="J96" s="35"/>
      <c r="L96" s="35"/>
      <c r="M96" s="35"/>
      <c r="N96" s="35"/>
      <c r="O96" s="35">
        <f t="shared" ca="1" si="12"/>
        <v>1.1696903969102701E-2</v>
      </c>
      <c r="P96" s="35"/>
      <c r="Q96" s="37">
        <f t="shared" si="13"/>
        <v>13170.119999999999</v>
      </c>
      <c r="R96" s="35"/>
    </row>
    <row r="97" spans="1:31">
      <c r="A97" s="70" t="s">
        <v>114</v>
      </c>
      <c r="B97" s="69" t="s">
        <v>72</v>
      </c>
      <c r="C97" s="70">
        <v>28229.546999999999</v>
      </c>
      <c r="D97" s="70" t="s">
        <v>89</v>
      </c>
      <c r="E97" s="35">
        <f t="shared" si="8"/>
        <v>-8158.0137259275234</v>
      </c>
      <c r="F97" s="35">
        <f t="shared" si="9"/>
        <v>-8158</v>
      </c>
      <c r="G97" s="35">
        <f t="shared" si="10"/>
        <v>-1.8769999998767162E-2</v>
      </c>
      <c r="H97" s="35">
        <f t="shared" si="11"/>
        <v>-1.8769999998767162E-2</v>
      </c>
      <c r="I97" s="35"/>
      <c r="J97" s="35"/>
      <c r="L97" s="35"/>
      <c r="M97" s="35"/>
      <c r="N97" s="35"/>
      <c r="O97" s="35">
        <f t="shared" ca="1" si="12"/>
        <v>1.1659207051490207E-2</v>
      </c>
      <c r="P97" s="35"/>
      <c r="Q97" s="37">
        <f t="shared" si="13"/>
        <v>13211.046999999999</v>
      </c>
      <c r="R97" s="35"/>
    </row>
    <row r="98" spans="1:31">
      <c r="A98" s="70" t="s">
        <v>271</v>
      </c>
      <c r="B98" s="69" t="s">
        <v>72</v>
      </c>
      <c r="C98" s="70">
        <v>28404.607</v>
      </c>
      <c r="D98" s="70" t="s">
        <v>89</v>
      </c>
      <c r="E98" s="35">
        <f t="shared" si="8"/>
        <v>-8029.9976965012402</v>
      </c>
      <c r="F98" s="35">
        <f t="shared" si="9"/>
        <v>-8030</v>
      </c>
      <c r="G98" s="35">
        <f t="shared" si="10"/>
        <v>3.1500000004598405E-3</v>
      </c>
      <c r="H98" s="35">
        <f t="shared" si="11"/>
        <v>3.1500000004598405E-3</v>
      </c>
      <c r="I98" s="35"/>
      <c r="J98" s="35"/>
      <c r="L98" s="35"/>
      <c r="M98" s="35"/>
      <c r="N98" s="35"/>
      <c r="O98" s="35">
        <f t="shared" ca="1" si="12"/>
        <v>1.149836686967691E-2</v>
      </c>
      <c r="P98" s="35"/>
      <c r="Q98" s="37">
        <f t="shared" si="13"/>
        <v>13386.107</v>
      </c>
      <c r="R98" s="35"/>
      <c r="AB98">
        <v>7</v>
      </c>
      <c r="AC98" t="s">
        <v>40</v>
      </c>
      <c r="AE98" t="s">
        <v>36</v>
      </c>
    </row>
    <row r="99" spans="1:31">
      <c r="A99" s="70" t="s">
        <v>114</v>
      </c>
      <c r="B99" s="69" t="s">
        <v>72</v>
      </c>
      <c r="C99" s="70">
        <v>28910.662</v>
      </c>
      <c r="D99" s="70" t="s">
        <v>89</v>
      </c>
      <c r="E99" s="35">
        <f t="shared" si="8"/>
        <v>-7659.9351364000322</v>
      </c>
      <c r="F99" s="35">
        <f t="shared" si="9"/>
        <v>-7660</v>
      </c>
      <c r="G99" s="35">
        <f t="shared" si="10"/>
        <v>8.8700000003882451E-2</v>
      </c>
      <c r="H99" s="35">
        <f t="shared" si="11"/>
        <v>8.8700000003882451E-2</v>
      </c>
      <c r="I99" s="35"/>
      <c r="J99" s="35"/>
      <c r="L99" s="35"/>
      <c r="M99" s="35"/>
      <c r="N99" s="35"/>
      <c r="O99" s="35">
        <f t="shared" ca="1" si="12"/>
        <v>1.1033438219122843E-2</v>
      </c>
      <c r="P99" s="35"/>
      <c r="Q99" s="37">
        <f t="shared" si="13"/>
        <v>13892.162</v>
      </c>
      <c r="R99" s="35"/>
    </row>
    <row r="100" spans="1:31">
      <c r="A100" s="70" t="s">
        <v>271</v>
      </c>
      <c r="B100" s="69" t="s">
        <v>72</v>
      </c>
      <c r="C100" s="70">
        <v>28954.353999999999</v>
      </c>
      <c r="D100" s="70" t="s">
        <v>89</v>
      </c>
      <c r="E100" s="35">
        <f t="shared" si="8"/>
        <v>-7627.9845117131072</v>
      </c>
      <c r="F100" s="35">
        <f t="shared" si="9"/>
        <v>-7628</v>
      </c>
      <c r="G100" s="35">
        <f t="shared" si="10"/>
        <v>2.1180000003369059E-2</v>
      </c>
      <c r="H100" s="35">
        <f t="shared" si="11"/>
        <v>2.1180000003369059E-2</v>
      </c>
      <c r="I100" s="35"/>
      <c r="J100" s="35"/>
      <c r="L100" s="35"/>
      <c r="M100" s="35"/>
      <c r="N100" s="35"/>
      <c r="O100" s="35">
        <f t="shared" ca="1" si="12"/>
        <v>1.0993228173669517E-2</v>
      </c>
      <c r="P100" s="35"/>
      <c r="Q100" s="37">
        <f t="shared" si="13"/>
        <v>13935.853999999999</v>
      </c>
      <c r="R100" s="35"/>
      <c r="AB100">
        <v>6</v>
      </c>
      <c r="AC100" t="s">
        <v>40</v>
      </c>
      <c r="AE100" t="s">
        <v>36</v>
      </c>
    </row>
    <row r="101" spans="1:31">
      <c r="A101" s="70" t="s">
        <v>114</v>
      </c>
      <c r="B101" s="69" t="s">
        <v>68</v>
      </c>
      <c r="C101" s="70">
        <v>28999.575000000001</v>
      </c>
      <c r="D101" s="70" t="s">
        <v>89</v>
      </c>
      <c r="E101" s="35">
        <f t="shared" si="8"/>
        <v>-7594.9157760414173</v>
      </c>
      <c r="F101" s="35">
        <f t="shared" si="9"/>
        <v>-7595</v>
      </c>
      <c r="G101" s="35">
        <f t="shared" si="10"/>
        <v>0.11517500000263681</v>
      </c>
      <c r="H101" s="35">
        <f t="shared" si="11"/>
        <v>0.11517500000263681</v>
      </c>
      <c r="I101" s="35"/>
      <c r="J101" s="35"/>
      <c r="L101" s="35"/>
      <c r="M101" s="35"/>
      <c r="N101" s="35"/>
      <c r="O101" s="35">
        <f t="shared" ca="1" si="12"/>
        <v>1.0951761564295776E-2</v>
      </c>
      <c r="P101" s="35"/>
      <c r="Q101" s="37">
        <f t="shared" si="13"/>
        <v>13981.075000000001</v>
      </c>
      <c r="R101" s="35"/>
    </row>
    <row r="102" spans="1:31">
      <c r="A102" s="70" t="s">
        <v>114</v>
      </c>
      <c r="B102" s="69" t="s">
        <v>68</v>
      </c>
      <c r="C102" s="70">
        <v>29190.893</v>
      </c>
      <c r="D102" s="70" t="s">
        <v>89</v>
      </c>
      <c r="E102" s="35">
        <f t="shared" si="8"/>
        <v>-7455.0107679426092</v>
      </c>
      <c r="F102" s="35">
        <f t="shared" si="9"/>
        <v>-7455</v>
      </c>
      <c r="G102" s="35">
        <f t="shared" si="10"/>
        <v>-1.4724999997270061E-2</v>
      </c>
      <c r="H102" s="35">
        <f t="shared" si="11"/>
        <v>-1.4724999997270061E-2</v>
      </c>
      <c r="I102" s="35"/>
      <c r="J102" s="35"/>
      <c r="L102" s="35"/>
      <c r="M102" s="35"/>
      <c r="N102" s="35"/>
      <c r="O102" s="35">
        <f t="shared" ca="1" si="12"/>
        <v>1.077584261543748E-2</v>
      </c>
      <c r="P102" s="35"/>
      <c r="Q102" s="37">
        <f t="shared" si="13"/>
        <v>14172.393</v>
      </c>
      <c r="R102" s="35"/>
    </row>
    <row r="103" spans="1:31">
      <c r="A103" s="70" t="s">
        <v>114</v>
      </c>
      <c r="B103" s="69" t="s">
        <v>72</v>
      </c>
      <c r="C103" s="70">
        <v>29246.887999999999</v>
      </c>
      <c r="D103" s="70" t="s">
        <v>89</v>
      </c>
      <c r="E103" s="35">
        <f t="shared" si="8"/>
        <v>-7414.0633352468212</v>
      </c>
      <c r="F103" s="35">
        <f t="shared" si="9"/>
        <v>-7414</v>
      </c>
      <c r="G103" s="35">
        <f t="shared" si="10"/>
        <v>-8.6609999998472631E-2</v>
      </c>
      <c r="H103" s="35">
        <f t="shared" si="11"/>
        <v>-8.6609999998472631E-2</v>
      </c>
      <c r="I103" s="35"/>
      <c r="J103" s="35"/>
      <c r="L103" s="35"/>
      <c r="M103" s="35"/>
      <c r="N103" s="35"/>
      <c r="O103" s="35">
        <f t="shared" ca="1" si="12"/>
        <v>1.0724323494700408E-2</v>
      </c>
      <c r="P103" s="35"/>
      <c r="Q103" s="37">
        <f t="shared" si="13"/>
        <v>14228.387999999999</v>
      </c>
      <c r="R103" s="35"/>
    </row>
    <row r="104" spans="1:31">
      <c r="A104" s="70" t="s">
        <v>114</v>
      </c>
      <c r="B104" s="69" t="s">
        <v>72</v>
      </c>
      <c r="C104" s="70">
        <v>29279.735000000001</v>
      </c>
      <c r="D104" s="70" t="s">
        <v>89</v>
      </c>
      <c r="E104" s="35">
        <f t="shared" si="8"/>
        <v>-7390.0433277147449</v>
      </c>
      <c r="F104" s="35">
        <f t="shared" si="9"/>
        <v>-7390</v>
      </c>
      <c r="G104" s="35">
        <f t="shared" si="10"/>
        <v>-5.9249999998428393E-2</v>
      </c>
      <c r="H104" s="35">
        <f t="shared" si="11"/>
        <v>-5.9249999998428393E-2</v>
      </c>
      <c r="I104" s="35"/>
      <c r="J104" s="35"/>
      <c r="L104" s="35"/>
      <c r="M104" s="35"/>
      <c r="N104" s="35"/>
      <c r="O104" s="35">
        <f t="shared" ca="1" si="12"/>
        <v>1.0694165960610414E-2</v>
      </c>
      <c r="P104" s="35"/>
      <c r="Q104" s="37">
        <f t="shared" si="13"/>
        <v>14261.235000000001</v>
      </c>
      <c r="R104" s="35"/>
    </row>
    <row r="105" spans="1:31">
      <c r="A105" s="70" t="s">
        <v>114</v>
      </c>
      <c r="B105" s="69" t="s">
        <v>68</v>
      </c>
      <c r="C105" s="70">
        <v>29521.857</v>
      </c>
      <c r="D105" s="70" t="s">
        <v>89</v>
      </c>
      <c r="E105" s="35">
        <f t="shared" si="8"/>
        <v>-7212.9869066205465</v>
      </c>
      <c r="F105" s="35">
        <f t="shared" si="9"/>
        <v>-7213</v>
      </c>
      <c r="G105" s="35">
        <f t="shared" si="10"/>
        <v>1.7905000004247995E-2</v>
      </c>
      <c r="H105" s="35">
        <f t="shared" si="11"/>
        <v>1.7905000004247995E-2</v>
      </c>
      <c r="I105" s="35"/>
      <c r="J105" s="35"/>
      <c r="L105" s="35"/>
      <c r="M105" s="35"/>
      <c r="N105" s="35"/>
      <c r="O105" s="35">
        <f t="shared" ca="1" si="12"/>
        <v>1.0471754146696712E-2</v>
      </c>
      <c r="P105" s="35"/>
      <c r="Q105" s="37">
        <f t="shared" si="13"/>
        <v>14503.357</v>
      </c>
      <c r="R105" s="35"/>
    </row>
    <row r="106" spans="1:31">
      <c r="A106" s="70" t="s">
        <v>114</v>
      </c>
      <c r="B106" s="69" t="s">
        <v>68</v>
      </c>
      <c r="C106" s="70">
        <v>29573.901000000002</v>
      </c>
      <c r="D106" s="70" t="s">
        <v>89</v>
      </c>
      <c r="E106" s="35">
        <f t="shared" si="8"/>
        <v>-7174.9287195106317</v>
      </c>
      <c r="F106" s="35">
        <f t="shared" si="9"/>
        <v>-7175</v>
      </c>
      <c r="G106" s="35">
        <f t="shared" si="10"/>
        <v>9.7475000005943002E-2</v>
      </c>
      <c r="H106" s="35">
        <f t="shared" si="11"/>
        <v>9.7475000005943002E-2</v>
      </c>
      <c r="I106" s="35"/>
      <c r="J106" s="35"/>
      <c r="L106" s="35"/>
      <c r="M106" s="35"/>
      <c r="N106" s="35"/>
      <c r="O106" s="35">
        <f t="shared" ca="1" si="12"/>
        <v>1.0424004717720889E-2</v>
      </c>
      <c r="P106" s="35"/>
      <c r="Q106" s="37">
        <f t="shared" si="13"/>
        <v>14555.401000000002</v>
      </c>
      <c r="R106" s="35"/>
    </row>
    <row r="107" spans="1:31">
      <c r="A107" s="70" t="s">
        <v>114</v>
      </c>
      <c r="B107" s="69" t="s">
        <v>68</v>
      </c>
      <c r="C107" s="70">
        <v>29625.825000000001</v>
      </c>
      <c r="D107" s="70" t="s">
        <v>89</v>
      </c>
      <c r="E107" s="35">
        <f t="shared" si="8"/>
        <v>-7136.9582847343827</v>
      </c>
      <c r="F107" s="35">
        <f t="shared" si="9"/>
        <v>-7137</v>
      </c>
      <c r="G107" s="35">
        <f t="shared" si="10"/>
        <v>5.7045000005018665E-2</v>
      </c>
      <c r="H107" s="35">
        <f t="shared" si="11"/>
        <v>5.7045000005018665E-2</v>
      </c>
      <c r="I107" s="35"/>
      <c r="J107" s="35"/>
      <c r="L107" s="35"/>
      <c r="M107" s="35"/>
      <c r="N107" s="35"/>
      <c r="O107" s="35">
        <f t="shared" ca="1" si="12"/>
        <v>1.0376255288745065E-2</v>
      </c>
      <c r="P107" s="35"/>
      <c r="Q107" s="37">
        <f t="shared" si="13"/>
        <v>14607.325000000001</v>
      </c>
      <c r="R107" s="35"/>
    </row>
    <row r="108" spans="1:31">
      <c r="A108" s="70" t="s">
        <v>114</v>
      </c>
      <c r="B108" s="69" t="s">
        <v>72</v>
      </c>
      <c r="C108" s="70">
        <v>29632.691999999999</v>
      </c>
      <c r="D108" s="70" t="s">
        <v>89</v>
      </c>
      <c r="E108" s="35">
        <f t="shared" si="8"/>
        <v>-7131.936657440483</v>
      </c>
      <c r="F108" s="35">
        <f t="shared" si="9"/>
        <v>-7132</v>
      </c>
      <c r="G108" s="35">
        <f t="shared" si="10"/>
        <v>8.661999999822001E-2</v>
      </c>
      <c r="H108" s="35">
        <f t="shared" si="11"/>
        <v>8.661999999822001E-2</v>
      </c>
      <c r="I108" s="35"/>
      <c r="J108" s="35"/>
      <c r="L108" s="35"/>
      <c r="M108" s="35"/>
      <c r="N108" s="35"/>
      <c r="O108" s="35">
        <f t="shared" ca="1" si="12"/>
        <v>1.0369972469142983E-2</v>
      </c>
      <c r="P108" s="35"/>
      <c r="Q108" s="37">
        <f t="shared" si="13"/>
        <v>14614.191999999999</v>
      </c>
      <c r="R108" s="35"/>
    </row>
    <row r="109" spans="1:31">
      <c r="A109" s="70" t="s">
        <v>114</v>
      </c>
      <c r="B109" s="69" t="s">
        <v>68</v>
      </c>
      <c r="C109" s="70">
        <v>29710.559000000001</v>
      </c>
      <c r="D109" s="70" t="s">
        <v>89</v>
      </c>
      <c r="E109" s="35">
        <f t="shared" si="8"/>
        <v>-7074.9948993956041</v>
      </c>
      <c r="F109" s="35">
        <f t="shared" si="9"/>
        <v>-7075</v>
      </c>
      <c r="G109" s="35">
        <f t="shared" si="10"/>
        <v>6.9750000038766302E-3</v>
      </c>
      <c r="H109" s="35">
        <f t="shared" si="11"/>
        <v>6.9750000038766302E-3</v>
      </c>
      <c r="I109" s="35"/>
      <c r="J109" s="35"/>
      <c r="L109" s="35"/>
      <c r="M109" s="35"/>
      <c r="N109" s="35"/>
      <c r="O109" s="35">
        <f t="shared" ca="1" si="12"/>
        <v>1.029834832567925E-2</v>
      </c>
      <c r="P109" s="35"/>
      <c r="Q109" s="37">
        <f t="shared" si="13"/>
        <v>14692.059000000001</v>
      </c>
      <c r="R109" s="35"/>
    </row>
    <row r="110" spans="1:31">
      <c r="A110" s="70" t="s">
        <v>114</v>
      </c>
      <c r="B110" s="69" t="s">
        <v>68</v>
      </c>
      <c r="C110" s="70">
        <v>30049.627</v>
      </c>
      <c r="D110" s="70" t="s">
        <v>89</v>
      </c>
      <c r="E110" s="35">
        <f t="shared" si="8"/>
        <v>-6827.0448304734591</v>
      </c>
      <c r="F110" s="35">
        <f t="shared" si="9"/>
        <v>-6827</v>
      </c>
      <c r="G110" s="35">
        <f t="shared" si="10"/>
        <v>-6.1304999995627441E-2</v>
      </c>
      <c r="H110" s="35">
        <f t="shared" si="11"/>
        <v>-6.1304999995627441E-2</v>
      </c>
      <c r="I110" s="35"/>
      <c r="J110" s="35"/>
      <c r="L110" s="35"/>
      <c r="M110" s="35"/>
      <c r="N110" s="35"/>
      <c r="O110" s="35">
        <f t="shared" ca="1" si="12"/>
        <v>9.9867204734159828E-3</v>
      </c>
      <c r="P110" s="35"/>
      <c r="Q110" s="37">
        <f t="shared" si="13"/>
        <v>15031.127</v>
      </c>
      <c r="R110" s="35"/>
    </row>
    <row r="111" spans="1:31">
      <c r="A111" s="70" t="s">
        <v>114</v>
      </c>
      <c r="B111" s="69" t="s">
        <v>72</v>
      </c>
      <c r="C111" s="70">
        <v>30406.535</v>
      </c>
      <c r="D111" s="70" t="s">
        <v>89</v>
      </c>
      <c r="E111" s="35">
        <f t="shared" si="8"/>
        <v>-6566.0489146133223</v>
      </c>
      <c r="F111" s="35">
        <f t="shared" si="9"/>
        <v>-6566</v>
      </c>
      <c r="G111" s="35">
        <f t="shared" si="10"/>
        <v>-6.6889999998238636E-2</v>
      </c>
      <c r="H111" s="35">
        <f t="shared" si="11"/>
        <v>-6.6889999998238636E-2</v>
      </c>
      <c r="I111" s="35"/>
      <c r="J111" s="35"/>
      <c r="L111" s="35"/>
      <c r="M111" s="35"/>
      <c r="N111" s="35"/>
      <c r="O111" s="35">
        <f t="shared" ca="1" si="12"/>
        <v>9.6587572901873017E-3</v>
      </c>
      <c r="P111" s="35"/>
      <c r="Q111" s="37">
        <f t="shared" si="13"/>
        <v>15388.035</v>
      </c>
      <c r="R111" s="35"/>
    </row>
    <row r="112" spans="1:31">
      <c r="A112" s="70" t="s">
        <v>114</v>
      </c>
      <c r="B112" s="69" t="s">
        <v>72</v>
      </c>
      <c r="C112" s="70">
        <v>30641.883999999998</v>
      </c>
      <c r="D112" s="70" t="s">
        <v>89</v>
      </c>
      <c r="E112" s="35">
        <f t="shared" si="8"/>
        <v>-6393.9453814849894</v>
      </c>
      <c r="F112" s="35">
        <f t="shared" si="9"/>
        <v>-6394</v>
      </c>
      <c r="G112" s="35">
        <f t="shared" si="10"/>
        <v>7.4690000001282897E-2</v>
      </c>
      <c r="H112" s="35">
        <f t="shared" si="11"/>
        <v>7.4690000001282897E-2</v>
      </c>
      <c r="I112" s="35"/>
      <c r="J112" s="35"/>
      <c r="L112" s="35"/>
      <c r="M112" s="35"/>
      <c r="N112" s="35"/>
      <c r="O112" s="35">
        <f t="shared" ca="1" si="12"/>
        <v>9.4426282958756814E-3</v>
      </c>
      <c r="P112" s="35"/>
      <c r="Q112" s="37">
        <f t="shared" si="13"/>
        <v>15623.383999999998</v>
      </c>
      <c r="R112" s="35"/>
    </row>
    <row r="113" spans="1:31">
      <c r="A113" s="70" t="s">
        <v>114</v>
      </c>
      <c r="B113" s="69" t="s">
        <v>72</v>
      </c>
      <c r="C113" s="70">
        <v>30682.873</v>
      </c>
      <c r="D113" s="70" t="s">
        <v>89</v>
      </c>
      <c r="E113" s="35">
        <f t="shared" si="8"/>
        <v>-6363.9713781138362</v>
      </c>
      <c r="F113" s="35">
        <f t="shared" si="9"/>
        <v>-6364</v>
      </c>
      <c r="G113" s="35">
        <f t="shared" si="10"/>
        <v>3.9140000000770669E-2</v>
      </c>
      <c r="H113" s="35">
        <f t="shared" si="11"/>
        <v>3.9140000000770669E-2</v>
      </c>
      <c r="I113" s="35"/>
      <c r="J113" s="35"/>
      <c r="L113" s="35"/>
      <c r="M113" s="35"/>
      <c r="N113" s="35"/>
      <c r="O113" s="35">
        <f t="shared" ca="1" si="12"/>
        <v>9.4049313782631899E-3</v>
      </c>
      <c r="P113" s="35"/>
      <c r="Q113" s="37">
        <f t="shared" si="13"/>
        <v>15664.373</v>
      </c>
      <c r="R113" s="35"/>
    </row>
    <row r="114" spans="1:31">
      <c r="A114" s="70" t="s">
        <v>114</v>
      </c>
      <c r="B114" s="69" t="s">
        <v>72</v>
      </c>
      <c r="C114" s="70">
        <v>31076.754000000001</v>
      </c>
      <c r="D114" s="70" t="s">
        <v>89</v>
      </c>
      <c r="E114" s="35">
        <f t="shared" si="8"/>
        <v>-6075.938236982488</v>
      </c>
      <c r="F114" s="35">
        <f t="shared" si="9"/>
        <v>-6076</v>
      </c>
      <c r="G114" s="35">
        <f t="shared" si="10"/>
        <v>8.4460000001854496E-2</v>
      </c>
      <c r="H114" s="35">
        <f t="shared" si="11"/>
        <v>8.4460000001854496E-2</v>
      </c>
      <c r="I114" s="35"/>
      <c r="J114" s="35"/>
      <c r="L114" s="35"/>
      <c r="M114" s="35"/>
      <c r="N114" s="35"/>
      <c r="O114" s="35">
        <f t="shared" ca="1" si="12"/>
        <v>9.0430409691832671E-3</v>
      </c>
      <c r="P114" s="35"/>
      <c r="Q114" s="37">
        <f t="shared" si="13"/>
        <v>16058.254000000001</v>
      </c>
      <c r="R114" s="35"/>
    </row>
    <row r="115" spans="1:31">
      <c r="A115" s="70" t="s">
        <v>114</v>
      </c>
      <c r="B115" s="69" t="s">
        <v>68</v>
      </c>
      <c r="C115" s="70">
        <v>31359.842000000001</v>
      </c>
      <c r="D115" s="70" t="s">
        <v>89</v>
      </c>
      <c r="E115" s="35">
        <f t="shared" si="8"/>
        <v>-5868.9246317144234</v>
      </c>
      <c r="F115" s="35">
        <f t="shared" si="9"/>
        <v>-5869</v>
      </c>
      <c r="G115" s="35">
        <f t="shared" si="10"/>
        <v>0.10306500000297092</v>
      </c>
      <c r="H115" s="35">
        <f t="shared" si="11"/>
        <v>0.10306500000297092</v>
      </c>
      <c r="I115" s="35"/>
      <c r="J115" s="35"/>
      <c r="L115" s="35"/>
      <c r="M115" s="35"/>
      <c r="N115" s="35"/>
      <c r="O115" s="35">
        <f t="shared" ca="1" si="12"/>
        <v>8.7829322376570731E-3</v>
      </c>
      <c r="P115" s="35"/>
      <c r="Q115" s="37">
        <f t="shared" si="13"/>
        <v>16341.342000000001</v>
      </c>
      <c r="R115" s="35"/>
    </row>
    <row r="116" spans="1:31">
      <c r="A116" s="70" t="s">
        <v>114</v>
      </c>
      <c r="B116" s="69" t="s">
        <v>72</v>
      </c>
      <c r="C116" s="70">
        <v>31511.615000000002</v>
      </c>
      <c r="D116" s="70" t="s">
        <v>89</v>
      </c>
      <c r="E116" s="35">
        <f t="shared" si="8"/>
        <v>-5757.9376739050131</v>
      </c>
      <c r="F116" s="35">
        <f t="shared" si="9"/>
        <v>-5758</v>
      </c>
      <c r="G116" s="35">
        <f t="shared" si="10"/>
        <v>8.5230000004230533E-2</v>
      </c>
      <c r="H116" s="35">
        <f t="shared" si="11"/>
        <v>8.5230000004230533E-2</v>
      </c>
      <c r="I116" s="35"/>
      <c r="J116" s="35"/>
      <c r="L116" s="35"/>
      <c r="M116" s="35"/>
      <c r="N116" s="35"/>
      <c r="O116" s="35">
        <f t="shared" ca="1" si="12"/>
        <v>8.6434536424908528E-3</v>
      </c>
      <c r="P116" s="35"/>
      <c r="Q116" s="37">
        <f t="shared" si="13"/>
        <v>16493.115000000002</v>
      </c>
      <c r="R116" s="35"/>
    </row>
    <row r="117" spans="1:31">
      <c r="A117" s="70" t="s">
        <v>114</v>
      </c>
      <c r="B117" s="69" t="s">
        <v>72</v>
      </c>
      <c r="C117" s="70">
        <v>31746.852999999999</v>
      </c>
      <c r="D117" s="70" t="s">
        <v>89</v>
      </c>
      <c r="E117" s="35">
        <f t="shared" si="8"/>
        <v>-5585.9153116853195</v>
      </c>
      <c r="F117" s="35">
        <f t="shared" si="9"/>
        <v>-5586</v>
      </c>
      <c r="G117" s="35">
        <f t="shared" ref="G117:G148" si="14">+C117-(C$7+F117*C$8)</f>
        <v>0.11580999999932828</v>
      </c>
      <c r="H117" s="35">
        <f t="shared" ref="H117:H128" si="15">+G117</f>
        <v>0.11580999999932828</v>
      </c>
      <c r="I117" s="35"/>
      <c r="J117" s="35"/>
      <c r="L117" s="35"/>
      <c r="M117" s="35"/>
      <c r="N117" s="35"/>
      <c r="O117" s="35">
        <f t="shared" ca="1" si="12"/>
        <v>8.4273246481792324E-3</v>
      </c>
      <c r="P117" s="35"/>
      <c r="Q117" s="37">
        <f t="shared" si="13"/>
        <v>16728.352999999999</v>
      </c>
      <c r="R117" s="35"/>
    </row>
    <row r="118" spans="1:31">
      <c r="A118" s="70" t="s">
        <v>114</v>
      </c>
      <c r="B118" s="69" t="s">
        <v>68</v>
      </c>
      <c r="C118" s="70">
        <v>31813.769</v>
      </c>
      <c r="D118" s="70" t="s">
        <v>89</v>
      </c>
      <c r="E118" s="35">
        <f t="shared" si="8"/>
        <v>-5536.9816853566936</v>
      </c>
      <c r="F118" s="35">
        <f t="shared" si="9"/>
        <v>-5537</v>
      </c>
      <c r="G118" s="35">
        <f t="shared" si="14"/>
        <v>2.5045000002137385E-2</v>
      </c>
      <c r="H118" s="35">
        <f t="shared" si="15"/>
        <v>2.5045000002137385E-2</v>
      </c>
      <c r="I118" s="35"/>
      <c r="J118" s="35"/>
      <c r="L118" s="35"/>
      <c r="M118" s="35"/>
      <c r="N118" s="35"/>
      <c r="O118" s="35">
        <f t="shared" ca="1" si="12"/>
        <v>8.3657530160788293E-3</v>
      </c>
      <c r="P118" s="35"/>
      <c r="Q118" s="37">
        <f t="shared" si="13"/>
        <v>16795.269</v>
      </c>
      <c r="R118" s="35"/>
    </row>
    <row r="119" spans="1:31">
      <c r="A119" s="70" t="s">
        <v>114</v>
      </c>
      <c r="B119" s="69" t="s">
        <v>72</v>
      </c>
      <c r="C119" s="70">
        <v>32479.824000000001</v>
      </c>
      <c r="D119" s="70" t="s">
        <v>89</v>
      </c>
      <c r="E119" s="35">
        <f t="shared" si="8"/>
        <v>-5049.916013703988</v>
      </c>
      <c r="F119" s="35">
        <f t="shared" si="9"/>
        <v>-5050</v>
      </c>
      <c r="G119" s="35">
        <f t="shared" si="14"/>
        <v>0.11485000000175205</v>
      </c>
      <c r="H119" s="35">
        <f t="shared" si="15"/>
        <v>0.11485000000175205</v>
      </c>
      <c r="I119" s="35"/>
      <c r="J119" s="35"/>
      <c r="L119" s="35"/>
      <c r="M119" s="35"/>
      <c r="N119" s="35"/>
      <c r="O119" s="35">
        <f t="shared" ca="1" si="12"/>
        <v>7.7538063868360426E-3</v>
      </c>
      <c r="P119" s="35"/>
      <c r="Q119" s="37">
        <f t="shared" si="13"/>
        <v>17461.324000000001</v>
      </c>
      <c r="R119" s="35"/>
    </row>
    <row r="120" spans="1:31">
      <c r="A120" s="70" t="s">
        <v>114</v>
      </c>
      <c r="B120" s="69" t="s">
        <v>72</v>
      </c>
      <c r="C120" s="70">
        <v>32509.812999999998</v>
      </c>
      <c r="D120" s="70" t="s">
        <v>89</v>
      </c>
      <c r="E120" s="35">
        <f t="shared" si="8"/>
        <v>-5027.985974252003</v>
      </c>
      <c r="F120" s="35">
        <f t="shared" si="9"/>
        <v>-5028</v>
      </c>
      <c r="G120" s="35">
        <f t="shared" si="14"/>
        <v>1.9179999999323627E-2</v>
      </c>
      <c r="H120" s="35">
        <f t="shared" si="15"/>
        <v>1.9179999999323627E-2</v>
      </c>
      <c r="I120" s="35"/>
      <c r="J120" s="35"/>
      <c r="L120" s="35"/>
      <c r="M120" s="35"/>
      <c r="N120" s="35"/>
      <c r="O120" s="35">
        <f t="shared" ca="1" si="12"/>
        <v>7.7261619805868821E-3</v>
      </c>
      <c r="P120" s="35"/>
      <c r="Q120" s="37">
        <f t="shared" si="13"/>
        <v>17491.312999999998</v>
      </c>
      <c r="R120" s="35"/>
    </row>
    <row r="121" spans="1:31">
      <c r="A121" s="70" t="s">
        <v>114</v>
      </c>
      <c r="B121" s="69" t="s">
        <v>68</v>
      </c>
      <c r="C121" s="70">
        <v>32579.538</v>
      </c>
      <c r="D121" s="70" t="s">
        <v>89</v>
      </c>
      <c r="E121" s="35">
        <f t="shared" si="8"/>
        <v>-4976.9982120462</v>
      </c>
      <c r="F121" s="35">
        <f t="shared" si="9"/>
        <v>-4977</v>
      </c>
      <c r="G121" s="35">
        <f t="shared" si="14"/>
        <v>2.4450000018987339E-3</v>
      </c>
      <c r="H121" s="35">
        <f t="shared" si="15"/>
        <v>2.4450000018987339E-3</v>
      </c>
      <c r="I121" s="35"/>
      <c r="J121" s="35"/>
      <c r="L121" s="35"/>
      <c r="M121" s="35"/>
      <c r="N121" s="35"/>
      <c r="O121" s="35">
        <f t="shared" ca="1" si="12"/>
        <v>7.6620772206456456E-3</v>
      </c>
      <c r="P121" s="35"/>
      <c r="Q121" s="37">
        <f t="shared" si="13"/>
        <v>17561.038</v>
      </c>
      <c r="R121" s="35"/>
    </row>
    <row r="122" spans="1:31">
      <c r="A122" s="70" t="s">
        <v>114</v>
      </c>
      <c r="B122" s="69" t="s">
        <v>68</v>
      </c>
      <c r="C122" s="70">
        <v>33331.661999999997</v>
      </c>
      <c r="D122" s="70" t="s">
        <v>89</v>
      </c>
      <c r="E122" s="35">
        <f t="shared" si="8"/>
        <v>-4426.9929103427112</v>
      </c>
      <c r="F122" s="35">
        <f t="shared" si="9"/>
        <v>-4427</v>
      </c>
      <c r="G122" s="35">
        <f t="shared" si="14"/>
        <v>9.6950000006472692E-3</v>
      </c>
      <c r="H122" s="35">
        <f t="shared" si="15"/>
        <v>9.6950000006472692E-3</v>
      </c>
      <c r="I122" s="35"/>
      <c r="J122" s="35"/>
      <c r="L122" s="35"/>
      <c r="M122" s="35"/>
      <c r="N122" s="35"/>
      <c r="O122" s="35">
        <f t="shared" ca="1" si="12"/>
        <v>6.9709670644166263E-3</v>
      </c>
      <c r="P122" s="35"/>
      <c r="Q122" s="37">
        <f t="shared" si="13"/>
        <v>18313.161999999997</v>
      </c>
      <c r="R122" s="35"/>
    </row>
    <row r="123" spans="1:31">
      <c r="A123" s="70" t="s">
        <v>271</v>
      </c>
      <c r="B123" s="69" t="s">
        <v>68</v>
      </c>
      <c r="C123" s="70">
        <v>36605.392</v>
      </c>
      <c r="D123" s="70" t="s">
        <v>89</v>
      </c>
      <c r="E123" s="35">
        <f t="shared" si="8"/>
        <v>-2033.0141829709275</v>
      </c>
      <c r="F123" s="35">
        <f t="shared" si="9"/>
        <v>-2033</v>
      </c>
      <c r="G123" s="35">
        <f t="shared" si="14"/>
        <v>-1.939499999571126E-2</v>
      </c>
      <c r="H123" s="35">
        <f t="shared" si="15"/>
        <v>-1.939499999571126E-2</v>
      </c>
      <c r="I123" s="35"/>
      <c r="J123" s="35"/>
      <c r="L123" s="35"/>
      <c r="M123" s="35"/>
      <c r="N123" s="35"/>
      <c r="O123" s="35">
        <f t="shared" ca="1" si="12"/>
        <v>3.9627530389397692E-3</v>
      </c>
      <c r="P123" s="35"/>
      <c r="Q123" s="37">
        <f t="shared" si="13"/>
        <v>21586.892</v>
      </c>
      <c r="R123" s="35"/>
      <c r="AA123" t="s">
        <v>43</v>
      </c>
      <c r="AE123" t="s">
        <v>45</v>
      </c>
    </row>
    <row r="124" spans="1:31">
      <c r="A124" s="70" t="s">
        <v>271</v>
      </c>
      <c r="B124" s="69" t="s">
        <v>68</v>
      </c>
      <c r="C124" s="70">
        <v>36605.438000000002</v>
      </c>
      <c r="D124" s="70" t="s">
        <v>89</v>
      </c>
      <c r="E124" s="35">
        <f t="shared" si="8"/>
        <v>-2032.980544576355</v>
      </c>
      <c r="F124" s="35">
        <f t="shared" si="9"/>
        <v>-2033</v>
      </c>
      <c r="G124" s="35">
        <f t="shared" si="14"/>
        <v>2.6605000006384216E-2</v>
      </c>
      <c r="H124" s="35">
        <f t="shared" si="15"/>
        <v>2.6605000006384216E-2</v>
      </c>
      <c r="I124" s="35"/>
      <c r="J124" s="35"/>
      <c r="L124" s="35"/>
      <c r="M124" s="35"/>
      <c r="N124" s="35"/>
      <c r="O124" s="35">
        <f t="shared" ca="1" si="12"/>
        <v>3.9627530389397692E-3</v>
      </c>
      <c r="P124" s="35"/>
      <c r="Q124" s="37">
        <f t="shared" si="13"/>
        <v>21586.938000000002</v>
      </c>
      <c r="R124" s="35"/>
      <c r="AA124" t="s">
        <v>43</v>
      </c>
      <c r="AE124" t="s">
        <v>45</v>
      </c>
    </row>
    <row r="125" spans="1:31">
      <c r="A125" s="70" t="s">
        <v>271</v>
      </c>
      <c r="B125" s="69" t="s">
        <v>68</v>
      </c>
      <c r="C125" s="70">
        <v>36657.375</v>
      </c>
      <c r="D125" s="70" t="s">
        <v>89</v>
      </c>
      <c r="E125" s="35">
        <f t="shared" si="8"/>
        <v>-1995.0006032972931</v>
      </c>
      <c r="F125" s="35">
        <f t="shared" si="9"/>
        <v>-1995</v>
      </c>
      <c r="G125" s="35">
        <f t="shared" si="14"/>
        <v>-8.2499999552965164E-4</v>
      </c>
      <c r="H125" s="35">
        <f t="shared" si="15"/>
        <v>-8.2499999552965164E-4</v>
      </c>
      <c r="I125" s="35"/>
      <c r="J125" s="35"/>
      <c r="L125" s="35"/>
      <c r="M125" s="35"/>
      <c r="N125" s="35"/>
      <c r="O125" s="35">
        <f t="shared" ca="1" si="12"/>
        <v>3.9150036099639459E-3</v>
      </c>
      <c r="P125" s="35"/>
      <c r="Q125" s="37">
        <f t="shared" si="13"/>
        <v>21638.875</v>
      </c>
      <c r="R125" s="35"/>
      <c r="AA125" t="s">
        <v>43</v>
      </c>
      <c r="AB125">
        <v>8</v>
      </c>
      <c r="AC125" t="s">
        <v>46</v>
      </c>
      <c r="AE125" t="s">
        <v>36</v>
      </c>
    </row>
    <row r="126" spans="1:31">
      <c r="A126" s="70" t="s">
        <v>271</v>
      </c>
      <c r="B126" s="69" t="s">
        <v>72</v>
      </c>
      <c r="C126" s="70">
        <v>37312.396000000001</v>
      </c>
      <c r="D126" s="70" t="s">
        <v>89</v>
      </c>
      <c r="E126" s="35">
        <f t="shared" si="8"/>
        <v>-1516.0037587249572</v>
      </c>
      <c r="F126" s="35">
        <f t="shared" si="9"/>
        <v>-1516</v>
      </c>
      <c r="G126" s="35">
        <f t="shared" si="14"/>
        <v>-5.1400000011199154E-3</v>
      </c>
      <c r="H126" s="35">
        <f t="shared" si="15"/>
        <v>-5.1400000011199154E-3</v>
      </c>
      <c r="I126" s="35"/>
      <c r="J126" s="35"/>
      <c r="L126" s="35"/>
      <c r="M126" s="35"/>
      <c r="N126" s="35"/>
      <c r="O126" s="35">
        <f t="shared" ca="1" si="12"/>
        <v>3.3131094920844915E-3</v>
      </c>
      <c r="P126" s="35"/>
      <c r="Q126" s="37">
        <f t="shared" si="13"/>
        <v>22293.896000000001</v>
      </c>
      <c r="R126" s="35"/>
      <c r="AA126" t="s">
        <v>43</v>
      </c>
      <c r="AE126" t="s">
        <v>45</v>
      </c>
    </row>
    <row r="127" spans="1:31">
      <c r="A127" s="70" t="s">
        <v>271</v>
      </c>
      <c r="B127" s="69" t="s">
        <v>68</v>
      </c>
      <c r="C127" s="70">
        <v>37316.476000000002</v>
      </c>
      <c r="D127" s="70" t="s">
        <v>89</v>
      </c>
      <c r="E127" s="35">
        <f t="shared" si="8"/>
        <v>-1513.0201793803926</v>
      </c>
      <c r="F127" s="35">
        <f t="shared" si="9"/>
        <v>-1513</v>
      </c>
      <c r="G127" s="35">
        <f t="shared" si="14"/>
        <v>-2.7594999999564607E-2</v>
      </c>
      <c r="H127" s="35">
        <f t="shared" si="15"/>
        <v>-2.7594999999564607E-2</v>
      </c>
      <c r="I127" s="35"/>
      <c r="J127" s="35"/>
      <c r="L127" s="35"/>
      <c r="M127" s="35"/>
      <c r="N127" s="35"/>
      <c r="O127" s="35">
        <f t="shared" ca="1" si="12"/>
        <v>3.3093398003232423E-3</v>
      </c>
      <c r="P127" s="35"/>
      <c r="Q127" s="37">
        <f t="shared" si="13"/>
        <v>22297.976000000002</v>
      </c>
      <c r="R127" s="35"/>
      <c r="AA127" t="s">
        <v>43</v>
      </c>
      <c r="AE127" t="s">
        <v>45</v>
      </c>
    </row>
    <row r="128" spans="1:31">
      <c r="A128" s="70" t="s">
        <v>271</v>
      </c>
      <c r="B128" s="69" t="s">
        <v>68</v>
      </c>
      <c r="C128" s="70">
        <v>37316.521999999997</v>
      </c>
      <c r="D128" s="70" t="s">
        <v>89</v>
      </c>
      <c r="E128" s="35">
        <f t="shared" si="8"/>
        <v>-1512.9865409858255</v>
      </c>
      <c r="F128" s="35">
        <f t="shared" si="9"/>
        <v>-1513</v>
      </c>
      <c r="G128" s="35">
        <f t="shared" si="14"/>
        <v>1.8404999995254911E-2</v>
      </c>
      <c r="H128" s="35">
        <f t="shared" si="15"/>
        <v>1.8404999995254911E-2</v>
      </c>
      <c r="I128" s="35"/>
      <c r="J128" s="35"/>
      <c r="L128" s="35"/>
      <c r="M128" s="35"/>
      <c r="N128" s="35"/>
      <c r="O128" s="35">
        <f t="shared" ca="1" si="12"/>
        <v>3.3093398003232423E-3</v>
      </c>
      <c r="P128" s="35"/>
      <c r="Q128" s="37">
        <f t="shared" si="13"/>
        <v>22298.021999999997</v>
      </c>
      <c r="R128" s="35"/>
      <c r="AA128" t="s">
        <v>43</v>
      </c>
      <c r="AE128" t="s">
        <v>45</v>
      </c>
    </row>
    <row r="129" spans="1:31">
      <c r="A129" s="70" t="s">
        <v>421</v>
      </c>
      <c r="B129" s="69" t="s">
        <v>68</v>
      </c>
      <c r="C129" s="70">
        <v>39154.404499999997</v>
      </c>
      <c r="D129" s="70" t="s">
        <v>89</v>
      </c>
      <c r="E129" s="35">
        <f t="shared" si="8"/>
        <v>-168.99922119804012</v>
      </c>
      <c r="F129" s="35">
        <f t="shared" si="9"/>
        <v>-169</v>
      </c>
      <c r="G129" s="35">
        <f t="shared" si="14"/>
        <v>1.0649999967426993E-3</v>
      </c>
      <c r="H129" s="35"/>
      <c r="I129" s="35"/>
      <c r="J129" s="35">
        <f>+G129</f>
        <v>1.0649999967426993E-3</v>
      </c>
      <c r="L129" s="35"/>
      <c r="M129" s="35"/>
      <c r="N129" s="35"/>
      <c r="O129" s="35">
        <f t="shared" ca="1" si="12"/>
        <v>1.6205178912836033E-3</v>
      </c>
      <c r="P129" s="35"/>
      <c r="Q129" s="37">
        <f t="shared" si="13"/>
        <v>24135.904499999997</v>
      </c>
      <c r="R129" s="35"/>
      <c r="AA129" t="s">
        <v>43</v>
      </c>
      <c r="AE129" t="s">
        <v>45</v>
      </c>
    </row>
    <row r="130" spans="1:31">
      <c r="A130" s="70" t="s">
        <v>421</v>
      </c>
      <c r="B130" s="69" t="s">
        <v>72</v>
      </c>
      <c r="C130" s="70">
        <v>39385.506000000001</v>
      </c>
      <c r="D130" s="70" t="s">
        <v>89</v>
      </c>
      <c r="E130" s="35">
        <f t="shared" si="8"/>
        <v>-1.7550466715017432E-3</v>
      </c>
      <c r="F130" s="35">
        <f t="shared" si="9"/>
        <v>0</v>
      </c>
      <c r="G130" s="35">
        <f t="shared" si="14"/>
        <v>-2.3999999975785613E-3</v>
      </c>
      <c r="H130" s="35"/>
      <c r="I130" s="35"/>
      <c r="J130" s="35">
        <f>+G130</f>
        <v>-2.3999999975785613E-3</v>
      </c>
      <c r="L130" s="35"/>
      <c r="M130" s="35"/>
      <c r="N130" s="35"/>
      <c r="O130" s="35">
        <f t="shared" ca="1" si="12"/>
        <v>1.4081585887332319E-3</v>
      </c>
      <c r="P130" s="35"/>
      <c r="Q130" s="37">
        <f t="shared" si="13"/>
        <v>24367.006000000001</v>
      </c>
      <c r="R130" s="35"/>
      <c r="AA130" t="s">
        <v>43</v>
      </c>
      <c r="AE130" t="s">
        <v>45</v>
      </c>
    </row>
    <row r="131" spans="1:31">
      <c r="A131" s="35" t="s">
        <v>15</v>
      </c>
      <c r="B131" s="35"/>
      <c r="C131" s="36">
        <v>39385.508399999999</v>
      </c>
      <c r="D131" s="36" t="s">
        <v>17</v>
      </c>
      <c r="E131" s="35">
        <f t="shared" si="8"/>
        <v>0</v>
      </c>
      <c r="F131" s="35">
        <f t="shared" si="9"/>
        <v>0</v>
      </c>
      <c r="G131" s="35">
        <f t="shared" si="14"/>
        <v>0</v>
      </c>
      <c r="H131" s="35">
        <f>+G131</f>
        <v>0</v>
      </c>
      <c r="I131" s="35"/>
      <c r="J131" s="35"/>
      <c r="K131" s="35"/>
      <c r="L131" s="35"/>
      <c r="M131" s="35"/>
      <c r="N131" s="35"/>
      <c r="O131" s="35">
        <f t="shared" ca="1" si="12"/>
        <v>1.4081585887332319E-3</v>
      </c>
      <c r="P131" s="35"/>
      <c r="Q131" s="37">
        <f t="shared" si="13"/>
        <v>24367.008399999999</v>
      </c>
      <c r="R131" s="35"/>
    </row>
    <row r="132" spans="1:31">
      <c r="A132" s="70" t="s">
        <v>421</v>
      </c>
      <c r="B132" s="69" t="s">
        <v>72</v>
      </c>
      <c r="C132" s="70">
        <v>39437.474000000002</v>
      </c>
      <c r="D132" s="70" t="s">
        <v>89</v>
      </c>
      <c r="E132" s="35">
        <f t="shared" si="8"/>
        <v>38.000855585255543</v>
      </c>
      <c r="F132" s="35">
        <f t="shared" si="9"/>
        <v>38</v>
      </c>
      <c r="G132" s="35">
        <f t="shared" si="14"/>
        <v>1.1700000031851232E-3</v>
      </c>
      <c r="H132" s="35"/>
      <c r="I132" s="35"/>
      <c r="J132" s="35">
        <f>+G132</f>
        <v>1.1700000031851232E-3</v>
      </c>
      <c r="L132" s="35"/>
      <c r="M132" s="35"/>
      <c r="N132" s="35"/>
      <c r="O132" s="35">
        <f t="shared" ca="1" si="12"/>
        <v>1.3604091597574088E-3</v>
      </c>
      <c r="P132" s="35"/>
      <c r="Q132" s="37">
        <f t="shared" si="13"/>
        <v>24418.974000000002</v>
      </c>
      <c r="R132" s="35"/>
      <c r="AA132" t="s">
        <v>43</v>
      </c>
      <c r="AE132" t="s">
        <v>45</v>
      </c>
    </row>
    <row r="133" spans="1:31">
      <c r="A133" s="70" t="s">
        <v>432</v>
      </c>
      <c r="B133" s="69" t="s">
        <v>68</v>
      </c>
      <c r="C133" s="70">
        <v>39537.286999999997</v>
      </c>
      <c r="D133" s="70" t="s">
        <v>89</v>
      </c>
      <c r="E133" s="35">
        <f t="shared" si="8"/>
        <v>110.99105291831195</v>
      </c>
      <c r="F133" s="35">
        <f t="shared" si="9"/>
        <v>111</v>
      </c>
      <c r="G133" s="35">
        <f t="shared" si="14"/>
        <v>-1.2235000001965091E-2</v>
      </c>
      <c r="H133" s="35"/>
      <c r="I133" s="35">
        <f>+G133</f>
        <v>-1.2235000001965091E-2</v>
      </c>
      <c r="J133" s="35"/>
      <c r="L133" s="35"/>
      <c r="M133" s="35"/>
      <c r="N133" s="35"/>
      <c r="O133" s="35">
        <f t="shared" ca="1" si="12"/>
        <v>1.2686799935670116E-3</v>
      </c>
      <c r="P133" s="35"/>
      <c r="Q133" s="37">
        <f t="shared" si="13"/>
        <v>24518.786999999997</v>
      </c>
      <c r="R133" s="35"/>
      <c r="AA133" t="s">
        <v>43</v>
      </c>
      <c r="AE133" t="s">
        <v>45</v>
      </c>
    </row>
    <row r="134" spans="1:31">
      <c r="A134" s="70" t="s">
        <v>421</v>
      </c>
      <c r="B134" s="69" t="s">
        <v>72</v>
      </c>
      <c r="C134" s="70">
        <v>40036.434099999999</v>
      </c>
      <c r="D134" s="70" t="s">
        <v>89</v>
      </c>
      <c r="E134" s="35">
        <f t="shared" si="8"/>
        <v>476.00207680522988</v>
      </c>
      <c r="F134" s="35">
        <f t="shared" si="9"/>
        <v>476</v>
      </c>
      <c r="G134" s="35">
        <f t="shared" si="14"/>
        <v>2.8400000010151416E-3</v>
      </c>
      <c r="H134" s="35"/>
      <c r="I134" s="35"/>
      <c r="J134" s="35">
        <f>+G134</f>
        <v>2.8400000010151416E-3</v>
      </c>
      <c r="L134" s="35"/>
      <c r="M134" s="35"/>
      <c r="N134" s="35"/>
      <c r="O134" s="35">
        <f t="shared" ca="1" si="12"/>
        <v>8.1003416261502643E-4</v>
      </c>
      <c r="P134" s="35"/>
      <c r="Q134" s="37">
        <f t="shared" si="13"/>
        <v>25017.934099999999</v>
      </c>
      <c r="R134" s="35"/>
      <c r="AA134" t="s">
        <v>43</v>
      </c>
      <c r="AE134" t="s">
        <v>45</v>
      </c>
    </row>
    <row r="135" spans="1:31">
      <c r="A135" s="70" t="s">
        <v>421</v>
      </c>
      <c r="B135" s="69" t="s">
        <v>72</v>
      </c>
      <c r="C135" s="70">
        <v>40066.514600000002</v>
      </c>
      <c r="D135" s="70" t="s">
        <v>89</v>
      </c>
      <c r="E135" s="35">
        <f t="shared" si="8"/>
        <v>497.99902741163771</v>
      </c>
      <c r="F135" s="35">
        <f t="shared" si="9"/>
        <v>498</v>
      </c>
      <c r="G135" s="35">
        <f t="shared" si="14"/>
        <v>-1.3299999991431832E-3</v>
      </c>
      <c r="H135" s="35"/>
      <c r="I135" s="35"/>
      <c r="J135" s="35">
        <f>+G135</f>
        <v>-1.3299999991431832E-3</v>
      </c>
      <c r="L135" s="35"/>
      <c r="M135" s="35"/>
      <c r="N135" s="35"/>
      <c r="O135" s="35">
        <f t="shared" ca="1" si="12"/>
        <v>7.8238975636586564E-4</v>
      </c>
      <c r="P135" s="35"/>
      <c r="Q135" s="37">
        <f t="shared" si="13"/>
        <v>25048.014600000002</v>
      </c>
      <c r="R135" s="35"/>
      <c r="AA135" t="s">
        <v>43</v>
      </c>
      <c r="AE135" t="s">
        <v>45</v>
      </c>
    </row>
    <row r="136" spans="1:31">
      <c r="A136" s="70" t="s">
        <v>432</v>
      </c>
      <c r="B136" s="69" t="s">
        <v>72</v>
      </c>
      <c r="C136" s="70">
        <v>40449.398999999998</v>
      </c>
      <c r="D136" s="70" t="s">
        <v>89</v>
      </c>
      <c r="E136" s="35">
        <f t="shared" si="8"/>
        <v>777.99069093993626</v>
      </c>
      <c r="F136" s="35">
        <f t="shared" si="9"/>
        <v>778</v>
      </c>
      <c r="G136" s="35">
        <f t="shared" si="14"/>
        <v>-1.2730000002193265E-2</v>
      </c>
      <c r="H136" s="35"/>
      <c r="I136" s="35">
        <f t="shared" ref="I136:I165" si="16">+G136</f>
        <v>-1.2730000002193265E-2</v>
      </c>
      <c r="J136" s="35"/>
      <c r="L136" s="35"/>
      <c r="M136" s="35"/>
      <c r="N136" s="35"/>
      <c r="O136" s="35">
        <f t="shared" ca="1" si="12"/>
        <v>4.3055185864927423E-4</v>
      </c>
      <c r="P136" s="35"/>
      <c r="Q136" s="37">
        <f t="shared" si="13"/>
        <v>25430.898999999998</v>
      </c>
      <c r="R136" s="35"/>
      <c r="AA136" t="s">
        <v>43</v>
      </c>
      <c r="AE136" t="s">
        <v>45</v>
      </c>
    </row>
    <row r="137" spans="1:31">
      <c r="A137" s="70" t="s">
        <v>432</v>
      </c>
      <c r="B137" s="69" t="s">
        <v>72</v>
      </c>
      <c r="C137" s="70">
        <v>40449.410000000003</v>
      </c>
      <c r="D137" s="70" t="s">
        <v>89</v>
      </c>
      <c r="E137" s="35">
        <f t="shared" si="8"/>
        <v>777.99873490385971</v>
      </c>
      <c r="F137" s="35">
        <f t="shared" si="9"/>
        <v>778</v>
      </c>
      <c r="G137" s="35">
        <f t="shared" si="14"/>
        <v>-1.7299999963142909E-3</v>
      </c>
      <c r="H137" s="35"/>
      <c r="I137" s="35">
        <f t="shared" si="16"/>
        <v>-1.7299999963142909E-3</v>
      </c>
      <c r="J137" s="35"/>
      <c r="L137" s="35"/>
      <c r="M137" s="35"/>
      <c r="N137" s="35"/>
      <c r="O137" s="35">
        <f t="shared" ca="1" si="12"/>
        <v>4.3055185864927423E-4</v>
      </c>
      <c r="P137" s="35"/>
      <c r="Q137" s="37">
        <f t="shared" si="13"/>
        <v>25430.910000000003</v>
      </c>
      <c r="R137" s="35"/>
      <c r="AA137" t="s">
        <v>43</v>
      </c>
      <c r="AE137" t="s">
        <v>45</v>
      </c>
    </row>
    <row r="138" spans="1:31">
      <c r="A138" s="70" t="s">
        <v>432</v>
      </c>
      <c r="B138" s="69" t="s">
        <v>72</v>
      </c>
      <c r="C138" s="70">
        <v>40449.415999999997</v>
      </c>
      <c r="D138" s="70" t="s">
        <v>89</v>
      </c>
      <c r="E138" s="35">
        <f t="shared" si="8"/>
        <v>778.00312252053845</v>
      </c>
      <c r="F138" s="35">
        <f t="shared" si="9"/>
        <v>778</v>
      </c>
      <c r="G138" s="35">
        <f t="shared" si="14"/>
        <v>4.2699999976321124E-3</v>
      </c>
      <c r="H138" s="35"/>
      <c r="I138" s="35">
        <f t="shared" si="16"/>
        <v>4.2699999976321124E-3</v>
      </c>
      <c r="J138" s="35"/>
      <c r="L138" s="35"/>
      <c r="M138" s="35"/>
      <c r="N138" s="35"/>
      <c r="O138" s="35">
        <f t="shared" ca="1" si="12"/>
        <v>4.3055185864927423E-4</v>
      </c>
      <c r="P138" s="35"/>
      <c r="Q138" s="37">
        <f t="shared" si="13"/>
        <v>25430.915999999997</v>
      </c>
      <c r="R138" s="35"/>
      <c r="AA138" t="s">
        <v>43</v>
      </c>
      <c r="AE138" t="s">
        <v>45</v>
      </c>
    </row>
    <row r="139" spans="1:31">
      <c r="A139" s="70" t="s">
        <v>432</v>
      </c>
      <c r="B139" s="69" t="s">
        <v>68</v>
      </c>
      <c r="C139" s="70">
        <v>40505.464999999997</v>
      </c>
      <c r="D139" s="70" t="s">
        <v>89</v>
      </c>
      <c r="E139" s="35">
        <f t="shared" si="8"/>
        <v>818.99004376647474</v>
      </c>
      <c r="F139" s="35">
        <f t="shared" si="9"/>
        <v>819</v>
      </c>
      <c r="G139" s="35">
        <f t="shared" si="14"/>
        <v>-1.3615000003483146E-2</v>
      </c>
      <c r="H139" s="35"/>
      <c r="I139" s="35">
        <f t="shared" si="16"/>
        <v>-1.3615000003483146E-2</v>
      </c>
      <c r="J139" s="35"/>
      <c r="L139" s="35"/>
      <c r="M139" s="35"/>
      <c r="N139" s="35"/>
      <c r="O139" s="35">
        <f t="shared" ca="1" si="12"/>
        <v>3.790327379122019E-4</v>
      </c>
      <c r="P139" s="35"/>
      <c r="Q139" s="37">
        <f t="shared" si="13"/>
        <v>25486.964999999997</v>
      </c>
      <c r="R139" s="35"/>
      <c r="AA139" t="s">
        <v>43</v>
      </c>
      <c r="AE139" t="s">
        <v>45</v>
      </c>
    </row>
    <row r="140" spans="1:31">
      <c r="A140" s="70" t="s">
        <v>432</v>
      </c>
      <c r="B140" s="69" t="s">
        <v>68</v>
      </c>
      <c r="C140" s="70">
        <v>40505.483999999997</v>
      </c>
      <c r="D140" s="70" t="s">
        <v>89</v>
      </c>
      <c r="E140" s="35">
        <f t="shared" si="8"/>
        <v>819.0039378859716</v>
      </c>
      <c r="F140" s="35">
        <f t="shared" si="9"/>
        <v>819</v>
      </c>
      <c r="G140" s="35">
        <f t="shared" si="14"/>
        <v>5.3849999967496842E-3</v>
      </c>
      <c r="H140" s="35"/>
      <c r="I140" s="35">
        <f t="shared" si="16"/>
        <v>5.3849999967496842E-3</v>
      </c>
      <c r="J140" s="35"/>
      <c r="L140" s="35"/>
      <c r="M140" s="35"/>
      <c r="N140" s="35"/>
      <c r="O140" s="35">
        <f t="shared" ca="1" si="12"/>
        <v>3.790327379122019E-4</v>
      </c>
      <c r="P140" s="35"/>
      <c r="Q140" s="37">
        <f t="shared" si="13"/>
        <v>25486.983999999997</v>
      </c>
      <c r="R140" s="35"/>
      <c r="AA140" t="s">
        <v>43</v>
      </c>
      <c r="AE140" t="s">
        <v>45</v>
      </c>
    </row>
    <row r="141" spans="1:31">
      <c r="A141" s="70" t="s">
        <v>458</v>
      </c>
      <c r="B141" s="69" t="s">
        <v>72</v>
      </c>
      <c r="C141" s="70">
        <v>40758.464</v>
      </c>
      <c r="D141" s="70" t="s">
        <v>89</v>
      </c>
      <c r="E141" s="35">
        <f t="shared" si="8"/>
        <v>1004.0004826378359</v>
      </c>
      <c r="F141" s="35">
        <f t="shared" si="9"/>
        <v>1004</v>
      </c>
      <c r="G141" s="35">
        <f t="shared" si="14"/>
        <v>6.5999999787891284E-4</v>
      </c>
      <c r="H141" s="35"/>
      <c r="I141" s="35">
        <f t="shared" si="16"/>
        <v>6.5999999787891284E-4</v>
      </c>
      <c r="J141" s="35"/>
      <c r="L141" s="35"/>
      <c r="M141" s="35"/>
      <c r="N141" s="35"/>
      <c r="O141" s="35">
        <f t="shared" ca="1" si="12"/>
        <v>1.4656841263516814E-4</v>
      </c>
      <c r="P141" s="35"/>
      <c r="Q141" s="37">
        <f t="shared" si="13"/>
        <v>25739.964</v>
      </c>
      <c r="R141" s="35"/>
      <c r="AA141" t="s">
        <v>43</v>
      </c>
      <c r="AE141" t="s">
        <v>45</v>
      </c>
    </row>
    <row r="142" spans="1:31">
      <c r="A142" s="70" t="s">
        <v>462</v>
      </c>
      <c r="B142" s="69" t="s">
        <v>68</v>
      </c>
      <c r="C142" s="70">
        <v>40981.374000000003</v>
      </c>
      <c r="D142" s="70" t="s">
        <v>89</v>
      </c>
      <c r="E142" s="35">
        <f t="shared" si="8"/>
        <v>1167.0077551124909</v>
      </c>
      <c r="F142" s="35">
        <f t="shared" si="9"/>
        <v>1167</v>
      </c>
      <c r="G142" s="35">
        <f t="shared" si="14"/>
        <v>1.0605000003124587E-2</v>
      </c>
      <c r="H142" s="35"/>
      <c r="I142" s="35">
        <f t="shared" si="16"/>
        <v>1.0605000003124587E-2</v>
      </c>
      <c r="J142" s="35"/>
      <c r="L142" s="35"/>
      <c r="M142" s="35"/>
      <c r="N142" s="35"/>
      <c r="O142" s="35">
        <f t="shared" ca="1" si="12"/>
        <v>-5.8251506392704728E-5</v>
      </c>
      <c r="P142" s="35"/>
      <c r="Q142" s="37">
        <f t="shared" si="13"/>
        <v>25962.874000000003</v>
      </c>
      <c r="R142" s="35"/>
      <c r="AA142" t="s">
        <v>43</v>
      </c>
      <c r="AE142" t="s">
        <v>45</v>
      </c>
    </row>
    <row r="143" spans="1:31">
      <c r="A143" s="70" t="s">
        <v>462</v>
      </c>
      <c r="B143" s="69" t="s">
        <v>68</v>
      </c>
      <c r="C143" s="70">
        <v>40981.377999999997</v>
      </c>
      <c r="D143" s="70" t="s">
        <v>89</v>
      </c>
      <c r="E143" s="35">
        <f t="shared" si="8"/>
        <v>1167.010680190275</v>
      </c>
      <c r="F143" s="35">
        <f t="shared" si="9"/>
        <v>1167</v>
      </c>
      <c r="G143" s="35">
        <f t="shared" si="14"/>
        <v>1.4604999996663537E-2</v>
      </c>
      <c r="H143" s="35"/>
      <c r="I143" s="35">
        <f t="shared" si="16"/>
        <v>1.4604999996663537E-2</v>
      </c>
      <c r="J143" s="35"/>
      <c r="L143" s="35"/>
      <c r="M143" s="35"/>
      <c r="N143" s="35"/>
      <c r="O143" s="35">
        <f t="shared" ca="1" si="12"/>
        <v>-5.8251506392704728E-5</v>
      </c>
      <c r="P143" s="35"/>
      <c r="Q143" s="37">
        <f t="shared" si="13"/>
        <v>25962.877999999997</v>
      </c>
      <c r="R143" s="35"/>
      <c r="AA143" t="s">
        <v>43</v>
      </c>
      <c r="AE143" t="s">
        <v>45</v>
      </c>
    </row>
    <row r="144" spans="1:31">
      <c r="A144" s="35" t="s">
        <v>35</v>
      </c>
      <c r="B144" s="38"/>
      <c r="C144" s="36">
        <v>41353.302000000003</v>
      </c>
      <c r="D144" s="36"/>
      <c r="E144" s="35">
        <f t="shared" si="8"/>
        <v>1438.9873380695251</v>
      </c>
      <c r="F144" s="35">
        <f t="shared" si="9"/>
        <v>1439</v>
      </c>
      <c r="G144" s="35">
        <f t="shared" si="14"/>
        <v>-1.7314999997324776E-2</v>
      </c>
      <c r="H144" s="35"/>
      <c r="I144" s="35">
        <f t="shared" si="16"/>
        <v>-1.7314999997324776E-2</v>
      </c>
      <c r="J144" s="35"/>
      <c r="K144" s="35"/>
      <c r="L144" s="35"/>
      <c r="M144" s="35"/>
      <c r="N144" s="35"/>
      <c r="O144" s="35">
        <f t="shared" ca="1" si="12"/>
        <v>-4.0003689274596493E-4</v>
      </c>
      <c r="P144" s="35"/>
      <c r="Q144" s="37">
        <f t="shared" si="13"/>
        <v>26334.802000000003</v>
      </c>
      <c r="R144" s="35"/>
    </row>
    <row r="145" spans="1:31">
      <c r="A145" s="35" t="s">
        <v>37</v>
      </c>
      <c r="B145" s="38"/>
      <c r="C145" s="36">
        <v>41595.345999999998</v>
      </c>
      <c r="D145" s="36"/>
      <c r="E145" s="35">
        <f t="shared" si="8"/>
        <v>1615.986720146838</v>
      </c>
      <c r="F145" s="35">
        <f t="shared" si="9"/>
        <v>1616</v>
      </c>
      <c r="G145" s="35">
        <f t="shared" si="14"/>
        <v>-1.8159999999625143E-2</v>
      </c>
      <c r="H145" s="35"/>
      <c r="I145" s="35">
        <f t="shared" si="16"/>
        <v>-1.8159999999625143E-2</v>
      </c>
      <c r="J145" s="35"/>
      <c r="K145" s="35"/>
      <c r="L145" s="35"/>
      <c r="M145" s="35"/>
      <c r="N145" s="35"/>
      <c r="O145" s="35">
        <f t="shared" ca="1" si="12"/>
        <v>-6.2244870665966769E-4</v>
      </c>
      <c r="P145" s="35"/>
      <c r="Q145" s="37">
        <f t="shared" si="13"/>
        <v>26576.845999999998</v>
      </c>
      <c r="R145" s="35"/>
    </row>
    <row r="146" spans="1:31">
      <c r="A146" s="35" t="s">
        <v>38</v>
      </c>
      <c r="B146" s="38"/>
      <c r="C146" s="36">
        <v>41766.311999999998</v>
      </c>
      <c r="D146" s="36"/>
      <c r="E146" s="35">
        <f t="shared" si="8"/>
        <v>1741.0089324562969</v>
      </c>
      <c r="F146" s="35">
        <f t="shared" si="9"/>
        <v>1741</v>
      </c>
      <c r="G146" s="35">
        <f t="shared" si="14"/>
        <v>1.2215000002470333E-2</v>
      </c>
      <c r="H146" s="35"/>
      <c r="I146" s="35">
        <f t="shared" si="16"/>
        <v>1.2215000002470333E-2</v>
      </c>
      <c r="J146" s="35"/>
      <c r="K146" s="35"/>
      <c r="L146" s="35"/>
      <c r="M146" s="35"/>
      <c r="N146" s="35"/>
      <c r="O146" s="35">
        <f t="shared" ca="1" si="12"/>
        <v>-7.7951919671171745E-4</v>
      </c>
      <c r="P146" s="35"/>
      <c r="Q146" s="37">
        <f t="shared" si="13"/>
        <v>26747.811999999998</v>
      </c>
      <c r="R146" s="35"/>
    </row>
    <row r="147" spans="1:31">
      <c r="A147" s="35" t="s">
        <v>39</v>
      </c>
      <c r="B147" s="38"/>
      <c r="C147" s="36">
        <v>42183.396000000001</v>
      </c>
      <c r="D147" s="36"/>
      <c r="E147" s="35">
        <f t="shared" si="8"/>
        <v>2046.0097185709544</v>
      </c>
      <c r="F147" s="35">
        <f t="shared" si="9"/>
        <v>2046</v>
      </c>
      <c r="G147" s="35">
        <f t="shared" si="14"/>
        <v>1.329000000259839E-2</v>
      </c>
      <c r="H147" s="35"/>
      <c r="I147" s="35">
        <f t="shared" si="16"/>
        <v>1.329000000259839E-2</v>
      </c>
      <c r="J147" s="35"/>
      <c r="K147" s="35"/>
      <c r="L147" s="35"/>
      <c r="M147" s="35"/>
      <c r="N147" s="35"/>
      <c r="O147" s="35">
        <f t="shared" ca="1" si="12"/>
        <v>-1.1627711924387185E-3</v>
      </c>
      <c r="P147" s="35"/>
      <c r="Q147" s="37">
        <f t="shared" si="13"/>
        <v>27164.896000000001</v>
      </c>
      <c r="R147" s="35"/>
    </row>
    <row r="148" spans="1:31">
      <c r="A148" s="70" t="s">
        <v>484</v>
      </c>
      <c r="B148" s="69" t="s">
        <v>72</v>
      </c>
      <c r="C148" s="70">
        <v>42276.373</v>
      </c>
      <c r="D148" s="70" t="s">
        <v>89</v>
      </c>
      <c r="E148" s="35">
        <f t="shared" si="8"/>
        <v>2114.0009579629764</v>
      </c>
      <c r="F148" s="35">
        <f t="shared" si="9"/>
        <v>2114</v>
      </c>
      <c r="G148" s="35">
        <f t="shared" si="14"/>
        <v>1.3099999996484257E-3</v>
      </c>
      <c r="H148" s="35"/>
      <c r="I148" s="35">
        <f t="shared" si="16"/>
        <v>1.3099999996484257E-3</v>
      </c>
      <c r="J148" s="35"/>
      <c r="L148" s="35"/>
      <c r="M148" s="35"/>
      <c r="N148" s="35"/>
      <c r="O148" s="35">
        <f t="shared" ca="1" si="12"/>
        <v>-1.2482175390270338E-3</v>
      </c>
      <c r="P148" s="35"/>
      <c r="Q148" s="37">
        <f t="shared" si="13"/>
        <v>27257.873</v>
      </c>
      <c r="R148" s="35"/>
      <c r="AA148" t="s">
        <v>43</v>
      </c>
      <c r="AE148" t="s">
        <v>45</v>
      </c>
    </row>
    <row r="149" spans="1:31">
      <c r="A149" s="70" t="s">
        <v>484</v>
      </c>
      <c r="B149" s="69" t="s">
        <v>72</v>
      </c>
      <c r="C149" s="70">
        <v>42276.381000000001</v>
      </c>
      <c r="D149" s="70" t="s">
        <v>89</v>
      </c>
      <c r="E149" s="35">
        <f t="shared" ref="E149:E212" si="17">+(C149-C$7)/C$8</f>
        <v>2114.006808118555</v>
      </c>
      <c r="F149" s="35">
        <f t="shared" ref="F149:F212" si="18">ROUND(2*E149,0)/2</f>
        <v>2114</v>
      </c>
      <c r="G149" s="35">
        <f t="shared" ref="G149:G165" si="19">+C149-(C$7+F149*C$8)</f>
        <v>9.3100000012782402E-3</v>
      </c>
      <c r="H149" s="35"/>
      <c r="I149" s="35">
        <f t="shared" si="16"/>
        <v>9.3100000012782402E-3</v>
      </c>
      <c r="J149" s="35"/>
      <c r="L149" s="35"/>
      <c r="M149" s="35"/>
      <c r="N149" s="35"/>
      <c r="O149" s="35">
        <f t="shared" ref="O149:O212" ca="1" si="20">+C$11+C$12*F149</f>
        <v>-1.2482175390270338E-3</v>
      </c>
      <c r="P149" s="35"/>
      <c r="Q149" s="37">
        <f t="shared" ref="Q149:Q212" si="21">+C149-15018.5</f>
        <v>27257.881000000001</v>
      </c>
      <c r="R149" s="35"/>
      <c r="AA149" t="s">
        <v>43</v>
      </c>
      <c r="AE149" t="s">
        <v>45</v>
      </c>
    </row>
    <row r="150" spans="1:31">
      <c r="A150" s="35" t="s">
        <v>41</v>
      </c>
      <c r="B150" s="38"/>
      <c r="C150" s="36">
        <v>42529.353000000003</v>
      </c>
      <c r="D150" s="36"/>
      <c r="E150" s="35">
        <f t="shared" si="17"/>
        <v>2298.9975027148407</v>
      </c>
      <c r="F150" s="35">
        <f t="shared" si="18"/>
        <v>2299</v>
      </c>
      <c r="G150" s="35">
        <f t="shared" si="19"/>
        <v>-3.4149999992223457E-3</v>
      </c>
      <c r="H150" s="35"/>
      <c r="I150" s="35">
        <f t="shared" si="16"/>
        <v>-3.4149999992223457E-3</v>
      </c>
      <c r="J150" s="35"/>
      <c r="K150" s="35"/>
      <c r="L150" s="35"/>
      <c r="M150" s="35"/>
      <c r="N150" s="35"/>
      <c r="O150" s="35">
        <f t="shared" ca="1" si="20"/>
        <v>-1.4806818643040673E-3</v>
      </c>
      <c r="P150" s="35"/>
      <c r="Q150" s="37">
        <f t="shared" si="21"/>
        <v>27510.853000000003</v>
      </c>
      <c r="R150" s="35"/>
    </row>
    <row r="151" spans="1:31">
      <c r="A151" s="70" t="s">
        <v>495</v>
      </c>
      <c r="B151" s="69" t="s">
        <v>68</v>
      </c>
      <c r="C151" s="70">
        <v>42961.459000000003</v>
      </c>
      <c r="D151" s="70" t="s">
        <v>89</v>
      </c>
      <c r="E151" s="35">
        <f t="shared" si="17"/>
        <v>2614.9834184652873</v>
      </c>
      <c r="F151" s="35">
        <f t="shared" si="18"/>
        <v>2615</v>
      </c>
      <c r="G151" s="35">
        <f t="shared" si="19"/>
        <v>-2.2675000000162981E-2</v>
      </c>
      <c r="H151" s="35"/>
      <c r="I151" s="35">
        <f t="shared" si="16"/>
        <v>-2.2675000000162981E-2</v>
      </c>
      <c r="J151" s="35"/>
      <c r="L151" s="35"/>
      <c r="M151" s="35"/>
      <c r="N151" s="35"/>
      <c r="O151" s="35">
        <f t="shared" ca="1" si="20"/>
        <v>-1.8777560631556491E-3</v>
      </c>
      <c r="P151" s="35"/>
      <c r="Q151" s="37">
        <f t="shared" si="21"/>
        <v>27942.959000000003</v>
      </c>
      <c r="R151" s="35"/>
      <c r="AA151" t="s">
        <v>43</v>
      </c>
      <c r="AE151" t="s">
        <v>45</v>
      </c>
    </row>
    <row r="152" spans="1:31">
      <c r="A152" s="70" t="s">
        <v>495</v>
      </c>
      <c r="B152" s="69" t="s">
        <v>72</v>
      </c>
      <c r="C152" s="70">
        <v>42987.442000000003</v>
      </c>
      <c r="D152" s="70" t="s">
        <v>89</v>
      </c>
      <c r="E152" s="35">
        <f t="shared" si="17"/>
        <v>2633.9839925118035</v>
      </c>
      <c r="F152" s="35">
        <f t="shared" si="18"/>
        <v>2634</v>
      </c>
      <c r="G152" s="35">
        <f t="shared" si="19"/>
        <v>-2.1889999996346887E-2</v>
      </c>
      <c r="H152" s="35"/>
      <c r="I152" s="35">
        <f t="shared" si="16"/>
        <v>-2.1889999996346887E-2</v>
      </c>
      <c r="J152" s="35"/>
      <c r="L152" s="35"/>
      <c r="M152" s="35"/>
      <c r="N152" s="35"/>
      <c r="O152" s="35">
        <f t="shared" ca="1" si="20"/>
        <v>-1.9016307776435607E-3</v>
      </c>
      <c r="P152" s="35"/>
      <c r="Q152" s="37">
        <f t="shared" si="21"/>
        <v>27968.942000000003</v>
      </c>
      <c r="R152" s="35"/>
      <c r="AA152" t="s">
        <v>43</v>
      </c>
      <c r="AE152" t="s">
        <v>45</v>
      </c>
    </row>
    <row r="153" spans="1:31">
      <c r="A153" s="70" t="s">
        <v>495</v>
      </c>
      <c r="B153" s="69" t="s">
        <v>72</v>
      </c>
      <c r="C153" s="70">
        <v>42987.447999999997</v>
      </c>
      <c r="D153" s="70" t="s">
        <v>89</v>
      </c>
      <c r="E153" s="35">
        <f t="shared" si="17"/>
        <v>2633.9883801284823</v>
      </c>
      <c r="F153" s="35">
        <f t="shared" si="18"/>
        <v>2634</v>
      </c>
      <c r="G153" s="35">
        <f t="shared" si="19"/>
        <v>-1.5890000002400484E-2</v>
      </c>
      <c r="H153" s="35"/>
      <c r="I153" s="35">
        <f t="shared" si="16"/>
        <v>-1.5890000002400484E-2</v>
      </c>
      <c r="J153" s="35"/>
      <c r="L153" s="35"/>
      <c r="M153" s="35"/>
      <c r="N153" s="35"/>
      <c r="O153" s="35">
        <f t="shared" ca="1" si="20"/>
        <v>-1.9016307776435607E-3</v>
      </c>
      <c r="P153" s="35"/>
      <c r="Q153" s="37">
        <f t="shared" si="21"/>
        <v>27968.947999999997</v>
      </c>
      <c r="R153" s="35"/>
      <c r="AA153" t="s">
        <v>43</v>
      </c>
      <c r="AE153" t="s">
        <v>45</v>
      </c>
    </row>
    <row r="154" spans="1:31">
      <c r="A154" s="70" t="s">
        <v>495</v>
      </c>
      <c r="B154" s="69" t="s">
        <v>72</v>
      </c>
      <c r="C154" s="70">
        <v>42987.457000000002</v>
      </c>
      <c r="D154" s="70" t="s">
        <v>89</v>
      </c>
      <c r="E154" s="35">
        <f t="shared" si="17"/>
        <v>2633.9949615535111</v>
      </c>
      <c r="F154" s="35">
        <f t="shared" si="18"/>
        <v>2634</v>
      </c>
      <c r="G154" s="35">
        <f t="shared" si="19"/>
        <v>-6.8899999969289638E-3</v>
      </c>
      <c r="H154" s="35"/>
      <c r="I154" s="35">
        <f t="shared" si="16"/>
        <v>-6.8899999969289638E-3</v>
      </c>
      <c r="J154" s="35"/>
      <c r="L154" s="35"/>
      <c r="M154" s="35"/>
      <c r="N154" s="35"/>
      <c r="O154" s="35">
        <f t="shared" ca="1" si="20"/>
        <v>-1.9016307776435607E-3</v>
      </c>
      <c r="P154" s="35"/>
      <c r="Q154" s="37">
        <f t="shared" si="21"/>
        <v>27968.957000000002</v>
      </c>
      <c r="R154" s="35"/>
      <c r="AA154" t="s">
        <v>43</v>
      </c>
      <c r="AE154" t="s">
        <v>45</v>
      </c>
    </row>
    <row r="155" spans="1:31">
      <c r="A155" s="70" t="s">
        <v>495</v>
      </c>
      <c r="B155" s="69" t="s">
        <v>72</v>
      </c>
      <c r="C155" s="70">
        <v>42987.457999999999</v>
      </c>
      <c r="D155" s="70" t="s">
        <v>89</v>
      </c>
      <c r="E155" s="35">
        <f t="shared" si="17"/>
        <v>2633.9956928229558</v>
      </c>
      <c r="F155" s="35">
        <f t="shared" si="18"/>
        <v>2634</v>
      </c>
      <c r="G155" s="35">
        <f t="shared" si="19"/>
        <v>-5.8900000003632158E-3</v>
      </c>
      <c r="H155" s="35"/>
      <c r="I155" s="35">
        <f t="shared" si="16"/>
        <v>-5.8900000003632158E-3</v>
      </c>
      <c r="J155" s="35"/>
      <c r="L155" s="35"/>
      <c r="M155" s="35"/>
      <c r="N155" s="35"/>
      <c r="O155" s="35">
        <f t="shared" ca="1" si="20"/>
        <v>-1.9016307776435607E-3</v>
      </c>
      <c r="P155" s="35"/>
      <c r="Q155" s="37">
        <f t="shared" si="21"/>
        <v>27968.957999999999</v>
      </c>
      <c r="R155" s="35"/>
      <c r="AA155" t="s">
        <v>43</v>
      </c>
      <c r="AE155" t="s">
        <v>45</v>
      </c>
    </row>
    <row r="156" spans="1:31">
      <c r="A156" s="70" t="s">
        <v>495</v>
      </c>
      <c r="B156" s="69" t="s">
        <v>68</v>
      </c>
      <c r="C156" s="70">
        <v>43013.425000000003</v>
      </c>
      <c r="D156" s="70" t="s">
        <v>89</v>
      </c>
      <c r="E156" s="35">
        <f t="shared" si="17"/>
        <v>2652.9845665583198</v>
      </c>
      <c r="F156" s="35">
        <f t="shared" si="18"/>
        <v>2653</v>
      </c>
      <c r="G156" s="35">
        <f t="shared" si="19"/>
        <v>-2.1104999992530793E-2</v>
      </c>
      <c r="H156" s="35"/>
      <c r="I156" s="35">
        <f t="shared" si="16"/>
        <v>-2.1104999992530793E-2</v>
      </c>
      <c r="J156" s="35"/>
      <c r="L156" s="35"/>
      <c r="M156" s="35"/>
      <c r="N156" s="35"/>
      <c r="O156" s="35">
        <f t="shared" ca="1" si="20"/>
        <v>-1.9255054921314724E-3</v>
      </c>
      <c r="P156" s="35"/>
      <c r="Q156" s="37">
        <f t="shared" si="21"/>
        <v>27994.925000000003</v>
      </c>
      <c r="R156" s="35"/>
      <c r="AA156" t="s">
        <v>43</v>
      </c>
      <c r="AE156" t="s">
        <v>45</v>
      </c>
    </row>
    <row r="157" spans="1:31">
      <c r="A157" s="70" t="s">
        <v>495</v>
      </c>
      <c r="B157" s="69" t="s">
        <v>68</v>
      </c>
      <c r="C157" s="70">
        <v>43013.425000000003</v>
      </c>
      <c r="D157" s="70" t="s">
        <v>89</v>
      </c>
      <c r="E157" s="35">
        <f t="shared" si="17"/>
        <v>2652.9845665583198</v>
      </c>
      <c r="F157" s="35">
        <f t="shared" si="18"/>
        <v>2653</v>
      </c>
      <c r="G157" s="35">
        <f t="shared" si="19"/>
        <v>-2.1104999992530793E-2</v>
      </c>
      <c r="H157" s="35"/>
      <c r="I157" s="35">
        <f t="shared" si="16"/>
        <v>-2.1104999992530793E-2</v>
      </c>
      <c r="J157" s="35"/>
      <c r="L157" s="35"/>
      <c r="M157" s="35"/>
      <c r="N157" s="35"/>
      <c r="O157" s="35">
        <f t="shared" ca="1" si="20"/>
        <v>-1.9255054921314724E-3</v>
      </c>
      <c r="P157" s="35"/>
      <c r="Q157" s="37">
        <f t="shared" si="21"/>
        <v>27994.925000000003</v>
      </c>
      <c r="R157" s="35"/>
      <c r="AA157" t="s">
        <v>43</v>
      </c>
      <c r="AE157" t="s">
        <v>45</v>
      </c>
    </row>
    <row r="158" spans="1:31">
      <c r="A158" s="70" t="s">
        <v>495</v>
      </c>
      <c r="B158" s="69" t="s">
        <v>68</v>
      </c>
      <c r="C158" s="70">
        <v>43013.425999999999</v>
      </c>
      <c r="D158" s="70" t="s">
        <v>89</v>
      </c>
      <c r="E158" s="35">
        <f t="shared" si="17"/>
        <v>2652.9852978277645</v>
      </c>
      <c r="F158" s="35">
        <f t="shared" si="18"/>
        <v>2653</v>
      </c>
      <c r="G158" s="35">
        <f t="shared" si="19"/>
        <v>-2.0104999995965045E-2</v>
      </c>
      <c r="H158" s="35"/>
      <c r="I158" s="35">
        <f t="shared" si="16"/>
        <v>-2.0104999995965045E-2</v>
      </c>
      <c r="J158" s="35"/>
      <c r="L158" s="35"/>
      <c r="M158" s="35"/>
      <c r="N158" s="35"/>
      <c r="O158" s="35">
        <f t="shared" ca="1" si="20"/>
        <v>-1.9255054921314724E-3</v>
      </c>
      <c r="P158" s="35"/>
      <c r="Q158" s="37">
        <f t="shared" si="21"/>
        <v>27994.925999999999</v>
      </c>
      <c r="R158" s="35"/>
      <c r="AA158" t="s">
        <v>43</v>
      </c>
      <c r="AE158" t="s">
        <v>45</v>
      </c>
    </row>
    <row r="159" spans="1:31">
      <c r="A159" s="70" t="s">
        <v>495</v>
      </c>
      <c r="B159" s="69" t="s">
        <v>68</v>
      </c>
      <c r="C159" s="70">
        <v>43013.432999999997</v>
      </c>
      <c r="D159" s="70" t="s">
        <v>89</v>
      </c>
      <c r="E159" s="35">
        <f t="shared" si="17"/>
        <v>2652.9904167138934</v>
      </c>
      <c r="F159" s="35">
        <f t="shared" si="18"/>
        <v>2653</v>
      </c>
      <c r="G159" s="35">
        <f t="shared" si="19"/>
        <v>-1.3104999998176936E-2</v>
      </c>
      <c r="H159" s="35"/>
      <c r="I159" s="35">
        <f t="shared" si="16"/>
        <v>-1.3104999998176936E-2</v>
      </c>
      <c r="J159" s="35"/>
      <c r="L159" s="35"/>
      <c r="M159" s="35"/>
      <c r="N159" s="35"/>
      <c r="O159" s="35">
        <f t="shared" ca="1" si="20"/>
        <v>-1.9255054921314724E-3</v>
      </c>
      <c r="P159" s="35"/>
      <c r="Q159" s="37">
        <f t="shared" si="21"/>
        <v>27994.932999999997</v>
      </c>
      <c r="R159" s="35"/>
      <c r="AA159" t="s">
        <v>43</v>
      </c>
      <c r="AE159" t="s">
        <v>45</v>
      </c>
    </row>
    <row r="160" spans="1:31">
      <c r="A160" s="70" t="s">
        <v>495</v>
      </c>
      <c r="B160" s="69" t="s">
        <v>68</v>
      </c>
      <c r="C160" s="70">
        <v>43013.436000000002</v>
      </c>
      <c r="D160" s="70" t="s">
        <v>89</v>
      </c>
      <c r="E160" s="35">
        <f t="shared" si="17"/>
        <v>2652.992610522238</v>
      </c>
      <c r="F160" s="35">
        <f t="shared" si="18"/>
        <v>2653</v>
      </c>
      <c r="G160" s="35">
        <f t="shared" si="19"/>
        <v>-1.0104999993927777E-2</v>
      </c>
      <c r="H160" s="35"/>
      <c r="I160" s="35">
        <f t="shared" si="16"/>
        <v>-1.0104999993927777E-2</v>
      </c>
      <c r="J160" s="35"/>
      <c r="L160" s="35"/>
      <c r="M160" s="35"/>
      <c r="N160" s="35"/>
      <c r="O160" s="35">
        <f t="shared" ca="1" si="20"/>
        <v>-1.9255054921314724E-3</v>
      </c>
      <c r="P160" s="35"/>
      <c r="Q160" s="37">
        <f t="shared" si="21"/>
        <v>27994.936000000002</v>
      </c>
      <c r="R160" s="35"/>
      <c r="AA160" t="s">
        <v>43</v>
      </c>
      <c r="AE160" t="s">
        <v>45</v>
      </c>
    </row>
    <row r="161" spans="1:31">
      <c r="A161" s="35" t="s">
        <v>42</v>
      </c>
      <c r="B161" s="38"/>
      <c r="C161" s="36">
        <v>43032.595999999998</v>
      </c>
      <c r="D161" s="36"/>
      <c r="E161" s="35">
        <f t="shared" si="17"/>
        <v>2667.0037331305271</v>
      </c>
      <c r="F161" s="35">
        <f t="shared" si="18"/>
        <v>2667</v>
      </c>
      <c r="G161" s="35">
        <f t="shared" si="19"/>
        <v>5.1049999965471216E-3</v>
      </c>
      <c r="H161" s="35"/>
      <c r="I161" s="35">
        <f t="shared" si="16"/>
        <v>5.1049999965471216E-3</v>
      </c>
      <c r="J161" s="35"/>
      <c r="K161" s="35"/>
      <c r="L161" s="35"/>
      <c r="M161" s="35"/>
      <c r="N161" s="35"/>
      <c r="O161" s="35">
        <f t="shared" ca="1" si="20"/>
        <v>-1.9430973870173019E-3</v>
      </c>
      <c r="P161" s="35"/>
      <c r="Q161" s="37">
        <f t="shared" si="21"/>
        <v>28014.095999999998</v>
      </c>
      <c r="R161" s="35"/>
    </row>
    <row r="162" spans="1:31">
      <c r="A162" s="70" t="s">
        <v>495</v>
      </c>
      <c r="B162" s="69" t="s">
        <v>68</v>
      </c>
      <c r="C162" s="70">
        <v>43076.338000000003</v>
      </c>
      <c r="D162" s="70" t="s">
        <v>89</v>
      </c>
      <c r="E162" s="35">
        <f t="shared" si="17"/>
        <v>2698.9909212898165</v>
      </c>
      <c r="F162" s="35">
        <f t="shared" si="18"/>
        <v>2699</v>
      </c>
      <c r="G162" s="35">
        <f t="shared" si="19"/>
        <v>-1.2414999997417908E-2</v>
      </c>
      <c r="H162" s="35"/>
      <c r="I162" s="35">
        <f t="shared" si="16"/>
        <v>-1.2414999997417908E-2</v>
      </c>
      <c r="J162" s="35"/>
      <c r="L162" s="35"/>
      <c r="M162" s="35"/>
      <c r="N162" s="35"/>
      <c r="O162" s="35">
        <f t="shared" ca="1" si="20"/>
        <v>-1.9833074324706267E-3</v>
      </c>
      <c r="P162" s="35"/>
      <c r="Q162" s="37">
        <f t="shared" si="21"/>
        <v>28057.838000000003</v>
      </c>
      <c r="R162" s="35"/>
      <c r="AA162" t="s">
        <v>43</v>
      </c>
      <c r="AE162" t="s">
        <v>45</v>
      </c>
    </row>
    <row r="163" spans="1:31">
      <c r="A163" s="70" t="s">
        <v>495</v>
      </c>
      <c r="B163" s="69" t="s">
        <v>68</v>
      </c>
      <c r="C163" s="70">
        <v>43251.368999999999</v>
      </c>
      <c r="D163" s="70" t="s">
        <v>89</v>
      </c>
      <c r="E163" s="35">
        <f t="shared" si="17"/>
        <v>2826.9857439021266</v>
      </c>
      <c r="F163" s="35">
        <f t="shared" si="18"/>
        <v>2827</v>
      </c>
      <c r="G163" s="35">
        <f t="shared" si="19"/>
        <v>-1.9495000000461005E-2</v>
      </c>
      <c r="H163" s="35"/>
      <c r="I163" s="35">
        <f t="shared" si="16"/>
        <v>-1.9495000000461005E-2</v>
      </c>
      <c r="J163" s="35"/>
      <c r="L163" s="35"/>
      <c r="M163" s="35"/>
      <c r="N163" s="35"/>
      <c r="O163" s="35">
        <f t="shared" ca="1" si="20"/>
        <v>-2.1441476142839257E-3</v>
      </c>
      <c r="P163" s="35"/>
      <c r="Q163" s="37">
        <f t="shared" si="21"/>
        <v>28232.868999999999</v>
      </c>
      <c r="R163" s="35"/>
      <c r="AA163" t="s">
        <v>43</v>
      </c>
      <c r="AE163" t="s">
        <v>45</v>
      </c>
    </row>
    <row r="164" spans="1:31">
      <c r="A164" s="70" t="s">
        <v>495</v>
      </c>
      <c r="B164" s="69" t="s">
        <v>68</v>
      </c>
      <c r="C164" s="70">
        <v>43281.455999999998</v>
      </c>
      <c r="D164" s="70" t="s">
        <v>89</v>
      </c>
      <c r="E164" s="35">
        <f t="shared" si="17"/>
        <v>2848.9874477599383</v>
      </c>
      <c r="F164" s="35">
        <f t="shared" si="18"/>
        <v>2849</v>
      </c>
      <c r="G164" s="35">
        <f t="shared" si="19"/>
        <v>-1.7164999997476116E-2</v>
      </c>
      <c r="H164" s="35"/>
      <c r="I164" s="35">
        <f t="shared" si="16"/>
        <v>-1.7164999997476116E-2</v>
      </c>
      <c r="J164" s="35"/>
      <c r="L164" s="35"/>
      <c r="M164" s="35"/>
      <c r="N164" s="35"/>
      <c r="O164" s="35">
        <f t="shared" ca="1" si="20"/>
        <v>-2.1717920205330866E-3</v>
      </c>
      <c r="P164" s="35"/>
      <c r="Q164" s="37">
        <f t="shared" si="21"/>
        <v>28262.955999999998</v>
      </c>
      <c r="R164" s="35"/>
      <c r="AA164" t="s">
        <v>43</v>
      </c>
      <c r="AE164" t="s">
        <v>45</v>
      </c>
    </row>
    <row r="165" spans="1:31">
      <c r="A165" s="70" t="s">
        <v>538</v>
      </c>
      <c r="B165" s="69" t="s">
        <v>68</v>
      </c>
      <c r="C165" s="70">
        <v>43932.409</v>
      </c>
      <c r="D165" s="70" t="s">
        <v>89</v>
      </c>
      <c r="E165" s="35">
        <f t="shared" si="17"/>
        <v>3325.0094882210778</v>
      </c>
      <c r="F165" s="35">
        <f t="shared" si="18"/>
        <v>3325</v>
      </c>
      <c r="G165" s="35">
        <f t="shared" si="19"/>
        <v>1.2974999997823033E-2</v>
      </c>
      <c r="H165" s="35"/>
      <c r="I165" s="35">
        <f t="shared" si="16"/>
        <v>1.2974999997823033E-2</v>
      </c>
      <c r="J165" s="35"/>
      <c r="L165" s="35"/>
      <c r="M165" s="35"/>
      <c r="N165" s="35"/>
      <c r="O165" s="35">
        <f t="shared" ca="1" si="20"/>
        <v>-2.7699164466512922E-3</v>
      </c>
      <c r="P165" s="35"/>
      <c r="Q165" s="37">
        <f t="shared" si="21"/>
        <v>28913.909</v>
      </c>
      <c r="R165" s="35"/>
    </row>
    <row r="166" spans="1:31">
      <c r="A166" s="35" t="s">
        <v>44</v>
      </c>
      <c r="B166" s="38"/>
      <c r="C166" s="36">
        <v>44014.464</v>
      </c>
      <c r="D166" s="36"/>
      <c r="E166" s="35">
        <f t="shared" si="17"/>
        <v>3385.0138027108164</v>
      </c>
      <c r="F166" s="35">
        <f t="shared" si="18"/>
        <v>3385</v>
      </c>
      <c r="G166" s="35"/>
      <c r="H166" s="35"/>
      <c r="I166" s="35"/>
      <c r="K166" s="35"/>
      <c r="L166" s="35"/>
      <c r="M166" s="35"/>
      <c r="N166" s="35"/>
      <c r="O166" s="35">
        <f t="shared" ca="1" si="20"/>
        <v>-2.845310281876276E-3</v>
      </c>
      <c r="P166" s="35"/>
      <c r="Q166" s="37">
        <f t="shared" si="21"/>
        <v>28995.964</v>
      </c>
      <c r="R166" s="39">
        <v>1.8875000001571607E-2</v>
      </c>
    </row>
    <row r="167" spans="1:31">
      <c r="A167" s="35" t="s">
        <v>44</v>
      </c>
      <c r="B167" s="38"/>
      <c r="C167" s="36">
        <v>44159.398000000001</v>
      </c>
      <c r="D167" s="36"/>
      <c r="E167" s="35">
        <f t="shared" si="17"/>
        <v>3490.9996087708473</v>
      </c>
      <c r="F167" s="35">
        <f t="shared" si="18"/>
        <v>3491</v>
      </c>
      <c r="G167" s="35"/>
      <c r="H167" s="35"/>
      <c r="I167" s="35"/>
      <c r="K167" s="35"/>
      <c r="L167" s="35"/>
      <c r="M167" s="35"/>
      <c r="N167" s="35"/>
      <c r="O167" s="35">
        <f t="shared" ca="1" si="20"/>
        <v>-2.9785060574404141E-3</v>
      </c>
      <c r="P167" s="35"/>
      <c r="Q167" s="37">
        <f t="shared" si="21"/>
        <v>29140.898000000001</v>
      </c>
      <c r="R167" s="39">
        <v>-5.3499999921768904E-4</v>
      </c>
    </row>
    <row r="168" spans="1:31">
      <c r="A168" s="35" t="s">
        <v>47</v>
      </c>
      <c r="B168" s="38"/>
      <c r="C168" s="36">
        <v>45022.290999999997</v>
      </c>
      <c r="D168" s="36"/>
      <c r="E168" s="35">
        <f t="shared" si="17"/>
        <v>4122.0068958708862</v>
      </c>
      <c r="F168" s="35">
        <f t="shared" si="18"/>
        <v>4122</v>
      </c>
      <c r="G168" s="35">
        <f>+C168-(C$7+F168*C$8)</f>
        <v>9.4299999982467853E-3</v>
      </c>
      <c r="H168" s="35"/>
      <c r="I168" s="35">
        <f>+G168</f>
        <v>9.4299999982467853E-3</v>
      </c>
      <c r="J168" s="35"/>
      <c r="K168" s="35"/>
      <c r="L168" s="35"/>
      <c r="M168" s="35"/>
      <c r="N168" s="35"/>
      <c r="O168" s="35">
        <f t="shared" ca="1" si="20"/>
        <v>-3.7713978912231614E-3</v>
      </c>
      <c r="P168" s="35"/>
      <c r="Q168" s="37">
        <f t="shared" si="21"/>
        <v>30003.790999999997</v>
      </c>
      <c r="R168" s="35"/>
    </row>
    <row r="169" spans="1:31">
      <c r="A169" s="35" t="s">
        <v>48</v>
      </c>
      <c r="B169" s="38"/>
      <c r="C169" s="36">
        <v>45056.474999999999</v>
      </c>
      <c r="D169" s="36"/>
      <c r="E169" s="35">
        <f t="shared" si="17"/>
        <v>4147.0046106538639</v>
      </c>
      <c r="F169" s="35">
        <f t="shared" si="18"/>
        <v>4147</v>
      </c>
      <c r="G169" s="35"/>
      <c r="H169" s="35"/>
      <c r="I169" s="35"/>
      <c r="K169" s="35"/>
      <c r="L169" s="35"/>
      <c r="M169" s="35"/>
      <c r="N169" s="35"/>
      <c r="O169" s="35">
        <f t="shared" ca="1" si="20"/>
        <v>-3.8028119892335715E-3</v>
      </c>
      <c r="P169" s="35"/>
      <c r="Q169" s="37">
        <f t="shared" si="21"/>
        <v>30037.974999999999</v>
      </c>
      <c r="R169" s="39">
        <v>6.3050000026123598E-3</v>
      </c>
    </row>
    <row r="170" spans="1:31">
      <c r="A170" s="35" t="s">
        <v>48</v>
      </c>
      <c r="B170" s="38"/>
      <c r="C170" s="36">
        <v>45056.474999999999</v>
      </c>
      <c r="D170" s="36"/>
      <c r="E170" s="35">
        <f t="shared" si="17"/>
        <v>4147.0046106538639</v>
      </c>
      <c r="F170" s="35">
        <f t="shared" si="18"/>
        <v>4147</v>
      </c>
      <c r="G170" s="35"/>
      <c r="H170" s="35"/>
      <c r="I170" s="35"/>
      <c r="K170" s="35"/>
      <c r="L170" s="35"/>
      <c r="M170" s="35"/>
      <c r="N170" s="35"/>
      <c r="O170" s="35">
        <f t="shared" ca="1" si="20"/>
        <v>-3.8028119892335715E-3</v>
      </c>
      <c r="P170" s="35"/>
      <c r="Q170" s="37">
        <f t="shared" si="21"/>
        <v>30037.974999999999</v>
      </c>
      <c r="R170" s="39">
        <v>6.3050000026123598E-3</v>
      </c>
    </row>
    <row r="171" spans="1:31">
      <c r="A171" s="35" t="s">
        <v>48</v>
      </c>
      <c r="B171" s="38"/>
      <c r="C171" s="36">
        <v>45056.483999999997</v>
      </c>
      <c r="D171" s="36"/>
      <c r="E171" s="35">
        <f t="shared" si="17"/>
        <v>4147.0111920788877</v>
      </c>
      <c r="F171" s="35">
        <f t="shared" si="18"/>
        <v>4147</v>
      </c>
      <c r="G171" s="35"/>
      <c r="H171" s="35"/>
      <c r="I171" s="35"/>
      <c r="K171" s="35"/>
      <c r="L171" s="35"/>
      <c r="M171" s="35"/>
      <c r="N171" s="35"/>
      <c r="O171" s="35">
        <f t="shared" ca="1" si="20"/>
        <v>-3.8028119892335715E-3</v>
      </c>
      <c r="P171" s="35"/>
      <c r="Q171" s="37">
        <f t="shared" si="21"/>
        <v>30037.983999999997</v>
      </c>
      <c r="R171" s="39">
        <v>1.5305000000807922E-2</v>
      </c>
    </row>
    <row r="172" spans="1:31">
      <c r="A172" s="35" t="s">
        <v>49</v>
      </c>
      <c r="B172" s="38"/>
      <c r="C172" s="36">
        <v>45175.447999999997</v>
      </c>
      <c r="D172" s="36"/>
      <c r="E172" s="35">
        <f t="shared" si="17"/>
        <v>4234.0059305952154</v>
      </c>
      <c r="F172" s="35">
        <f t="shared" si="18"/>
        <v>4234</v>
      </c>
      <c r="G172" s="35">
        <f>+C172-(C$7+F172*C$8)</f>
        <v>8.109999995213002E-3</v>
      </c>
      <c r="H172" s="35"/>
      <c r="I172" s="35">
        <f>+G172</f>
        <v>8.109999995213002E-3</v>
      </c>
      <c r="J172" s="35"/>
      <c r="K172" s="35"/>
      <c r="L172" s="35"/>
      <c r="M172" s="35"/>
      <c r="O172" s="35">
        <f t="shared" ca="1" si="20"/>
        <v>-3.9121330503097979E-3</v>
      </c>
      <c r="P172" s="35"/>
      <c r="Q172" s="37">
        <f t="shared" si="21"/>
        <v>30156.947999999997</v>
      </c>
      <c r="R172" s="35"/>
    </row>
    <row r="173" spans="1:31">
      <c r="A173" s="35" t="s">
        <v>49</v>
      </c>
      <c r="B173" s="38"/>
      <c r="C173" s="36">
        <v>45227.41</v>
      </c>
      <c r="D173" s="36"/>
      <c r="E173" s="35">
        <f t="shared" si="17"/>
        <v>4272.0041536104636</v>
      </c>
      <c r="F173" s="35">
        <f t="shared" si="18"/>
        <v>4272</v>
      </c>
      <c r="G173" s="35">
        <f>+C173-(C$7+F173*C$8)</f>
        <v>5.6800000020302832E-3</v>
      </c>
      <c r="H173" s="35"/>
      <c r="I173" s="35">
        <f>+G173</f>
        <v>5.6800000020302832E-3</v>
      </c>
      <c r="J173" s="35"/>
      <c r="K173" s="35"/>
      <c r="L173" s="35"/>
      <c r="M173" s="35"/>
      <c r="O173" s="35">
        <f t="shared" ca="1" si="20"/>
        <v>-3.9598824792856212E-3</v>
      </c>
      <c r="P173" s="35"/>
      <c r="Q173" s="37">
        <f t="shared" si="21"/>
        <v>30208.910000000003</v>
      </c>
      <c r="R173" s="35"/>
    </row>
    <row r="174" spans="1:31">
      <c r="A174" s="35" t="s">
        <v>48</v>
      </c>
      <c r="B174" s="38"/>
      <c r="C174" s="36">
        <v>45231.461000000003</v>
      </c>
      <c r="D174" s="36"/>
      <c r="E174" s="35">
        <f t="shared" si="17"/>
        <v>4274.9665261410573</v>
      </c>
      <c r="F174" s="35">
        <f t="shared" si="18"/>
        <v>4275</v>
      </c>
      <c r="G174" s="35"/>
      <c r="H174" s="35"/>
      <c r="I174" s="35"/>
      <c r="K174" s="35"/>
      <c r="L174" s="35"/>
      <c r="M174" s="35"/>
      <c r="N174" s="35"/>
      <c r="O174" s="35">
        <f t="shared" ca="1" si="20"/>
        <v>-3.96365217104687E-3</v>
      </c>
      <c r="P174" s="35"/>
      <c r="Q174" s="37">
        <f t="shared" si="21"/>
        <v>30212.961000000003</v>
      </c>
      <c r="R174" s="39">
        <v>-4.5774999998684507E-2</v>
      </c>
    </row>
    <row r="175" spans="1:31">
      <c r="A175" s="70" t="s">
        <v>554</v>
      </c>
      <c r="B175" s="69" t="s">
        <v>68</v>
      </c>
      <c r="C175" s="70">
        <v>45231.466</v>
      </c>
      <c r="D175" s="70" t="s">
        <v>89</v>
      </c>
      <c r="E175" s="35">
        <f t="shared" si="17"/>
        <v>4274.9701824882914</v>
      </c>
      <c r="F175" s="35">
        <f t="shared" si="18"/>
        <v>4275</v>
      </c>
      <c r="G175" s="35">
        <f>+C175-(C$7+F175*C$8)</f>
        <v>-4.0775000001303852E-2</v>
      </c>
      <c r="H175" s="35"/>
      <c r="I175" s="35">
        <f>+G175</f>
        <v>-4.0775000001303852E-2</v>
      </c>
      <c r="J175" s="35"/>
      <c r="L175" s="35"/>
      <c r="M175" s="35"/>
      <c r="N175" s="35"/>
      <c r="O175" s="35">
        <f t="shared" ca="1" si="20"/>
        <v>-3.96365217104687E-3</v>
      </c>
      <c r="P175" s="35"/>
      <c r="Q175" s="37">
        <f t="shared" si="21"/>
        <v>30212.966</v>
      </c>
      <c r="R175" s="35"/>
      <c r="AA175" t="s">
        <v>43</v>
      </c>
      <c r="AE175" t="s">
        <v>45</v>
      </c>
    </row>
    <row r="176" spans="1:31">
      <c r="A176" s="35" t="s">
        <v>48</v>
      </c>
      <c r="B176" s="38"/>
      <c r="C176" s="36">
        <v>45231.472999999998</v>
      </c>
      <c r="D176" s="36"/>
      <c r="E176" s="35">
        <f t="shared" si="17"/>
        <v>4274.9753013744203</v>
      </c>
      <c r="F176" s="35">
        <f t="shared" si="18"/>
        <v>4275</v>
      </c>
      <c r="G176" s="35"/>
      <c r="H176" s="35"/>
      <c r="I176" s="35"/>
      <c r="K176" s="35"/>
      <c r="L176" s="35"/>
      <c r="M176" s="35"/>
      <c r="N176" s="35"/>
      <c r="O176" s="35">
        <f t="shared" ca="1" si="20"/>
        <v>-3.96365217104687E-3</v>
      </c>
      <c r="P176" s="35"/>
      <c r="Q176" s="37">
        <f t="shared" si="21"/>
        <v>30212.972999999998</v>
      </c>
      <c r="R176" s="39">
        <v>-3.3775000003515743E-2</v>
      </c>
    </row>
    <row r="177" spans="1:18">
      <c r="A177" s="35" t="s">
        <v>49</v>
      </c>
      <c r="B177" s="38"/>
      <c r="C177" s="36">
        <v>45290.296999999999</v>
      </c>
      <c r="D177" s="36"/>
      <c r="E177" s="35">
        <f t="shared" si="17"/>
        <v>4317.9914953363286</v>
      </c>
      <c r="F177" s="35">
        <f t="shared" si="18"/>
        <v>4318</v>
      </c>
      <c r="G177" s="35">
        <f>+C177-(C$7+F177*C$8)</f>
        <v>-1.1630000000877772E-2</v>
      </c>
      <c r="H177" s="35"/>
      <c r="I177" s="35">
        <f>+G177</f>
        <v>-1.1630000000877772E-2</v>
      </c>
      <c r="K177" s="35"/>
      <c r="L177" s="35"/>
      <c r="M177" s="35"/>
      <c r="O177" s="35">
        <f t="shared" ca="1" si="20"/>
        <v>-4.0176844196247756E-3</v>
      </c>
      <c r="P177" s="35"/>
      <c r="Q177" s="37">
        <f t="shared" si="21"/>
        <v>30271.796999999999</v>
      </c>
      <c r="R177" s="35"/>
    </row>
    <row r="178" spans="1:18">
      <c r="A178" s="35" t="s">
        <v>48</v>
      </c>
      <c r="B178" s="38"/>
      <c r="C178" s="36">
        <v>45343.618000000002</v>
      </c>
      <c r="D178" s="36"/>
      <c r="E178" s="35">
        <f t="shared" si="17"/>
        <v>4356.9835135303156</v>
      </c>
      <c r="F178" s="35">
        <f t="shared" si="18"/>
        <v>4357</v>
      </c>
      <c r="G178" s="35"/>
      <c r="H178" s="35"/>
      <c r="I178" s="35"/>
      <c r="K178" s="35"/>
      <c r="L178" s="35"/>
      <c r="M178" s="35"/>
      <c r="N178" s="35"/>
      <c r="O178" s="35">
        <f t="shared" ca="1" si="20"/>
        <v>-4.0666904125210152E-3</v>
      </c>
      <c r="P178" s="35"/>
      <c r="Q178" s="37">
        <f t="shared" si="21"/>
        <v>30325.118000000002</v>
      </c>
      <c r="R178" s="39">
        <v>-2.2544999999809079E-2</v>
      </c>
    </row>
    <row r="179" spans="1:18">
      <c r="A179" s="35" t="s">
        <v>49</v>
      </c>
      <c r="B179" s="38"/>
      <c r="C179" s="36">
        <v>45357.317000000003</v>
      </c>
      <c r="D179" s="36"/>
      <c r="E179" s="35">
        <f t="shared" si="17"/>
        <v>4367.0011736874658</v>
      </c>
      <c r="F179" s="35">
        <f t="shared" si="18"/>
        <v>4367</v>
      </c>
      <c r="G179" s="35">
        <f>+C179-(C$7+F179*C$8)</f>
        <v>1.6050000049290247E-3</v>
      </c>
      <c r="H179" s="35"/>
      <c r="I179" s="35">
        <f>+G179</f>
        <v>1.6050000049290247E-3</v>
      </c>
      <c r="K179" s="35"/>
      <c r="L179" s="35"/>
      <c r="M179" s="35"/>
      <c r="O179" s="35">
        <f t="shared" ca="1" si="20"/>
        <v>-4.0792560517251787E-3</v>
      </c>
      <c r="P179" s="35"/>
      <c r="Q179" s="37">
        <f t="shared" si="21"/>
        <v>30338.817000000003</v>
      </c>
      <c r="R179" s="35"/>
    </row>
    <row r="180" spans="1:18">
      <c r="A180" s="35" t="s">
        <v>48</v>
      </c>
      <c r="B180" s="38"/>
      <c r="C180" s="36">
        <v>45406.531000000003</v>
      </c>
      <c r="D180" s="36"/>
      <c r="E180" s="35">
        <f t="shared" si="17"/>
        <v>4402.9898682618114</v>
      </c>
      <c r="F180" s="35">
        <f t="shared" si="18"/>
        <v>4403</v>
      </c>
      <c r="G180" s="35"/>
      <c r="H180" s="35"/>
      <c r="I180" s="35"/>
      <c r="K180" s="35"/>
      <c r="L180" s="35"/>
      <c r="M180" s="35"/>
      <c r="N180" s="35"/>
      <c r="O180" s="35">
        <f t="shared" ca="1" si="20"/>
        <v>-4.1244923528601695E-3</v>
      </c>
      <c r="P180" s="35"/>
      <c r="Q180" s="37">
        <f t="shared" si="21"/>
        <v>30388.031000000003</v>
      </c>
      <c r="R180" s="39">
        <v>-1.3854999997420236E-2</v>
      </c>
    </row>
    <row r="181" spans="1:18">
      <c r="A181" s="35" t="s">
        <v>48</v>
      </c>
      <c r="B181" s="38"/>
      <c r="C181" s="36">
        <v>45510.447999999997</v>
      </c>
      <c r="D181" s="36"/>
      <c r="E181" s="35">
        <f t="shared" si="17"/>
        <v>4478.9811954061634</v>
      </c>
      <c r="F181" s="35">
        <f t="shared" si="18"/>
        <v>4479</v>
      </c>
      <c r="G181" s="35"/>
      <c r="H181" s="35"/>
      <c r="I181" s="35"/>
      <c r="K181" s="35"/>
      <c r="L181" s="35"/>
      <c r="M181" s="35"/>
      <c r="N181" s="35"/>
      <c r="O181" s="35">
        <f t="shared" ca="1" si="20"/>
        <v>-4.2199912108118152E-3</v>
      </c>
      <c r="P181" s="35"/>
      <c r="Q181" s="37">
        <f t="shared" si="21"/>
        <v>30491.947999999997</v>
      </c>
      <c r="R181" s="39">
        <v>-2.5715000003401656E-2</v>
      </c>
    </row>
    <row r="182" spans="1:18">
      <c r="A182" s="35" t="s">
        <v>48</v>
      </c>
      <c r="B182" s="38"/>
      <c r="C182" s="36">
        <v>45562.396999999997</v>
      </c>
      <c r="D182" s="36"/>
      <c r="E182" s="35">
        <f t="shared" si="17"/>
        <v>4516.9699119185934</v>
      </c>
      <c r="F182" s="35">
        <f t="shared" si="18"/>
        <v>4517</v>
      </c>
      <c r="G182" s="35"/>
      <c r="H182" s="35"/>
      <c r="I182" s="35"/>
      <c r="K182" s="35"/>
      <c r="L182" s="35"/>
      <c r="M182" s="35"/>
      <c r="N182" s="35"/>
      <c r="O182" s="35">
        <f t="shared" ca="1" si="20"/>
        <v>-4.2677406397876386E-3</v>
      </c>
      <c r="P182" s="35"/>
      <c r="Q182" s="37">
        <f t="shared" si="21"/>
        <v>30543.896999999997</v>
      </c>
      <c r="R182" s="39">
        <v>-4.1145000002870802E-2</v>
      </c>
    </row>
    <row r="183" spans="1:18">
      <c r="A183" s="35" t="s">
        <v>48</v>
      </c>
      <c r="B183" s="38"/>
      <c r="C183" s="36">
        <v>45562.400000000001</v>
      </c>
      <c r="D183" s="36"/>
      <c r="E183" s="35">
        <f t="shared" si="17"/>
        <v>4516.972105726938</v>
      </c>
      <c r="F183" s="35">
        <f t="shared" si="18"/>
        <v>4517</v>
      </c>
      <c r="G183" s="35"/>
      <c r="H183" s="35"/>
      <c r="I183" s="35"/>
      <c r="K183" s="35"/>
      <c r="L183" s="35"/>
      <c r="M183" s="35"/>
      <c r="N183" s="35"/>
      <c r="O183" s="35">
        <f t="shared" ca="1" si="20"/>
        <v>-4.2677406397876386E-3</v>
      </c>
      <c r="P183" s="35"/>
      <c r="Q183" s="37">
        <f t="shared" si="21"/>
        <v>30543.9</v>
      </c>
      <c r="R183" s="39">
        <v>-3.8144999998621643E-2</v>
      </c>
    </row>
    <row r="184" spans="1:18">
      <c r="A184" s="35" t="s">
        <v>48</v>
      </c>
      <c r="B184" s="38"/>
      <c r="C184" s="36">
        <v>45562.402000000002</v>
      </c>
      <c r="D184" s="36"/>
      <c r="E184" s="35">
        <f t="shared" si="17"/>
        <v>4516.9735682658329</v>
      </c>
      <c r="F184" s="35">
        <f t="shared" si="18"/>
        <v>4517</v>
      </c>
      <c r="G184" s="35"/>
      <c r="H184" s="35"/>
      <c r="I184" s="35"/>
      <c r="K184" s="35"/>
      <c r="L184" s="35"/>
      <c r="M184" s="35"/>
      <c r="N184" s="35"/>
      <c r="O184" s="35">
        <f t="shared" ca="1" si="20"/>
        <v>-4.2677406397876386E-3</v>
      </c>
      <c r="P184" s="35"/>
      <c r="Q184" s="37">
        <f t="shared" si="21"/>
        <v>30543.902000000002</v>
      </c>
      <c r="R184" s="39">
        <v>-3.6144999998214189E-2</v>
      </c>
    </row>
    <row r="185" spans="1:18">
      <c r="A185" s="35" t="s">
        <v>50</v>
      </c>
      <c r="B185" s="38"/>
      <c r="C185" s="36">
        <v>45562.402499999997</v>
      </c>
      <c r="D185" s="36"/>
      <c r="E185" s="35">
        <f t="shared" si="17"/>
        <v>4516.9739339005528</v>
      </c>
      <c r="F185" s="35">
        <f t="shared" si="18"/>
        <v>4517</v>
      </c>
      <c r="G185" s="35">
        <f>+C185-(C$7+F185*C$8)</f>
        <v>-3.5645000003569294E-2</v>
      </c>
      <c r="H185" s="35"/>
      <c r="I185" s="35"/>
      <c r="K185" s="35">
        <f>+G185</f>
        <v>-3.5645000003569294E-2</v>
      </c>
      <c r="L185" s="35"/>
      <c r="M185" s="35"/>
      <c r="O185" s="35">
        <f t="shared" ca="1" si="20"/>
        <v>-4.2677406397876386E-3</v>
      </c>
      <c r="P185" s="35"/>
      <c r="Q185" s="37">
        <f t="shared" si="21"/>
        <v>30543.902499999997</v>
      </c>
      <c r="R185" s="35"/>
    </row>
    <row r="186" spans="1:18">
      <c r="A186" s="35" t="s">
        <v>48</v>
      </c>
      <c r="B186" s="38"/>
      <c r="C186" s="36">
        <v>45562.413</v>
      </c>
      <c r="D186" s="36"/>
      <c r="E186" s="35">
        <f t="shared" si="17"/>
        <v>4516.9816122297516</v>
      </c>
      <c r="F186" s="35">
        <f t="shared" si="18"/>
        <v>4517</v>
      </c>
      <c r="G186" s="35"/>
      <c r="H186" s="35"/>
      <c r="I186" s="35"/>
      <c r="K186" s="35"/>
      <c r="L186" s="35"/>
      <c r="M186" s="35"/>
      <c r="N186" s="35"/>
      <c r="O186" s="35">
        <f t="shared" ca="1" si="20"/>
        <v>-4.2677406397876386E-3</v>
      </c>
      <c r="P186" s="35"/>
      <c r="Q186" s="37">
        <f t="shared" si="21"/>
        <v>30543.913</v>
      </c>
      <c r="R186" s="39">
        <v>-2.5144999999611173E-2</v>
      </c>
    </row>
    <row r="187" spans="1:18">
      <c r="A187" s="35" t="s">
        <v>48</v>
      </c>
      <c r="B187" s="38"/>
      <c r="C187" s="36">
        <v>45562.417999999998</v>
      </c>
      <c r="D187" s="36"/>
      <c r="E187" s="35">
        <f t="shared" si="17"/>
        <v>4516.9852685769856</v>
      </c>
      <c r="F187" s="35">
        <f t="shared" si="18"/>
        <v>4517</v>
      </c>
      <c r="G187" s="35"/>
      <c r="H187" s="35"/>
      <c r="I187" s="35"/>
      <c r="K187" s="35"/>
      <c r="L187" s="35"/>
      <c r="M187" s="35"/>
      <c r="N187" s="35"/>
      <c r="O187" s="35">
        <f t="shared" ca="1" si="20"/>
        <v>-4.2677406397876386E-3</v>
      </c>
      <c r="P187" s="35"/>
      <c r="Q187" s="37">
        <f t="shared" si="21"/>
        <v>30543.917999999998</v>
      </c>
      <c r="R187" s="39">
        <v>-2.0145000002230518E-2</v>
      </c>
    </row>
    <row r="188" spans="1:18">
      <c r="A188" s="35" t="s">
        <v>48</v>
      </c>
      <c r="B188" s="38"/>
      <c r="C188" s="36">
        <v>45674.527999999998</v>
      </c>
      <c r="D188" s="36"/>
      <c r="E188" s="35">
        <f t="shared" si="17"/>
        <v>4598.9678863022255</v>
      </c>
      <c r="F188" s="35">
        <f t="shared" si="18"/>
        <v>4599</v>
      </c>
      <c r="G188" s="35"/>
      <c r="H188" s="35"/>
      <c r="I188" s="35"/>
      <c r="K188" s="35"/>
      <c r="L188" s="35"/>
      <c r="M188" s="35"/>
      <c r="N188" s="35"/>
      <c r="O188" s="35">
        <f t="shared" ca="1" si="20"/>
        <v>-4.3707788812617837E-3</v>
      </c>
      <c r="P188" s="35"/>
      <c r="Q188" s="37">
        <f t="shared" si="21"/>
        <v>30656.027999999998</v>
      </c>
      <c r="R188" s="39">
        <v>-4.3915000002016313E-2</v>
      </c>
    </row>
    <row r="189" spans="1:18">
      <c r="A189" s="35" t="s">
        <v>51</v>
      </c>
      <c r="B189" s="38"/>
      <c r="C189" s="36">
        <v>45871.487000000001</v>
      </c>
      <c r="D189" s="36"/>
      <c r="E189" s="35">
        <f t="shared" si="17"/>
        <v>4742.9979853526747</v>
      </c>
      <c r="F189" s="35">
        <f t="shared" si="18"/>
        <v>4743</v>
      </c>
      <c r="G189" s="35"/>
      <c r="H189" s="35"/>
      <c r="I189" s="35"/>
      <c r="K189" s="35"/>
      <c r="L189" s="35"/>
      <c r="M189" s="35"/>
      <c r="N189" s="35"/>
      <c r="O189" s="35">
        <f t="shared" ca="1" si="20"/>
        <v>-4.5517240858017442E-3</v>
      </c>
      <c r="P189" s="35"/>
      <c r="Q189" s="37">
        <f t="shared" si="21"/>
        <v>30852.987000000001</v>
      </c>
      <c r="R189" s="39">
        <v>-2.7550000013434328E-3</v>
      </c>
    </row>
    <row r="190" spans="1:18">
      <c r="A190" s="35" t="s">
        <v>51</v>
      </c>
      <c r="B190" s="38"/>
      <c r="C190" s="36">
        <v>45912.483999999997</v>
      </c>
      <c r="D190" s="36"/>
      <c r="E190" s="35">
        <f t="shared" si="17"/>
        <v>4772.9778388794011</v>
      </c>
      <c r="F190" s="35">
        <f t="shared" si="18"/>
        <v>4773</v>
      </c>
      <c r="G190" s="35"/>
      <c r="H190" s="35"/>
      <c r="I190" s="35"/>
      <c r="K190" s="35"/>
      <c r="L190" s="35"/>
      <c r="M190" s="35"/>
      <c r="N190" s="35"/>
      <c r="O190" s="35">
        <f t="shared" ca="1" si="20"/>
        <v>-4.5894210034142366E-3</v>
      </c>
      <c r="P190" s="35"/>
      <c r="Q190" s="37">
        <f t="shared" si="21"/>
        <v>30893.983999999997</v>
      </c>
      <c r="R190" s="39">
        <v>-3.0305000000225846E-2</v>
      </c>
    </row>
    <row r="191" spans="1:18">
      <c r="A191" s="35" t="s">
        <v>51</v>
      </c>
      <c r="B191" s="38"/>
      <c r="C191" s="36">
        <v>45912.487999999998</v>
      </c>
      <c r="D191" s="36"/>
      <c r="E191" s="35">
        <f t="shared" si="17"/>
        <v>4772.98076395719</v>
      </c>
      <c r="F191" s="35">
        <f t="shared" si="18"/>
        <v>4773</v>
      </c>
      <c r="G191" s="35"/>
      <c r="H191" s="35"/>
      <c r="I191" s="35"/>
      <c r="K191" s="35"/>
      <c r="L191" s="35"/>
      <c r="M191" s="35"/>
      <c r="N191" s="35"/>
      <c r="O191" s="35">
        <f t="shared" ca="1" si="20"/>
        <v>-4.5894210034142366E-3</v>
      </c>
      <c r="P191" s="35"/>
      <c r="Q191" s="37">
        <f t="shared" si="21"/>
        <v>30893.987999999998</v>
      </c>
      <c r="R191" s="39">
        <v>-2.6304999999410938E-2</v>
      </c>
    </row>
    <row r="192" spans="1:18">
      <c r="A192" s="35" t="s">
        <v>51</v>
      </c>
      <c r="B192" s="38"/>
      <c r="C192" s="36">
        <v>45912.491000000002</v>
      </c>
      <c r="D192" s="36"/>
      <c r="E192" s="35">
        <f t="shared" si="17"/>
        <v>4772.9829577655355</v>
      </c>
      <c r="F192" s="35">
        <f t="shared" si="18"/>
        <v>4773</v>
      </c>
      <c r="G192" s="35"/>
      <c r="H192" s="35"/>
      <c r="I192" s="35"/>
      <c r="K192" s="35"/>
      <c r="L192" s="35"/>
      <c r="M192" s="35"/>
      <c r="N192" s="35"/>
      <c r="O192" s="35">
        <f t="shared" ca="1" si="20"/>
        <v>-4.5894210034142366E-3</v>
      </c>
      <c r="P192" s="35"/>
      <c r="Q192" s="37">
        <f t="shared" si="21"/>
        <v>30893.991000000002</v>
      </c>
      <c r="R192" s="39">
        <v>-2.3304999995161779E-2</v>
      </c>
    </row>
    <row r="193" spans="1:18">
      <c r="A193" s="35" t="s">
        <v>51</v>
      </c>
      <c r="B193" s="38"/>
      <c r="C193" s="36">
        <v>45912.491000000002</v>
      </c>
      <c r="D193" s="36"/>
      <c r="E193" s="35">
        <f t="shared" si="17"/>
        <v>4772.9829577655355</v>
      </c>
      <c r="F193" s="35">
        <f t="shared" si="18"/>
        <v>4773</v>
      </c>
      <c r="G193" s="35"/>
      <c r="H193" s="35"/>
      <c r="I193" s="35"/>
      <c r="K193" s="35"/>
      <c r="L193" s="35"/>
      <c r="M193" s="35"/>
      <c r="N193" s="35"/>
      <c r="O193" s="35">
        <f t="shared" ca="1" si="20"/>
        <v>-4.5894210034142366E-3</v>
      </c>
      <c r="P193" s="35"/>
      <c r="Q193" s="37">
        <f t="shared" si="21"/>
        <v>30893.991000000002</v>
      </c>
      <c r="R193" s="39">
        <v>-2.3304999995161779E-2</v>
      </c>
    </row>
    <row r="194" spans="1:18">
      <c r="A194" s="35" t="s">
        <v>51</v>
      </c>
      <c r="B194" s="38"/>
      <c r="C194" s="36">
        <v>45912.491000000002</v>
      </c>
      <c r="D194" s="36"/>
      <c r="E194" s="35">
        <f t="shared" si="17"/>
        <v>4772.9829577655355</v>
      </c>
      <c r="F194" s="35">
        <f t="shared" si="18"/>
        <v>4773</v>
      </c>
      <c r="G194" s="35"/>
      <c r="H194" s="35"/>
      <c r="I194" s="35"/>
      <c r="K194" s="35"/>
      <c r="L194" s="35"/>
      <c r="M194" s="35"/>
      <c r="N194" s="35"/>
      <c r="O194" s="35">
        <f t="shared" ca="1" si="20"/>
        <v>-4.5894210034142366E-3</v>
      </c>
      <c r="P194" s="35"/>
      <c r="Q194" s="37">
        <f t="shared" si="21"/>
        <v>30893.991000000002</v>
      </c>
      <c r="R194" s="39">
        <v>-2.3304999995161779E-2</v>
      </c>
    </row>
    <row r="195" spans="1:18">
      <c r="A195" s="35" t="s">
        <v>51</v>
      </c>
      <c r="B195" s="38"/>
      <c r="C195" s="36">
        <v>45912.491000000002</v>
      </c>
      <c r="D195" s="36"/>
      <c r="E195" s="35">
        <f t="shared" si="17"/>
        <v>4772.9829577655355</v>
      </c>
      <c r="F195" s="35">
        <f t="shared" si="18"/>
        <v>4773</v>
      </c>
      <c r="G195" s="35"/>
      <c r="H195" s="35"/>
      <c r="I195" s="35"/>
      <c r="K195" s="35"/>
      <c r="L195" s="35"/>
      <c r="M195" s="35"/>
      <c r="N195" s="35"/>
      <c r="O195" s="35">
        <f t="shared" ca="1" si="20"/>
        <v>-4.5894210034142366E-3</v>
      </c>
      <c r="P195" s="35"/>
      <c r="Q195" s="37">
        <f t="shared" si="21"/>
        <v>30893.991000000002</v>
      </c>
      <c r="R195" s="39">
        <v>-2.3304999995161779E-2</v>
      </c>
    </row>
    <row r="196" spans="1:18">
      <c r="A196" s="35" t="s">
        <v>51</v>
      </c>
      <c r="B196" s="38"/>
      <c r="C196" s="36">
        <v>45912.495999999999</v>
      </c>
      <c r="D196" s="36"/>
      <c r="E196" s="35">
        <f t="shared" si="17"/>
        <v>4772.9866141127695</v>
      </c>
      <c r="F196" s="35">
        <f t="shared" si="18"/>
        <v>4773</v>
      </c>
      <c r="G196" s="35"/>
      <c r="H196" s="35"/>
      <c r="I196" s="35"/>
      <c r="K196" s="35"/>
      <c r="L196" s="35"/>
      <c r="M196" s="35"/>
      <c r="N196" s="35"/>
      <c r="O196" s="35">
        <f t="shared" ca="1" si="20"/>
        <v>-4.5894210034142366E-3</v>
      </c>
      <c r="P196" s="35"/>
      <c r="Q196" s="37">
        <f t="shared" si="21"/>
        <v>30893.995999999999</v>
      </c>
      <c r="R196" s="39">
        <v>-1.8304999997781124E-2</v>
      </c>
    </row>
    <row r="197" spans="1:18">
      <c r="A197" s="35" t="s">
        <v>51</v>
      </c>
      <c r="B197" s="38"/>
      <c r="C197" s="36">
        <v>45912.495999999999</v>
      </c>
      <c r="D197" s="36"/>
      <c r="E197" s="35">
        <f t="shared" si="17"/>
        <v>4772.9866141127695</v>
      </c>
      <c r="F197" s="35">
        <f t="shared" si="18"/>
        <v>4773</v>
      </c>
      <c r="G197" s="35"/>
      <c r="H197" s="35"/>
      <c r="I197" s="35"/>
      <c r="K197" s="35"/>
      <c r="L197" s="35"/>
      <c r="M197" s="35"/>
      <c r="N197" s="35"/>
      <c r="O197" s="35">
        <f t="shared" ca="1" si="20"/>
        <v>-4.5894210034142366E-3</v>
      </c>
      <c r="P197" s="35"/>
      <c r="Q197" s="37">
        <f t="shared" si="21"/>
        <v>30893.995999999999</v>
      </c>
      <c r="R197" s="39">
        <v>-1.8304999997781124E-2</v>
      </c>
    </row>
    <row r="198" spans="1:18">
      <c r="A198" s="35" t="s">
        <v>51</v>
      </c>
      <c r="B198" s="38"/>
      <c r="C198" s="36">
        <v>45912.5</v>
      </c>
      <c r="D198" s="36"/>
      <c r="E198" s="35">
        <f t="shared" si="17"/>
        <v>4772.9895391905584</v>
      </c>
      <c r="F198" s="35">
        <f t="shared" si="18"/>
        <v>4773</v>
      </c>
      <c r="G198" s="35"/>
      <c r="H198" s="35"/>
      <c r="I198" s="35"/>
      <c r="K198" s="35"/>
      <c r="L198" s="35"/>
      <c r="M198" s="35"/>
      <c r="N198" s="35"/>
      <c r="O198" s="35">
        <f t="shared" ca="1" si="20"/>
        <v>-4.5894210034142366E-3</v>
      </c>
      <c r="P198" s="35"/>
      <c r="Q198" s="37">
        <f t="shared" si="21"/>
        <v>30894</v>
      </c>
      <c r="R198" s="39">
        <v>-1.4304999996966217E-2</v>
      </c>
    </row>
    <row r="199" spans="1:18">
      <c r="A199" s="35" t="s">
        <v>51</v>
      </c>
      <c r="B199" s="38"/>
      <c r="C199" s="36">
        <v>45912.502</v>
      </c>
      <c r="D199" s="36"/>
      <c r="E199" s="35">
        <f t="shared" si="17"/>
        <v>4772.9910017294533</v>
      </c>
      <c r="F199" s="35">
        <f t="shared" si="18"/>
        <v>4773</v>
      </c>
      <c r="G199" s="35"/>
      <c r="H199" s="35"/>
      <c r="I199" s="35"/>
      <c r="K199" s="35"/>
      <c r="L199" s="35"/>
      <c r="M199" s="35"/>
      <c r="N199" s="35"/>
      <c r="O199" s="35">
        <f t="shared" ca="1" si="20"/>
        <v>-4.5894210034142366E-3</v>
      </c>
      <c r="P199" s="35"/>
      <c r="Q199" s="37">
        <f t="shared" si="21"/>
        <v>30894.002</v>
      </c>
      <c r="R199" s="39">
        <v>-1.2304999996558763E-2</v>
      </c>
    </row>
    <row r="200" spans="1:18">
      <c r="A200" s="35" t="s">
        <v>51</v>
      </c>
      <c r="B200" s="38"/>
      <c r="C200" s="36">
        <v>45912.502</v>
      </c>
      <c r="D200" s="36"/>
      <c r="E200" s="35">
        <f t="shared" si="17"/>
        <v>4772.9910017294533</v>
      </c>
      <c r="F200" s="35">
        <f t="shared" si="18"/>
        <v>4773</v>
      </c>
      <c r="G200" s="35"/>
      <c r="H200" s="35"/>
      <c r="I200" s="35"/>
      <c r="K200" s="35"/>
      <c r="L200" s="35"/>
      <c r="M200" s="35"/>
      <c r="N200" s="35"/>
      <c r="O200" s="35">
        <f t="shared" ca="1" si="20"/>
        <v>-4.5894210034142366E-3</v>
      </c>
      <c r="P200" s="35"/>
      <c r="Q200" s="37">
        <f t="shared" si="21"/>
        <v>30894.002</v>
      </c>
      <c r="R200" s="39">
        <v>-1.2304999996558763E-2</v>
      </c>
    </row>
    <row r="201" spans="1:18">
      <c r="A201" s="35" t="s">
        <v>51</v>
      </c>
      <c r="B201" s="38"/>
      <c r="C201" s="36">
        <v>45912.502999999997</v>
      </c>
      <c r="D201" s="36"/>
      <c r="E201" s="35">
        <f t="shared" si="17"/>
        <v>4772.9917329988975</v>
      </c>
      <c r="F201" s="35">
        <f t="shared" si="18"/>
        <v>4773</v>
      </c>
      <c r="G201" s="35"/>
      <c r="H201" s="35"/>
      <c r="I201" s="35"/>
      <c r="K201" s="35"/>
      <c r="L201" s="35"/>
      <c r="M201" s="35"/>
      <c r="N201" s="35"/>
      <c r="O201" s="35">
        <f t="shared" ca="1" si="20"/>
        <v>-4.5894210034142366E-3</v>
      </c>
      <c r="P201" s="35"/>
      <c r="Q201" s="37">
        <f t="shared" si="21"/>
        <v>30894.002999999997</v>
      </c>
      <c r="R201" s="39">
        <v>-1.1304999999993015E-2</v>
      </c>
    </row>
    <row r="202" spans="1:18">
      <c r="A202" s="35" t="s">
        <v>51</v>
      </c>
      <c r="B202" s="38"/>
      <c r="C202" s="36">
        <v>46381.553999999996</v>
      </c>
      <c r="D202" s="36"/>
      <c r="E202" s="35">
        <f t="shared" si="17"/>
        <v>5115.9943984760321</v>
      </c>
      <c r="F202" s="35">
        <f t="shared" si="18"/>
        <v>5116</v>
      </c>
      <c r="G202" s="35"/>
      <c r="H202" s="35"/>
      <c r="I202" s="35"/>
      <c r="K202" s="35"/>
      <c r="L202" s="35"/>
      <c r="M202" s="35"/>
      <c r="N202" s="35"/>
      <c r="O202" s="35">
        <f t="shared" ca="1" si="20"/>
        <v>-5.020422428117061E-3</v>
      </c>
      <c r="P202" s="35"/>
      <c r="Q202" s="37">
        <f t="shared" si="21"/>
        <v>31363.053999999996</v>
      </c>
      <c r="R202" s="39">
        <v>-7.6600000029429793E-3</v>
      </c>
    </row>
    <row r="203" spans="1:18">
      <c r="A203" s="35" t="s">
        <v>52</v>
      </c>
      <c r="B203" s="38"/>
      <c r="C203" s="36">
        <v>46522.375999999997</v>
      </c>
      <c r="D203" s="36"/>
      <c r="E203" s="35">
        <f t="shared" si="17"/>
        <v>5218.9732245691894</v>
      </c>
      <c r="F203" s="35">
        <f t="shared" si="18"/>
        <v>5219</v>
      </c>
      <c r="G203" s="35"/>
      <c r="H203" s="35"/>
      <c r="I203" s="35"/>
      <c r="K203" s="35"/>
      <c r="L203" s="35"/>
      <c r="M203" s="35"/>
      <c r="N203" s="35"/>
      <c r="O203" s="35">
        <f t="shared" ca="1" si="20"/>
        <v>-5.1498485119199503E-3</v>
      </c>
      <c r="P203" s="35"/>
      <c r="Q203" s="37">
        <f t="shared" si="21"/>
        <v>31503.875999999997</v>
      </c>
      <c r="R203" s="39">
        <v>-3.6615000004530884E-2</v>
      </c>
    </row>
    <row r="204" spans="1:18">
      <c r="A204" s="35" t="s">
        <v>52</v>
      </c>
      <c r="B204" s="38"/>
      <c r="C204" s="36">
        <v>46645.445</v>
      </c>
      <c r="D204" s="36"/>
      <c r="E204" s="35">
        <f t="shared" si="17"/>
        <v>5308.9698241662618</v>
      </c>
      <c r="F204" s="35">
        <f t="shared" si="18"/>
        <v>5309</v>
      </c>
      <c r="G204" s="35"/>
      <c r="H204" s="35"/>
      <c r="I204" s="35"/>
      <c r="K204" s="35"/>
      <c r="L204" s="35"/>
      <c r="M204" s="35"/>
      <c r="N204" s="35"/>
      <c r="O204" s="35">
        <f t="shared" ca="1" si="20"/>
        <v>-5.2629392647574255E-3</v>
      </c>
      <c r="P204" s="35"/>
      <c r="Q204" s="37">
        <f t="shared" si="21"/>
        <v>31626.945</v>
      </c>
      <c r="R204" s="39">
        <v>-4.1264999999839347E-2</v>
      </c>
    </row>
    <row r="205" spans="1:18">
      <c r="A205" s="35" t="s">
        <v>52</v>
      </c>
      <c r="B205" s="38"/>
      <c r="C205" s="36">
        <v>46645.461000000003</v>
      </c>
      <c r="D205" s="36"/>
      <c r="E205" s="35">
        <f t="shared" si="17"/>
        <v>5308.981524477419</v>
      </c>
      <c r="F205" s="35">
        <f t="shared" si="18"/>
        <v>5309</v>
      </c>
      <c r="G205" s="35"/>
      <c r="H205" s="35"/>
      <c r="I205" s="35"/>
      <c r="K205" s="35"/>
      <c r="L205" s="35"/>
      <c r="M205" s="35"/>
      <c r="N205" s="35"/>
      <c r="O205" s="35">
        <f t="shared" ca="1" si="20"/>
        <v>-5.2629392647574255E-3</v>
      </c>
      <c r="P205" s="35"/>
      <c r="Q205" s="37">
        <f t="shared" si="21"/>
        <v>31626.961000000003</v>
      </c>
      <c r="R205" s="39">
        <v>-2.5264999996579718E-2</v>
      </c>
    </row>
    <row r="206" spans="1:18">
      <c r="A206" s="35" t="s">
        <v>53</v>
      </c>
      <c r="B206" s="38"/>
      <c r="C206" s="36">
        <v>46991.423000000003</v>
      </c>
      <c r="D206" s="36"/>
      <c r="E206" s="35">
        <f t="shared" si="17"/>
        <v>5561.9729649685396</v>
      </c>
      <c r="F206" s="35">
        <f t="shared" si="18"/>
        <v>5562</v>
      </c>
      <c r="G206" s="35"/>
      <c r="H206" s="35"/>
      <c r="I206" s="35"/>
      <c r="K206" s="35"/>
      <c r="L206" s="35"/>
      <c r="M206" s="35"/>
      <c r="N206" s="35"/>
      <c r="O206" s="35">
        <f t="shared" ca="1" si="20"/>
        <v>-5.5808499366227747E-3</v>
      </c>
      <c r="P206" s="35"/>
      <c r="Q206" s="37">
        <f t="shared" si="21"/>
        <v>31972.923000000003</v>
      </c>
      <c r="R206" s="39">
        <v>-3.6969999993743841E-2</v>
      </c>
    </row>
    <row r="207" spans="1:18">
      <c r="A207" s="35" t="s">
        <v>53</v>
      </c>
      <c r="B207" s="38" t="s">
        <v>68</v>
      </c>
      <c r="C207" s="36">
        <v>47006.447999999997</v>
      </c>
      <c r="D207" s="36"/>
      <c r="E207" s="35">
        <f t="shared" si="17"/>
        <v>5572.960288412668</v>
      </c>
      <c r="F207" s="35">
        <f t="shared" si="18"/>
        <v>5573</v>
      </c>
      <c r="G207" s="35"/>
      <c r="H207" s="35"/>
      <c r="I207" s="35"/>
      <c r="K207" s="35"/>
      <c r="L207" s="35"/>
      <c r="M207" s="35"/>
      <c r="N207" s="35"/>
      <c r="O207" s="35">
        <f t="shared" ca="1" si="20"/>
        <v>-5.5946721397473554E-3</v>
      </c>
      <c r="P207" s="35"/>
      <c r="Q207" s="37">
        <f t="shared" si="21"/>
        <v>31987.947999999997</v>
      </c>
      <c r="R207" s="39">
        <v>-5.4305000005115289E-2</v>
      </c>
    </row>
    <row r="208" spans="1:18">
      <c r="A208" s="35" t="s">
        <v>53</v>
      </c>
      <c r="B208" s="38" t="s">
        <v>68</v>
      </c>
      <c r="C208" s="36">
        <v>47006.453999999998</v>
      </c>
      <c r="D208" s="36"/>
      <c r="E208" s="35">
        <f t="shared" si="17"/>
        <v>5572.9646760293526</v>
      </c>
      <c r="F208" s="35">
        <f t="shared" si="18"/>
        <v>5573</v>
      </c>
      <c r="G208" s="35"/>
      <c r="H208" s="35"/>
      <c r="I208" s="35"/>
      <c r="K208" s="35"/>
      <c r="L208" s="35"/>
      <c r="M208" s="35"/>
      <c r="N208" s="35"/>
      <c r="O208" s="35">
        <f t="shared" ca="1" si="20"/>
        <v>-5.5946721397473554E-3</v>
      </c>
      <c r="P208" s="35"/>
      <c r="Q208" s="37">
        <f t="shared" si="21"/>
        <v>31987.953999999998</v>
      </c>
      <c r="R208" s="39">
        <v>-4.8305000003892928E-2</v>
      </c>
    </row>
    <row r="209" spans="1:18">
      <c r="A209" s="35" t="s">
        <v>53</v>
      </c>
      <c r="B209" s="38" t="s">
        <v>68</v>
      </c>
      <c r="C209" s="36">
        <v>47006.457000000002</v>
      </c>
      <c r="D209" s="36"/>
      <c r="E209" s="35">
        <f t="shared" si="17"/>
        <v>5572.9668698376972</v>
      </c>
      <c r="F209" s="35">
        <f t="shared" si="18"/>
        <v>5573</v>
      </c>
      <c r="G209" s="35"/>
      <c r="H209" s="35"/>
      <c r="I209" s="35"/>
      <c r="K209" s="35"/>
      <c r="L209" s="35"/>
      <c r="M209" s="35"/>
      <c r="N209" s="35"/>
      <c r="O209" s="35">
        <f t="shared" ca="1" si="20"/>
        <v>-5.5946721397473554E-3</v>
      </c>
      <c r="P209" s="35"/>
      <c r="Q209" s="37">
        <f t="shared" si="21"/>
        <v>31987.957000000002</v>
      </c>
      <c r="R209" s="39">
        <v>-4.5304999999643769E-2</v>
      </c>
    </row>
    <row r="210" spans="1:18">
      <c r="A210" s="35" t="s">
        <v>53</v>
      </c>
      <c r="B210" s="38" t="s">
        <v>68</v>
      </c>
      <c r="C210" s="36">
        <v>47006.472000000002</v>
      </c>
      <c r="D210" s="36"/>
      <c r="E210" s="35">
        <f t="shared" si="17"/>
        <v>5572.9778388794048</v>
      </c>
      <c r="F210" s="35">
        <f t="shared" si="18"/>
        <v>5573</v>
      </c>
      <c r="G210" s="35"/>
      <c r="H210" s="35"/>
      <c r="I210" s="35"/>
      <c r="K210" s="35"/>
      <c r="L210" s="35"/>
      <c r="M210" s="35"/>
      <c r="N210" s="35"/>
      <c r="O210" s="35">
        <f t="shared" ca="1" si="20"/>
        <v>-5.5946721397473554E-3</v>
      </c>
      <c r="P210" s="35"/>
      <c r="Q210" s="37">
        <f t="shared" si="21"/>
        <v>31987.972000000002</v>
      </c>
      <c r="R210" s="39">
        <v>-3.0305000000225846E-2</v>
      </c>
    </row>
    <row r="211" spans="1:18">
      <c r="A211" s="35" t="s">
        <v>53</v>
      </c>
      <c r="B211" s="38" t="s">
        <v>68</v>
      </c>
      <c r="C211" s="36">
        <v>47006.472999999998</v>
      </c>
      <c r="D211" s="36"/>
      <c r="E211" s="35">
        <f t="shared" si="17"/>
        <v>5572.978570148849</v>
      </c>
      <c r="F211" s="35">
        <f t="shared" si="18"/>
        <v>5573</v>
      </c>
      <c r="G211" s="35"/>
      <c r="H211" s="35"/>
      <c r="I211" s="35"/>
      <c r="K211" s="35"/>
      <c r="L211" s="35"/>
      <c r="M211" s="35"/>
      <c r="N211" s="35"/>
      <c r="O211" s="35">
        <f t="shared" ca="1" si="20"/>
        <v>-5.5946721397473554E-3</v>
      </c>
      <c r="P211" s="35"/>
      <c r="Q211" s="37">
        <f t="shared" si="21"/>
        <v>31987.972999999998</v>
      </c>
      <c r="R211" s="39">
        <v>-2.9305000003660098E-2</v>
      </c>
    </row>
    <row r="212" spans="1:18">
      <c r="A212" s="35" t="s">
        <v>53</v>
      </c>
      <c r="B212" s="38"/>
      <c r="C212" s="36">
        <v>47032.423999999999</v>
      </c>
      <c r="D212" s="36"/>
      <c r="E212" s="35">
        <f t="shared" si="17"/>
        <v>5591.9557435730558</v>
      </c>
      <c r="F212" s="35">
        <f t="shared" si="18"/>
        <v>5592</v>
      </c>
      <c r="G212" s="35"/>
      <c r="H212" s="35"/>
      <c r="I212" s="35"/>
      <c r="K212" s="35"/>
      <c r="L212" s="35"/>
      <c r="M212" s="35"/>
      <c r="N212" s="35"/>
      <c r="O212" s="35">
        <f t="shared" ca="1" si="20"/>
        <v>-5.618546854235267E-3</v>
      </c>
      <c r="P212" s="35"/>
      <c r="Q212" s="37">
        <f t="shared" si="21"/>
        <v>32013.923999999999</v>
      </c>
      <c r="R212" s="39">
        <v>-6.0519999999087304E-2</v>
      </c>
    </row>
    <row r="213" spans="1:18">
      <c r="A213" s="35" t="s">
        <v>53</v>
      </c>
      <c r="B213" s="38"/>
      <c r="C213" s="36">
        <v>47032.436999999998</v>
      </c>
      <c r="D213" s="36"/>
      <c r="E213" s="35">
        <f t="shared" ref="E213:E240" si="22">+(C213-C$7)/C$8</f>
        <v>5591.9652500758684</v>
      </c>
      <c r="F213" s="35">
        <f t="shared" ref="F213:F244" si="23">ROUND(2*E213,0)/2</f>
        <v>5592</v>
      </c>
      <c r="G213" s="35"/>
      <c r="H213" s="35"/>
      <c r="I213" s="35"/>
      <c r="K213" s="35"/>
      <c r="L213" s="35"/>
      <c r="M213" s="35"/>
      <c r="N213" s="35"/>
      <c r="O213" s="35">
        <f t="shared" ref="O213:O240" ca="1" si="24">+C$11+C$12*F213</f>
        <v>-5.618546854235267E-3</v>
      </c>
      <c r="P213" s="35"/>
      <c r="Q213" s="37">
        <f t="shared" ref="Q213:Q240" si="25">+C213-15018.5</f>
        <v>32013.936999999998</v>
      </c>
      <c r="R213" s="39">
        <v>-4.7520000000076834E-2</v>
      </c>
    </row>
    <row r="214" spans="1:18">
      <c r="A214" s="35" t="s">
        <v>53</v>
      </c>
      <c r="B214" s="38"/>
      <c r="C214" s="36">
        <v>47032.445</v>
      </c>
      <c r="D214" s="36"/>
      <c r="E214" s="35">
        <f t="shared" si="22"/>
        <v>5591.9711002314471</v>
      </c>
      <c r="F214" s="35">
        <f t="shared" si="23"/>
        <v>5592</v>
      </c>
      <c r="G214" s="35"/>
      <c r="H214" s="35"/>
      <c r="I214" s="35"/>
      <c r="K214" s="35"/>
      <c r="L214" s="35"/>
      <c r="M214" s="35"/>
      <c r="N214" s="35"/>
      <c r="O214" s="35">
        <f t="shared" ca="1" si="24"/>
        <v>-5.618546854235267E-3</v>
      </c>
      <c r="P214" s="35"/>
      <c r="Q214" s="37">
        <f t="shared" si="25"/>
        <v>32013.945</v>
      </c>
      <c r="R214" s="39">
        <v>-3.951999999844702E-2</v>
      </c>
    </row>
    <row r="215" spans="1:18">
      <c r="A215" s="35" t="s">
        <v>55</v>
      </c>
      <c r="B215" s="38"/>
      <c r="C215" s="36">
        <v>47106.292000000001</v>
      </c>
      <c r="D215" s="36"/>
      <c r="E215" s="35">
        <f t="shared" si="22"/>
        <v>5645.9731550985953</v>
      </c>
      <c r="F215" s="35">
        <f t="shared" si="23"/>
        <v>5646</v>
      </c>
      <c r="G215" s="35">
        <f>+C215-(C$7+F215*C$8)</f>
        <v>-3.6710000000311993E-2</v>
      </c>
      <c r="H215" s="35"/>
      <c r="I215" s="35">
        <f>+G215</f>
        <v>-3.6710000000311993E-2</v>
      </c>
      <c r="K215" s="35"/>
      <c r="L215" s="35"/>
      <c r="M215" s="35"/>
      <c r="N215" s="35"/>
      <c r="O215" s="35">
        <f t="shared" ca="1" si="24"/>
        <v>-5.6864013059377523E-3</v>
      </c>
      <c r="P215" s="35"/>
      <c r="Q215" s="37">
        <f t="shared" si="25"/>
        <v>32087.792000000001</v>
      </c>
      <c r="R215" s="35"/>
    </row>
    <row r="216" spans="1:18">
      <c r="A216" s="35" t="s">
        <v>53</v>
      </c>
      <c r="B216" s="38" t="s">
        <v>68</v>
      </c>
      <c r="C216" s="36">
        <v>47389.374000000003</v>
      </c>
      <c r="D216" s="36"/>
      <c r="E216" s="35">
        <f t="shared" si="22"/>
        <v>5852.9823727499788</v>
      </c>
      <c r="F216" s="35">
        <f t="shared" si="23"/>
        <v>5853</v>
      </c>
      <c r="G216" s="35"/>
      <c r="H216" s="35"/>
      <c r="I216" s="35"/>
      <c r="K216" s="35"/>
      <c r="L216" s="35"/>
      <c r="M216" s="35"/>
      <c r="N216" s="35"/>
      <c r="O216" s="35">
        <f t="shared" ca="1" si="24"/>
        <v>-5.9465100374639463E-3</v>
      </c>
      <c r="P216" s="35"/>
      <c r="Q216" s="37">
        <f t="shared" si="25"/>
        <v>32370.874000000003</v>
      </c>
      <c r="R216" s="39">
        <v>-2.4104999996779952E-2</v>
      </c>
    </row>
    <row r="217" spans="1:18">
      <c r="A217" s="35" t="s">
        <v>53</v>
      </c>
      <c r="B217" s="38" t="s">
        <v>68</v>
      </c>
      <c r="C217" s="36">
        <v>47389.38</v>
      </c>
      <c r="D217" s="36"/>
      <c r="E217" s="35">
        <f t="shared" si="22"/>
        <v>5852.9867603666571</v>
      </c>
      <c r="F217" s="35">
        <f t="shared" si="23"/>
        <v>5853</v>
      </c>
      <c r="G217" s="35"/>
      <c r="H217" s="35"/>
      <c r="I217" s="35"/>
      <c r="K217" s="35"/>
      <c r="L217" s="35"/>
      <c r="M217" s="35"/>
      <c r="N217" s="35"/>
      <c r="O217" s="35">
        <f t="shared" ca="1" si="24"/>
        <v>-5.9465100374639463E-3</v>
      </c>
      <c r="P217" s="35"/>
      <c r="Q217" s="37">
        <f t="shared" si="25"/>
        <v>32370.879999999997</v>
      </c>
      <c r="R217" s="39">
        <v>-1.8105000002833549E-2</v>
      </c>
    </row>
    <row r="218" spans="1:18">
      <c r="A218" s="35" t="s">
        <v>53</v>
      </c>
      <c r="B218" s="38" t="s">
        <v>68</v>
      </c>
      <c r="C218" s="36">
        <v>47389.38</v>
      </c>
      <c r="D218" s="36"/>
      <c r="E218" s="35">
        <f t="shared" si="22"/>
        <v>5852.9867603666571</v>
      </c>
      <c r="F218" s="35">
        <f t="shared" si="23"/>
        <v>5853</v>
      </c>
      <c r="G218" s="35"/>
      <c r="H218" s="35"/>
      <c r="I218" s="35"/>
      <c r="K218" s="35"/>
      <c r="L218" s="35"/>
      <c r="M218" s="35"/>
      <c r="N218" s="35"/>
      <c r="O218" s="35">
        <f t="shared" ca="1" si="24"/>
        <v>-5.9465100374639463E-3</v>
      </c>
      <c r="P218" s="35"/>
      <c r="Q218" s="37">
        <f t="shared" si="25"/>
        <v>32370.879999999997</v>
      </c>
      <c r="R218" s="39">
        <v>-1.8105000002833549E-2</v>
      </c>
    </row>
    <row r="219" spans="1:18">
      <c r="A219" s="35" t="s">
        <v>57</v>
      </c>
      <c r="B219" s="38"/>
      <c r="C219" s="36">
        <v>47817.414100000002</v>
      </c>
      <c r="D219" s="36"/>
      <c r="E219" s="35">
        <f t="shared" si="22"/>
        <v>6165.9950200550666</v>
      </c>
      <c r="F219" s="35">
        <f t="shared" si="23"/>
        <v>6166</v>
      </c>
      <c r="G219" s="35">
        <f>+C219-(C$7+F219*C$8)</f>
        <v>-6.8099999989499338E-3</v>
      </c>
      <c r="H219" s="35"/>
      <c r="I219" s="35"/>
      <c r="J219" s="35">
        <f>+G219</f>
        <v>-6.8099999989499338E-3</v>
      </c>
      <c r="K219" s="35"/>
      <c r="L219" s="35"/>
      <c r="M219" s="35"/>
      <c r="O219" s="35">
        <f t="shared" ca="1" si="24"/>
        <v>-6.3398145445542793E-3</v>
      </c>
      <c r="P219" s="35"/>
      <c r="Q219" s="37">
        <f t="shared" si="25"/>
        <v>32798.914100000002</v>
      </c>
      <c r="R219" s="35"/>
    </row>
    <row r="220" spans="1:18">
      <c r="A220" s="35" t="s">
        <v>57</v>
      </c>
      <c r="B220" s="38"/>
      <c r="C220" s="36">
        <v>47817.415500000003</v>
      </c>
      <c r="D220" s="36"/>
      <c r="E220" s="35">
        <f t="shared" si="22"/>
        <v>6165.9960438322933</v>
      </c>
      <c r="F220" s="35">
        <f t="shared" si="23"/>
        <v>6166</v>
      </c>
      <c r="G220" s="35">
        <f>+C220-(C$7+F220*C$8)</f>
        <v>-5.4099999979371205E-3</v>
      </c>
      <c r="H220" s="35"/>
      <c r="I220" s="35"/>
      <c r="J220" s="35">
        <f>+G220</f>
        <v>-5.4099999979371205E-3</v>
      </c>
      <c r="K220" s="35"/>
      <c r="L220" s="35"/>
      <c r="M220" s="35"/>
      <c r="O220" s="35">
        <f t="shared" ca="1" si="24"/>
        <v>-6.3398145445542793E-3</v>
      </c>
      <c r="P220" s="35"/>
      <c r="Q220" s="37">
        <f t="shared" si="25"/>
        <v>32798.915500000003</v>
      </c>
      <c r="R220" s="35"/>
    </row>
    <row r="221" spans="1:18">
      <c r="A221" s="35" t="s">
        <v>53</v>
      </c>
      <c r="B221" s="38"/>
      <c r="C221" s="36">
        <v>47888.504999999997</v>
      </c>
      <c r="D221" s="36"/>
      <c r="E221" s="35">
        <f t="shared" si="22"/>
        <v>6217.9816231987907</v>
      </c>
      <c r="F221" s="35">
        <f t="shared" si="23"/>
        <v>6218</v>
      </c>
      <c r="G221" s="35"/>
      <c r="H221" s="35"/>
      <c r="I221" s="35"/>
      <c r="K221" s="35"/>
      <c r="L221" s="35"/>
      <c r="M221" s="35"/>
      <c r="N221" s="35"/>
      <c r="O221" s="35">
        <f t="shared" ca="1" si="24"/>
        <v>-6.4051558684159321E-3</v>
      </c>
      <c r="P221" s="35"/>
      <c r="Q221" s="37">
        <f t="shared" si="25"/>
        <v>32870.004999999997</v>
      </c>
      <c r="R221" s="39">
        <v>-2.5130000001809094E-2</v>
      </c>
    </row>
    <row r="222" spans="1:18">
      <c r="A222" s="35" t="s">
        <v>59</v>
      </c>
      <c r="B222" s="38" t="s">
        <v>68</v>
      </c>
      <c r="C222" s="36">
        <v>47936.377999999997</v>
      </c>
      <c r="D222" s="36"/>
      <c r="E222" s="35">
        <f t="shared" si="22"/>
        <v>6252.989685444446</v>
      </c>
      <c r="F222" s="35">
        <f t="shared" si="23"/>
        <v>6253</v>
      </c>
      <c r="G222" s="35"/>
      <c r="H222" s="35"/>
      <c r="I222" s="35"/>
      <c r="K222" s="35"/>
      <c r="L222" s="35"/>
      <c r="M222" s="35"/>
      <c r="N222" s="35"/>
      <c r="O222" s="35">
        <f t="shared" ca="1" si="24"/>
        <v>-6.4491356056305058E-3</v>
      </c>
      <c r="P222" s="35"/>
      <c r="Q222" s="37">
        <f t="shared" si="25"/>
        <v>32917.877999999997</v>
      </c>
      <c r="R222" s="39">
        <v>-1.4105000002018642E-2</v>
      </c>
    </row>
    <row r="223" spans="1:18">
      <c r="A223" s="35" t="s">
        <v>59</v>
      </c>
      <c r="B223" s="38" t="s">
        <v>68</v>
      </c>
      <c r="C223" s="36">
        <v>47936.391000000003</v>
      </c>
      <c r="D223" s="36"/>
      <c r="E223" s="35">
        <f t="shared" si="22"/>
        <v>6252.9991919472641</v>
      </c>
      <c r="F223" s="35">
        <f t="shared" si="23"/>
        <v>6253</v>
      </c>
      <c r="G223" s="35"/>
      <c r="H223" s="35"/>
      <c r="I223" s="35"/>
      <c r="K223" s="35"/>
      <c r="L223" s="35"/>
      <c r="M223" s="35"/>
      <c r="N223" s="35"/>
      <c r="O223" s="35">
        <f t="shared" ca="1" si="24"/>
        <v>-6.4491356056305058E-3</v>
      </c>
      <c r="P223" s="35"/>
      <c r="Q223" s="37">
        <f t="shared" si="25"/>
        <v>32917.891000000003</v>
      </c>
      <c r="R223" s="39">
        <v>-1.1049999957322143E-3</v>
      </c>
    </row>
    <row r="224" spans="1:18">
      <c r="A224" s="35" t="s">
        <v>61</v>
      </c>
      <c r="B224" s="38"/>
      <c r="C224" s="36">
        <v>48044.394</v>
      </c>
      <c r="D224" s="36"/>
      <c r="E224" s="35">
        <f t="shared" si="22"/>
        <v>6331.9784860528644</v>
      </c>
      <c r="F224" s="35">
        <f t="shared" si="23"/>
        <v>6332</v>
      </c>
      <c r="G224" s="35">
        <f>+C224-(C$7+F224*C$8)</f>
        <v>-2.9419999998935964E-2</v>
      </c>
      <c r="H224" s="35"/>
      <c r="I224" s="35">
        <f>+G224</f>
        <v>-2.9419999998935964E-2</v>
      </c>
      <c r="K224" s="35"/>
      <c r="L224" s="35"/>
      <c r="M224" s="35"/>
      <c r="N224" s="35"/>
      <c r="O224" s="35">
        <f t="shared" ca="1" si="24"/>
        <v>-6.5484041553434021E-3</v>
      </c>
      <c r="P224" s="35"/>
      <c r="Q224" s="37">
        <f t="shared" si="25"/>
        <v>33025.894</v>
      </c>
      <c r="R224" s="35"/>
    </row>
    <row r="225" spans="1:18">
      <c r="A225" s="35" t="s">
        <v>59</v>
      </c>
      <c r="B225" s="38" t="s">
        <v>68</v>
      </c>
      <c r="C225" s="36">
        <v>48152.430999999997</v>
      </c>
      <c r="D225" s="36"/>
      <c r="E225" s="35">
        <f t="shared" si="22"/>
        <v>6410.9826433196695</v>
      </c>
      <c r="F225" s="35">
        <f t="shared" si="23"/>
        <v>6411</v>
      </c>
      <c r="G225" s="35"/>
      <c r="H225" s="35"/>
      <c r="I225" s="35"/>
      <c r="K225" s="35"/>
      <c r="L225" s="35"/>
      <c r="M225" s="35"/>
      <c r="N225" s="35"/>
      <c r="O225" s="35">
        <f t="shared" ca="1" si="24"/>
        <v>-6.6476727050562966E-3</v>
      </c>
      <c r="P225" s="35"/>
      <c r="Q225" s="37">
        <f t="shared" si="25"/>
        <v>33133.930999999997</v>
      </c>
      <c r="R225" s="39">
        <v>-2.373500000248896E-2</v>
      </c>
    </row>
    <row r="226" spans="1:18">
      <c r="A226" s="35" t="s">
        <v>59</v>
      </c>
      <c r="B226" s="38"/>
      <c r="C226" s="36">
        <v>48446.436999999998</v>
      </c>
      <c r="D226" s="36"/>
      <c r="E226" s="35">
        <f t="shared" si="22"/>
        <v>6625.9802484122301</v>
      </c>
      <c r="F226" s="35">
        <f t="shared" si="23"/>
        <v>6626</v>
      </c>
      <c r="G226" s="35"/>
      <c r="H226" s="35"/>
      <c r="I226" s="35"/>
      <c r="K226" s="35"/>
      <c r="L226" s="35"/>
      <c r="M226" s="35"/>
      <c r="N226" s="35"/>
      <c r="O226" s="35">
        <f t="shared" ca="1" si="24"/>
        <v>-6.9178339479458225E-3</v>
      </c>
      <c r="P226" s="35"/>
      <c r="Q226" s="37">
        <f t="shared" si="25"/>
        <v>33427.936999999998</v>
      </c>
      <c r="R226" s="39">
        <v>-2.7009999997972045E-2</v>
      </c>
    </row>
    <row r="227" spans="1:18">
      <c r="A227" s="35" t="s">
        <v>59</v>
      </c>
      <c r="B227" s="38"/>
      <c r="C227" s="36">
        <v>48446.447999999997</v>
      </c>
      <c r="D227" s="36"/>
      <c r="E227" s="35">
        <f t="shared" si="22"/>
        <v>6625.9882923761488</v>
      </c>
      <c r="F227" s="35">
        <f t="shared" si="23"/>
        <v>6626</v>
      </c>
      <c r="G227" s="35"/>
      <c r="H227" s="35"/>
      <c r="I227" s="35"/>
      <c r="K227" s="35"/>
      <c r="L227" s="35"/>
      <c r="M227" s="35"/>
      <c r="N227" s="35"/>
      <c r="O227" s="35">
        <f t="shared" ca="1" si="24"/>
        <v>-6.9178339479458225E-3</v>
      </c>
      <c r="P227" s="35"/>
      <c r="Q227" s="37">
        <f t="shared" si="25"/>
        <v>33427.947999999997</v>
      </c>
      <c r="R227" s="39">
        <v>-1.6009999999369029E-2</v>
      </c>
    </row>
    <row r="228" spans="1:18">
      <c r="A228" s="35" t="s">
        <v>59</v>
      </c>
      <c r="B228" s="38" t="s">
        <v>68</v>
      </c>
      <c r="C228" s="36">
        <v>48833.438999999998</v>
      </c>
      <c r="D228" s="36"/>
      <c r="E228" s="35">
        <f t="shared" si="22"/>
        <v>6908.9829870163103</v>
      </c>
      <c r="F228" s="35">
        <f t="shared" si="23"/>
        <v>6909</v>
      </c>
      <c r="G228" s="35"/>
      <c r="H228" s="35"/>
      <c r="I228" s="35"/>
      <c r="K228" s="35"/>
      <c r="L228" s="35"/>
      <c r="M228" s="35"/>
      <c r="N228" s="35"/>
      <c r="O228" s="35">
        <f t="shared" ca="1" si="24"/>
        <v>-7.2734415374236631E-3</v>
      </c>
      <c r="P228" s="35"/>
      <c r="Q228" s="37">
        <f t="shared" si="25"/>
        <v>33814.938999999998</v>
      </c>
      <c r="R228" s="39">
        <v>-2.3265000003448222E-2</v>
      </c>
    </row>
    <row r="229" spans="1:18">
      <c r="A229" s="35" t="s">
        <v>59</v>
      </c>
      <c r="B229" s="38"/>
      <c r="C229" s="36">
        <v>49004.398000000001</v>
      </c>
      <c r="D229" s="36"/>
      <c r="E229" s="35">
        <f t="shared" si="22"/>
        <v>7034.0000804396404</v>
      </c>
      <c r="F229" s="35">
        <f t="shared" si="23"/>
        <v>7034</v>
      </c>
      <c r="G229" s="35"/>
      <c r="H229" s="35"/>
      <c r="I229" s="35"/>
      <c r="K229" s="35"/>
      <c r="L229" s="35"/>
      <c r="M229" s="35"/>
      <c r="N229" s="35"/>
      <c r="O229" s="35">
        <f t="shared" ca="1" si="24"/>
        <v>-7.4305120274757129E-3</v>
      </c>
      <c r="P229" s="35"/>
      <c r="Q229" s="37">
        <f t="shared" si="25"/>
        <v>33985.898000000001</v>
      </c>
      <c r="R229" s="39">
        <v>1.1000000085914508E-4</v>
      </c>
    </row>
    <row r="230" spans="1:18">
      <c r="A230" s="35" t="s">
        <v>59</v>
      </c>
      <c r="B230" s="38"/>
      <c r="C230" s="36">
        <v>49004.404999999999</v>
      </c>
      <c r="D230" s="36"/>
      <c r="E230" s="35">
        <f t="shared" si="22"/>
        <v>7034.0051993257694</v>
      </c>
      <c r="F230" s="35">
        <f t="shared" si="23"/>
        <v>7034</v>
      </c>
      <c r="G230" s="35"/>
      <c r="H230" s="35"/>
      <c r="I230" s="35"/>
      <c r="K230" s="35"/>
      <c r="L230" s="35"/>
      <c r="M230" s="35"/>
      <c r="N230" s="35"/>
      <c r="O230" s="35">
        <f t="shared" ca="1" si="24"/>
        <v>-7.4305120274757129E-3</v>
      </c>
      <c r="P230" s="35"/>
      <c r="Q230" s="37">
        <f t="shared" si="25"/>
        <v>33985.904999999999</v>
      </c>
      <c r="R230" s="39">
        <v>7.109999998647254E-3</v>
      </c>
    </row>
    <row r="231" spans="1:18">
      <c r="A231" s="35" t="s">
        <v>63</v>
      </c>
      <c r="B231" s="38"/>
      <c r="C231" s="36">
        <v>49056.364000000001</v>
      </c>
      <c r="D231" s="36">
        <v>5.0000000000000001E-3</v>
      </c>
      <c r="E231" s="35">
        <f t="shared" si="22"/>
        <v>7072.0012285326729</v>
      </c>
      <c r="F231" s="35">
        <f t="shared" si="23"/>
        <v>7072</v>
      </c>
      <c r="G231" s="35">
        <f>+C231-(C$7+F231*C$8)</f>
        <v>1.680000001215376E-3</v>
      </c>
      <c r="H231" s="35"/>
      <c r="I231" s="35">
        <f>+G231</f>
        <v>1.680000001215376E-3</v>
      </c>
      <c r="K231" s="35"/>
      <c r="L231" s="35"/>
      <c r="M231" s="35"/>
      <c r="N231" s="35"/>
      <c r="O231" s="35">
        <f t="shared" ca="1" si="24"/>
        <v>-7.4782614564515362E-3</v>
      </c>
      <c r="P231" s="35"/>
      <c r="Q231" s="37">
        <f t="shared" si="25"/>
        <v>34037.864000000001</v>
      </c>
      <c r="R231" s="35"/>
    </row>
    <row r="232" spans="1:18">
      <c r="A232" s="35" t="s">
        <v>65</v>
      </c>
      <c r="B232" s="38"/>
      <c r="C232" s="36">
        <v>49097.373</v>
      </c>
      <c r="D232" s="36">
        <v>7.0000000000000001E-3</v>
      </c>
      <c r="E232" s="35">
        <f t="shared" si="22"/>
        <v>7101.9898572927677</v>
      </c>
      <c r="F232" s="35">
        <f t="shared" si="23"/>
        <v>7102</v>
      </c>
      <c r="G232" s="35">
        <f>+C232-(C$7+F232*C$8)</f>
        <v>-1.3870000002498273E-2</v>
      </c>
      <c r="H232" s="35"/>
      <c r="I232" s="35">
        <f>+G232</f>
        <v>-1.3870000002498273E-2</v>
      </c>
      <c r="K232" s="35"/>
      <c r="L232" s="35"/>
      <c r="M232" s="35"/>
      <c r="N232" s="35"/>
      <c r="O232" s="35">
        <f t="shared" ca="1" si="24"/>
        <v>-7.5159583740640277E-3</v>
      </c>
      <c r="P232" s="35"/>
      <c r="Q232" s="37">
        <f t="shared" si="25"/>
        <v>34078.873</v>
      </c>
      <c r="R232" s="35"/>
    </row>
    <row r="233" spans="1:18">
      <c r="A233" s="35" t="s">
        <v>59</v>
      </c>
      <c r="B233" s="38"/>
      <c r="C233" s="36">
        <v>49417.336000000003</v>
      </c>
      <c r="D233" s="36"/>
      <c r="E233" s="35">
        <f t="shared" si="22"/>
        <v>7335.9690234262198</v>
      </c>
      <c r="F233" s="35">
        <f t="shared" si="23"/>
        <v>7336</v>
      </c>
      <c r="G233" s="35"/>
      <c r="H233" s="35"/>
      <c r="I233" s="35"/>
      <c r="K233" s="35"/>
      <c r="L233" s="35"/>
      <c r="M233" s="35"/>
      <c r="N233" s="35"/>
      <c r="O233" s="35">
        <f t="shared" ca="1" si="24"/>
        <v>-7.8099943314414652E-3</v>
      </c>
      <c r="P233" s="35"/>
      <c r="Q233" s="37">
        <f t="shared" si="25"/>
        <v>34398.836000000003</v>
      </c>
      <c r="R233" s="39">
        <v>-4.2359999999462161E-2</v>
      </c>
    </row>
    <row r="234" spans="1:18">
      <c r="A234" s="35" t="s">
        <v>59</v>
      </c>
      <c r="B234" s="38"/>
      <c r="C234" s="36">
        <v>49417.345000000001</v>
      </c>
      <c r="D234" s="36"/>
      <c r="E234" s="35">
        <f t="shared" si="22"/>
        <v>7335.9756048512427</v>
      </c>
      <c r="F234" s="35">
        <f t="shared" si="23"/>
        <v>7336</v>
      </c>
      <c r="G234" s="35"/>
      <c r="H234" s="35"/>
      <c r="I234" s="35"/>
      <c r="K234" s="35"/>
      <c r="L234" s="35"/>
      <c r="M234" s="35"/>
      <c r="N234" s="35"/>
      <c r="O234" s="35">
        <f t="shared" ca="1" si="24"/>
        <v>-7.8099943314414652E-3</v>
      </c>
      <c r="P234" s="35"/>
      <c r="Q234" s="37">
        <f t="shared" si="25"/>
        <v>34398.845000000001</v>
      </c>
      <c r="R234" s="39">
        <v>-3.3360000001266599E-2</v>
      </c>
    </row>
    <row r="235" spans="1:18">
      <c r="A235" s="35" t="s">
        <v>59</v>
      </c>
      <c r="B235" s="38"/>
      <c r="C235" s="36">
        <v>49417.357000000004</v>
      </c>
      <c r="D235" s="36"/>
      <c r="E235" s="35">
        <f t="shared" si="22"/>
        <v>7335.9843800846111</v>
      </c>
      <c r="F235" s="35">
        <f t="shared" si="23"/>
        <v>7336</v>
      </c>
      <c r="G235" s="35"/>
      <c r="H235" s="35"/>
      <c r="I235" s="35"/>
      <c r="K235" s="35"/>
      <c r="L235" s="35"/>
      <c r="M235" s="35"/>
      <c r="N235" s="35"/>
      <c r="O235" s="35">
        <f t="shared" ca="1" si="24"/>
        <v>-7.8099943314414652E-3</v>
      </c>
      <c r="P235" s="35"/>
      <c r="Q235" s="37">
        <f t="shared" si="25"/>
        <v>34398.857000000004</v>
      </c>
      <c r="R235" s="39">
        <v>-2.1359999998821877E-2</v>
      </c>
    </row>
    <row r="236" spans="1:18">
      <c r="A236" s="35" t="s">
        <v>59</v>
      </c>
      <c r="B236" s="38"/>
      <c r="C236" s="36">
        <v>49540.428999999996</v>
      </c>
      <c r="D236" s="36"/>
      <c r="E236" s="35">
        <f t="shared" si="22"/>
        <v>7425.9831734900181</v>
      </c>
      <c r="F236" s="35">
        <f t="shared" si="23"/>
        <v>7426</v>
      </c>
      <c r="G236" s="35"/>
      <c r="H236" s="35"/>
      <c r="I236" s="35"/>
      <c r="K236" s="35"/>
      <c r="L236" s="35"/>
      <c r="M236" s="35"/>
      <c r="N236" s="35"/>
      <c r="O236" s="35">
        <f t="shared" ca="1" si="24"/>
        <v>-7.9230850842789413E-3</v>
      </c>
      <c r="P236" s="35"/>
      <c r="Q236" s="37">
        <f t="shared" si="25"/>
        <v>34521.928999999996</v>
      </c>
      <c r="R236" s="39">
        <v>-2.3010000004433095E-2</v>
      </c>
    </row>
    <row r="237" spans="1:18">
      <c r="A237" s="35" t="s">
        <v>59</v>
      </c>
      <c r="B237" s="38"/>
      <c r="C237" s="36">
        <v>49540.430999999997</v>
      </c>
      <c r="D237" s="36"/>
      <c r="E237" s="35">
        <f t="shared" si="22"/>
        <v>7425.984636028913</v>
      </c>
      <c r="F237" s="35">
        <f t="shared" si="23"/>
        <v>7426</v>
      </c>
      <c r="G237" s="35"/>
      <c r="H237" s="35"/>
      <c r="I237" s="35"/>
      <c r="K237" s="35"/>
      <c r="L237" s="35"/>
      <c r="M237" s="35"/>
      <c r="N237" s="35"/>
      <c r="O237" s="35">
        <f t="shared" ca="1" si="24"/>
        <v>-7.9230850842789413E-3</v>
      </c>
      <c r="P237" s="35"/>
      <c r="Q237" s="37">
        <f t="shared" si="25"/>
        <v>34521.930999999997</v>
      </c>
      <c r="R237" s="39">
        <v>-2.1010000004025642E-2</v>
      </c>
    </row>
    <row r="238" spans="1:18">
      <c r="A238" s="35" t="s">
        <v>59</v>
      </c>
      <c r="B238" s="38"/>
      <c r="C238" s="36">
        <v>49540.436000000002</v>
      </c>
      <c r="D238" s="36"/>
      <c r="E238" s="35">
        <f t="shared" si="22"/>
        <v>7425.9882923761525</v>
      </c>
      <c r="F238" s="35">
        <f t="shared" si="23"/>
        <v>7426</v>
      </c>
      <c r="G238" s="35"/>
      <c r="H238" s="35"/>
      <c r="I238" s="35"/>
      <c r="K238" s="35"/>
      <c r="L238" s="35"/>
      <c r="M238" s="35"/>
      <c r="N238" s="35"/>
      <c r="O238" s="35">
        <f t="shared" ca="1" si="24"/>
        <v>-7.9230850842789413E-3</v>
      </c>
      <c r="P238" s="35"/>
      <c r="Q238" s="37">
        <f t="shared" si="25"/>
        <v>34521.936000000002</v>
      </c>
      <c r="R238" s="39">
        <v>-1.6009999999369029E-2</v>
      </c>
    </row>
    <row r="239" spans="1:18">
      <c r="A239" s="35" t="s">
        <v>59</v>
      </c>
      <c r="B239" s="38"/>
      <c r="C239" s="36">
        <v>49540.447999999997</v>
      </c>
      <c r="D239" s="36"/>
      <c r="E239" s="35">
        <f t="shared" si="22"/>
        <v>7425.9970676095145</v>
      </c>
      <c r="F239" s="35">
        <f t="shared" si="23"/>
        <v>7426</v>
      </c>
      <c r="G239" s="35"/>
      <c r="H239" s="35"/>
      <c r="I239" s="35"/>
      <c r="K239" s="35"/>
      <c r="L239" s="35"/>
      <c r="M239" s="35"/>
      <c r="N239" s="35"/>
      <c r="O239" s="35">
        <f t="shared" ca="1" si="24"/>
        <v>-7.9230850842789413E-3</v>
      </c>
      <c r="P239" s="35"/>
      <c r="Q239" s="37">
        <f t="shared" si="25"/>
        <v>34521.947999999997</v>
      </c>
      <c r="R239" s="39">
        <v>-4.0100000042002648E-3</v>
      </c>
    </row>
    <row r="240" spans="1:18">
      <c r="A240" s="42" t="s">
        <v>59</v>
      </c>
      <c r="B240" s="43" t="s">
        <v>68</v>
      </c>
      <c r="C240" s="40">
        <v>49555.464999999997</v>
      </c>
      <c r="D240" s="40"/>
      <c r="E240" s="35">
        <f t="shared" si="22"/>
        <v>7436.9785408980697</v>
      </c>
      <c r="F240" s="35">
        <f t="shared" si="23"/>
        <v>7437</v>
      </c>
      <c r="G240" s="35"/>
      <c r="H240" s="35"/>
      <c r="I240" s="35"/>
      <c r="K240" s="35"/>
      <c r="L240" s="35"/>
      <c r="M240" s="35"/>
      <c r="N240" s="35"/>
      <c r="O240" s="35">
        <f t="shared" ca="1" si="24"/>
        <v>-7.9369072874035211E-3</v>
      </c>
      <c r="P240" s="35"/>
      <c r="Q240" s="37">
        <f t="shared" si="25"/>
        <v>34536.964999999997</v>
      </c>
      <c r="R240" s="39">
        <v>-2.9345000002649613E-2</v>
      </c>
    </row>
    <row r="241" spans="1:18">
      <c r="A241" s="42" t="s">
        <v>59</v>
      </c>
      <c r="B241" s="43" t="s">
        <v>68</v>
      </c>
      <c r="C241" s="40">
        <v>49555.466999999997</v>
      </c>
      <c r="D241" s="40"/>
      <c r="E241" s="35">
        <f t="shared" ref="E241:E270" si="26">+(C241-C$7)/C$8</f>
        <v>7436.9800034369646</v>
      </c>
      <c r="F241" s="35">
        <f t="shared" si="23"/>
        <v>7437</v>
      </c>
      <c r="G241" s="35"/>
      <c r="H241" s="35"/>
      <c r="I241" s="35"/>
      <c r="K241" s="35"/>
      <c r="L241" s="35"/>
      <c r="M241" s="35"/>
      <c r="N241" s="35"/>
      <c r="O241" s="35">
        <f t="shared" ref="O241:O270" ca="1" si="27">+C$11+C$12*F241</f>
        <v>-7.9369072874035211E-3</v>
      </c>
      <c r="P241" s="35"/>
      <c r="Q241" s="37">
        <f t="shared" ref="Q241:Q270" si="28">+C241-15018.5</f>
        <v>34536.966999999997</v>
      </c>
      <c r="R241" s="39">
        <v>-2.7345000002242159E-2</v>
      </c>
    </row>
    <row r="242" spans="1:18">
      <c r="A242" s="42" t="s">
        <v>67</v>
      </c>
      <c r="B242" s="43"/>
      <c r="C242" s="40">
        <v>50847.7598</v>
      </c>
      <c r="D242" s="40"/>
      <c r="E242" s="35">
        <f t="shared" si="26"/>
        <v>8381.9942449094506</v>
      </c>
      <c r="F242" s="35">
        <f t="shared" si="23"/>
        <v>8382</v>
      </c>
      <c r="G242" s="35">
        <f>+C242-(C$7+F242*C$8)</f>
        <v>-7.8700000012759119E-3</v>
      </c>
      <c r="H242" s="35"/>
      <c r="I242" s="35"/>
      <c r="J242" s="35"/>
      <c r="K242" s="35">
        <f>+G242</f>
        <v>-7.8700000012759119E-3</v>
      </c>
      <c r="L242" s="35"/>
      <c r="M242" s="35"/>
      <c r="N242" s="35"/>
      <c r="O242" s="35">
        <f t="shared" ca="1" si="27"/>
        <v>-9.1243601921970167E-3</v>
      </c>
      <c r="P242" s="35"/>
      <c r="Q242" s="37">
        <f t="shared" si="28"/>
        <v>35829.2598</v>
      </c>
      <c r="R242" s="35"/>
    </row>
    <row r="243" spans="1:18">
      <c r="A243" s="44" t="s">
        <v>88</v>
      </c>
      <c r="B243" s="45" t="s">
        <v>72</v>
      </c>
      <c r="C243" s="44">
        <v>51758.4519</v>
      </c>
      <c r="D243" s="44" t="s">
        <v>89</v>
      </c>
      <c r="E243" s="35">
        <f t="shared" si="26"/>
        <v>9047.9555534430001</v>
      </c>
      <c r="F243" s="35">
        <f t="shared" si="23"/>
        <v>9048</v>
      </c>
      <c r="G243" s="35"/>
      <c r="H243" s="35"/>
      <c r="I243" s="35"/>
      <c r="J243" s="35"/>
      <c r="K243" s="35"/>
      <c r="L243" s="35"/>
      <c r="M243" s="35"/>
      <c r="O243" s="35">
        <f t="shared" ca="1" si="27"/>
        <v>-9.9612317631943385E-3</v>
      </c>
      <c r="P243" s="35"/>
      <c r="Q243" s="37">
        <f t="shared" si="28"/>
        <v>36739.9519</v>
      </c>
      <c r="R243" s="39">
        <v>-6.0779999999795109E-2</v>
      </c>
    </row>
    <row r="244" spans="1:18">
      <c r="A244" s="44" t="s">
        <v>88</v>
      </c>
      <c r="B244" s="45" t="s">
        <v>72</v>
      </c>
      <c r="C244" s="44">
        <v>51758.453300000001</v>
      </c>
      <c r="D244" s="44" t="s">
        <v>89</v>
      </c>
      <c r="E244" s="35">
        <f t="shared" si="26"/>
        <v>9047.9565772202259</v>
      </c>
      <c r="F244" s="35">
        <f t="shared" si="23"/>
        <v>9048</v>
      </c>
      <c r="G244" s="35"/>
      <c r="H244" s="35"/>
      <c r="I244" s="35"/>
      <c r="J244" s="35"/>
      <c r="K244" s="35"/>
      <c r="L244" s="35"/>
      <c r="M244" s="35"/>
      <c r="O244" s="35">
        <f t="shared" ca="1" si="27"/>
        <v>-9.9612317631943385E-3</v>
      </c>
      <c r="P244" s="35"/>
      <c r="Q244" s="37">
        <f t="shared" si="28"/>
        <v>36739.953300000001</v>
      </c>
      <c r="R244" s="39">
        <v>-5.9379999998782296E-2</v>
      </c>
    </row>
    <row r="245" spans="1:18">
      <c r="A245" s="44" t="s">
        <v>88</v>
      </c>
      <c r="B245" s="45" t="s">
        <v>72</v>
      </c>
      <c r="C245" s="44">
        <v>51758.453300000001</v>
      </c>
      <c r="D245" s="44" t="s">
        <v>89</v>
      </c>
      <c r="E245" s="35">
        <f t="shared" si="26"/>
        <v>9047.9565772202259</v>
      </c>
      <c r="F245" s="35">
        <f t="shared" ref="F245:F270" si="29">ROUND(2*E245,0)/2</f>
        <v>9048</v>
      </c>
      <c r="G245" s="35"/>
      <c r="H245" s="35"/>
      <c r="I245" s="35"/>
      <c r="J245" s="35"/>
      <c r="K245" s="35"/>
      <c r="L245" s="35"/>
      <c r="M245" s="35"/>
      <c r="O245" s="35">
        <f t="shared" ca="1" si="27"/>
        <v>-9.9612317631943385E-3</v>
      </c>
      <c r="P245" s="35"/>
      <c r="Q245" s="37">
        <f t="shared" si="28"/>
        <v>36739.953300000001</v>
      </c>
      <c r="R245" s="39">
        <v>-5.9379999998782296E-2</v>
      </c>
    </row>
    <row r="246" spans="1:18">
      <c r="A246" s="44" t="s">
        <v>88</v>
      </c>
      <c r="B246" s="45" t="s">
        <v>72</v>
      </c>
      <c r="C246" s="44">
        <v>51758.459499999997</v>
      </c>
      <c r="D246" s="44" t="s">
        <v>89</v>
      </c>
      <c r="E246" s="35">
        <f t="shared" si="26"/>
        <v>9047.9611110907972</v>
      </c>
      <c r="F246" s="35">
        <f t="shared" si="29"/>
        <v>9048</v>
      </c>
      <c r="G246" s="35"/>
      <c r="H246" s="35"/>
      <c r="I246" s="35"/>
      <c r="J246" s="35"/>
      <c r="K246" s="35"/>
      <c r="L246" s="35"/>
      <c r="M246" s="35"/>
      <c r="O246" s="35">
        <f t="shared" ca="1" si="27"/>
        <v>-9.9612317631943385E-3</v>
      </c>
      <c r="P246" s="35"/>
      <c r="Q246" s="37">
        <f t="shared" si="28"/>
        <v>36739.959499999997</v>
      </c>
      <c r="R246" s="39">
        <v>-5.318000000261236E-2</v>
      </c>
    </row>
    <row r="247" spans="1:18">
      <c r="A247" s="42" t="s">
        <v>71</v>
      </c>
      <c r="B247" s="43" t="s">
        <v>72</v>
      </c>
      <c r="C247" s="40">
        <v>51919.867899999997</v>
      </c>
      <c r="D247" s="40">
        <v>5.0000000000000001E-4</v>
      </c>
      <c r="E247" s="35">
        <f t="shared" si="26"/>
        <v>9165.9941425317265</v>
      </c>
      <c r="F247" s="35">
        <f t="shared" si="29"/>
        <v>9166</v>
      </c>
      <c r="G247" s="35">
        <f t="shared" ref="G247:G253" si="30">+C247-(C$7+F247*C$8)</f>
        <v>-8.0100000050151721E-3</v>
      </c>
      <c r="H247" s="35"/>
      <c r="I247" s="35"/>
      <c r="J247" s="35"/>
      <c r="K247" s="35">
        <f>+G247</f>
        <v>-8.0100000050151721E-3</v>
      </c>
      <c r="L247" s="35"/>
      <c r="M247" s="35"/>
      <c r="N247" s="35"/>
      <c r="O247" s="35">
        <f t="shared" ca="1" si="27"/>
        <v>-1.0109506305803474E-2</v>
      </c>
      <c r="P247" s="35"/>
      <c r="Q247" s="37">
        <f t="shared" si="28"/>
        <v>36901.367899999997</v>
      </c>
      <c r="R247" s="35"/>
    </row>
    <row r="248" spans="1:18">
      <c r="A248" s="42" t="s">
        <v>71</v>
      </c>
      <c r="B248" s="43" t="s">
        <v>72</v>
      </c>
      <c r="C248" s="40">
        <v>51974.566599999998</v>
      </c>
      <c r="D248" s="40">
        <v>5.9999999999999995E-4</v>
      </c>
      <c r="E248" s="35">
        <f t="shared" si="26"/>
        <v>9205.9936306431136</v>
      </c>
      <c r="F248" s="35">
        <f t="shared" si="29"/>
        <v>9206</v>
      </c>
      <c r="G248" s="35">
        <f t="shared" si="30"/>
        <v>-8.7100000018835999E-3</v>
      </c>
      <c r="H248" s="35"/>
      <c r="I248" s="35"/>
      <c r="J248" s="35"/>
      <c r="K248" s="35">
        <f>+G248</f>
        <v>-8.7100000018835999E-3</v>
      </c>
      <c r="L248" s="35"/>
      <c r="M248" s="35"/>
      <c r="N248" s="35"/>
      <c r="O248" s="35">
        <f t="shared" ca="1" si="27"/>
        <v>-1.0159768862620129E-2</v>
      </c>
      <c r="P248" s="35"/>
      <c r="Q248" s="37">
        <f t="shared" si="28"/>
        <v>36956.066599999998</v>
      </c>
      <c r="R248" s="35"/>
    </row>
    <row r="249" spans="1:18">
      <c r="A249" s="42" t="s">
        <v>71</v>
      </c>
      <c r="B249" s="43" t="s">
        <v>68</v>
      </c>
      <c r="C249" s="40">
        <v>51989.607689999997</v>
      </c>
      <c r="D249" s="40">
        <v>1.3999999999999999E-4</v>
      </c>
      <c r="E249" s="35">
        <f t="shared" si="26"/>
        <v>9216.992720212651</v>
      </c>
      <c r="F249" s="35">
        <f t="shared" si="29"/>
        <v>9217</v>
      </c>
      <c r="G249" s="35">
        <f t="shared" si="30"/>
        <v>-9.9550000013550743E-3</v>
      </c>
      <c r="H249" s="35"/>
      <c r="I249" s="35"/>
      <c r="J249" s="35"/>
      <c r="K249" s="35">
        <f>+G249</f>
        <v>-9.9550000013550743E-3</v>
      </c>
      <c r="L249" s="35"/>
      <c r="M249" s="35"/>
      <c r="N249" s="35"/>
      <c r="O249" s="35">
        <f t="shared" ca="1" si="27"/>
        <v>-1.0173591065744709E-2</v>
      </c>
      <c r="P249" s="35"/>
      <c r="Q249" s="37">
        <f t="shared" si="28"/>
        <v>36971.107689999997</v>
      </c>
      <c r="R249" s="35"/>
    </row>
    <row r="250" spans="1:18">
      <c r="A250" s="42" t="s">
        <v>71</v>
      </c>
      <c r="B250" s="43" t="s">
        <v>72</v>
      </c>
      <c r="C250" s="40">
        <v>52015.592100000002</v>
      </c>
      <c r="D250" s="40">
        <v>5.0000000000000001E-4</v>
      </c>
      <c r="E250" s="35">
        <f t="shared" si="26"/>
        <v>9235.994325349091</v>
      </c>
      <c r="F250" s="35">
        <f t="shared" si="29"/>
        <v>9236</v>
      </c>
      <c r="G250" s="35">
        <f t="shared" si="30"/>
        <v>-7.7600000004167669E-3</v>
      </c>
      <c r="H250" s="35"/>
      <c r="I250" s="35"/>
      <c r="J250" s="35"/>
      <c r="K250" s="35">
        <f>+G250</f>
        <v>-7.7600000004167669E-3</v>
      </c>
      <c r="L250" s="35"/>
      <c r="M250" s="35"/>
      <c r="N250" s="35"/>
      <c r="O250" s="35">
        <f t="shared" ca="1" si="27"/>
        <v>-1.0197465780232621E-2</v>
      </c>
      <c r="P250" s="35"/>
      <c r="Q250" s="37">
        <f t="shared" si="28"/>
        <v>36997.092100000002</v>
      </c>
      <c r="R250" s="35"/>
    </row>
    <row r="251" spans="1:18">
      <c r="A251" s="46" t="s">
        <v>74</v>
      </c>
      <c r="B251" s="47"/>
      <c r="C251" s="48">
        <v>53090.427799999998</v>
      </c>
      <c r="D251" s="48">
        <v>6.1999999999999998E-3</v>
      </c>
      <c r="E251" s="35">
        <f t="shared" si="26"/>
        <v>10021.988833515539</v>
      </c>
      <c r="F251" s="35">
        <f t="shared" si="29"/>
        <v>10022</v>
      </c>
      <c r="G251" s="35">
        <f t="shared" si="30"/>
        <v>-1.5270000003511086E-2</v>
      </c>
      <c r="H251" s="35"/>
      <c r="I251" s="35"/>
      <c r="J251" s="35">
        <f>+G251</f>
        <v>-1.5270000003511086E-2</v>
      </c>
      <c r="L251" s="35"/>
      <c r="M251" s="35"/>
      <c r="N251" s="35"/>
      <c r="O251" s="35">
        <f t="shared" ca="1" si="27"/>
        <v>-1.118512502167991E-2</v>
      </c>
      <c r="P251" s="35"/>
      <c r="Q251" s="37">
        <f t="shared" si="28"/>
        <v>38071.927799999998</v>
      </c>
      <c r="R251" s="35"/>
    </row>
    <row r="252" spans="1:18">
      <c r="A252" s="46" t="s">
        <v>77</v>
      </c>
      <c r="B252" s="49"/>
      <c r="C252" s="40">
        <v>53462.387600000002</v>
      </c>
      <c r="D252" s="40">
        <v>4.0000000000000002E-4</v>
      </c>
      <c r="E252" s="35">
        <f t="shared" si="26"/>
        <v>10293.991670840998</v>
      </c>
      <c r="F252" s="35">
        <f t="shared" si="29"/>
        <v>10294</v>
      </c>
      <c r="G252" s="35">
        <f t="shared" si="30"/>
        <v>-1.1389999999664724E-2</v>
      </c>
      <c r="H252" s="35"/>
      <c r="I252" s="35"/>
      <c r="J252" s="35">
        <f>+G252</f>
        <v>-1.1389999999664724E-2</v>
      </c>
      <c r="L252" s="35"/>
      <c r="M252" s="35"/>
      <c r="N252" s="35"/>
      <c r="O252" s="35">
        <f t="shared" ca="1" si="27"/>
        <v>-1.1526910408033171E-2</v>
      </c>
      <c r="P252" s="35"/>
      <c r="Q252" s="37">
        <f t="shared" si="28"/>
        <v>38443.887600000002</v>
      </c>
      <c r="R252" s="35"/>
    </row>
    <row r="253" spans="1:18">
      <c r="A253" s="50" t="s">
        <v>85</v>
      </c>
      <c r="B253" s="42"/>
      <c r="C253" s="40">
        <v>54018.953699999998</v>
      </c>
      <c r="D253" s="40">
        <v>2.0000000000000001E-4</v>
      </c>
      <c r="E253" s="35">
        <f t="shared" si="26"/>
        <v>10700.991455116509</v>
      </c>
      <c r="F253" s="35">
        <f t="shared" si="29"/>
        <v>10701</v>
      </c>
      <c r="G253" s="35">
        <f t="shared" si="30"/>
        <v>-1.1685000004945323E-2</v>
      </c>
      <c r="H253" s="35"/>
      <c r="I253" s="35"/>
      <c r="J253" s="35"/>
      <c r="K253" s="35">
        <f>+G253</f>
        <v>-1.1685000004945323E-2</v>
      </c>
      <c r="M253" s="35"/>
      <c r="N253" s="35"/>
      <c r="O253" s="35">
        <f t="shared" ca="1" si="27"/>
        <v>-1.2038331923642644E-2</v>
      </c>
      <c r="P253" s="35"/>
      <c r="Q253" s="37">
        <f t="shared" si="28"/>
        <v>39000.453699999998</v>
      </c>
      <c r="R253" s="35"/>
    </row>
    <row r="254" spans="1:18">
      <c r="A254" s="40" t="s">
        <v>90</v>
      </c>
      <c r="B254" s="43" t="s">
        <v>68</v>
      </c>
      <c r="C254" s="40">
        <v>54508.505060000003</v>
      </c>
      <c r="D254" s="40">
        <v>5.9999999999999995E-4</v>
      </c>
      <c r="E254" s="35">
        <f t="shared" si="26"/>
        <v>11058.985407518185</v>
      </c>
      <c r="F254" s="35">
        <f t="shared" si="29"/>
        <v>11059</v>
      </c>
      <c r="G254" s="35"/>
      <c r="H254" s="35"/>
      <c r="I254" s="35"/>
      <c r="J254" s="35"/>
      <c r="K254" s="35"/>
      <c r="L254" s="35"/>
      <c r="M254" s="35"/>
      <c r="O254" s="35">
        <f t="shared" ca="1" si="27"/>
        <v>-1.2488181807151716E-2</v>
      </c>
      <c r="P254" s="35"/>
      <c r="Q254" s="37">
        <f t="shared" si="28"/>
        <v>39490.005060000003</v>
      </c>
      <c r="R254" s="35"/>
    </row>
    <row r="255" spans="1:18">
      <c r="A255" s="40" t="s">
        <v>90</v>
      </c>
      <c r="B255" s="43" t="s">
        <v>68</v>
      </c>
      <c r="C255" s="40">
        <v>54508.506229999999</v>
      </c>
      <c r="D255" s="40">
        <v>5.0000000000000001E-4</v>
      </c>
      <c r="E255" s="35">
        <f t="shared" si="26"/>
        <v>11058.986263103434</v>
      </c>
      <c r="F255" s="35">
        <f t="shared" si="29"/>
        <v>11059</v>
      </c>
      <c r="G255" s="35">
        <f t="shared" ref="G255:G270" si="31">+C255-(C$7+F255*C$8)</f>
        <v>-1.8785000000207219E-2</v>
      </c>
      <c r="H255" s="35"/>
      <c r="I255" s="35"/>
      <c r="J255" s="35"/>
      <c r="K255" s="35">
        <f>+G255</f>
        <v>-1.8785000000207219E-2</v>
      </c>
      <c r="L255" s="35"/>
      <c r="M255" s="35"/>
      <c r="O255" s="35">
        <f t="shared" ca="1" si="27"/>
        <v>-1.2488181807151716E-2</v>
      </c>
      <c r="P255" s="35"/>
      <c r="Q255" s="37">
        <f t="shared" si="28"/>
        <v>39490.006229999999</v>
      </c>
      <c r="R255" s="35"/>
    </row>
    <row r="256" spans="1:18">
      <c r="A256" s="40" t="s">
        <v>90</v>
      </c>
      <c r="B256" s="43" t="s">
        <v>68</v>
      </c>
      <c r="C256" s="40">
        <v>54508.508779999996</v>
      </c>
      <c r="D256" s="40">
        <v>6.9999999999999999E-4</v>
      </c>
      <c r="E256" s="35">
        <f t="shared" si="26"/>
        <v>11058.988127840523</v>
      </c>
      <c r="F256" s="35">
        <f t="shared" si="29"/>
        <v>11059</v>
      </c>
      <c r="G256" s="35">
        <f t="shared" si="31"/>
        <v>-1.6235000002779998E-2</v>
      </c>
      <c r="H256" s="35"/>
      <c r="I256" s="35"/>
      <c r="J256" s="35"/>
      <c r="K256" s="35">
        <f>+G256</f>
        <v>-1.6235000002779998E-2</v>
      </c>
      <c r="L256" s="35"/>
      <c r="M256" s="35"/>
      <c r="O256" s="35">
        <f t="shared" ca="1" si="27"/>
        <v>-1.2488181807151716E-2</v>
      </c>
      <c r="P256" s="35"/>
      <c r="Q256" s="37">
        <f t="shared" si="28"/>
        <v>39490.008779999996</v>
      </c>
      <c r="R256" s="35"/>
    </row>
    <row r="257" spans="1:18">
      <c r="A257" s="40" t="s">
        <v>87</v>
      </c>
      <c r="B257" s="43" t="s">
        <v>72</v>
      </c>
      <c r="C257" s="40">
        <v>54829.868499999997</v>
      </c>
      <c r="D257" s="40">
        <v>2.9999999999999997E-4</v>
      </c>
      <c r="E257" s="35">
        <f t="shared" si="26"/>
        <v>11293.98867263626</v>
      </c>
      <c r="F257" s="35">
        <f t="shared" si="29"/>
        <v>11294</v>
      </c>
      <c r="G257" s="35">
        <f t="shared" si="31"/>
        <v>-1.5490000005229376E-2</v>
      </c>
      <c r="H257" s="35"/>
      <c r="I257" s="35"/>
      <c r="J257" s="35"/>
      <c r="K257" s="35">
        <f>+G257</f>
        <v>-1.5490000005229376E-2</v>
      </c>
      <c r="L257" s="35"/>
      <c r="M257" s="35"/>
      <c r="N257" s="35"/>
      <c r="O257" s="35">
        <f t="shared" ca="1" si="27"/>
        <v>-1.2783474328449569E-2</v>
      </c>
      <c r="P257" s="35"/>
      <c r="Q257" s="37">
        <f t="shared" si="28"/>
        <v>39811.368499999997</v>
      </c>
      <c r="R257" s="35"/>
    </row>
    <row r="258" spans="1:18">
      <c r="A258" s="51" t="s">
        <v>91</v>
      </c>
      <c r="B258" s="52" t="s">
        <v>68</v>
      </c>
      <c r="C258" s="51">
        <v>54899.6132</v>
      </c>
      <c r="D258" s="51">
        <v>2.0000000000000001E-4</v>
      </c>
      <c r="E258" s="35">
        <f t="shared" si="26"/>
        <v>11344.990840850174</v>
      </c>
      <c r="F258" s="35">
        <f t="shared" si="29"/>
        <v>11345</v>
      </c>
      <c r="G258" s="35">
        <f t="shared" si="31"/>
        <v>-1.2524999998277053E-2</v>
      </c>
      <c r="H258" s="35"/>
      <c r="I258" s="35"/>
      <c r="J258" s="35"/>
      <c r="K258" s="35">
        <f>+G258</f>
        <v>-1.2524999998277053E-2</v>
      </c>
      <c r="L258" s="35"/>
      <c r="M258" s="35"/>
      <c r="O258" s="35">
        <f t="shared" ca="1" si="27"/>
        <v>-1.2847559088390805E-2</v>
      </c>
      <c r="P258" s="35"/>
      <c r="Q258" s="37">
        <f t="shared" si="28"/>
        <v>39881.1132</v>
      </c>
      <c r="R258" s="35"/>
    </row>
    <row r="259" spans="1:18">
      <c r="A259" s="51" t="s">
        <v>92</v>
      </c>
      <c r="B259" s="52" t="s">
        <v>72</v>
      </c>
      <c r="C259" s="51">
        <v>54947.477099999996</v>
      </c>
      <c r="D259" s="51">
        <v>1.1000000000000001E-3</v>
      </c>
      <c r="E259" s="35">
        <f t="shared" si="26"/>
        <v>11379.992248543858</v>
      </c>
      <c r="F259" s="35">
        <f t="shared" si="29"/>
        <v>11380</v>
      </c>
      <c r="G259" s="35">
        <f t="shared" si="31"/>
        <v>-1.0600000001431908E-2</v>
      </c>
      <c r="H259" s="35"/>
      <c r="I259" s="35"/>
      <c r="J259" s="35">
        <f t="shared" ref="J259:J266" si="32">+G259</f>
        <v>-1.0600000001431908E-2</v>
      </c>
      <c r="L259" s="35"/>
      <c r="M259" s="35"/>
      <c r="N259" s="35"/>
      <c r="O259" s="35">
        <f t="shared" ca="1" si="27"/>
        <v>-1.2891538825605378E-2</v>
      </c>
      <c r="P259" s="35"/>
      <c r="Q259" s="37">
        <f t="shared" si="28"/>
        <v>39928.977099999996</v>
      </c>
      <c r="R259" s="35"/>
    </row>
    <row r="260" spans="1:18">
      <c r="A260" s="51" t="s">
        <v>93</v>
      </c>
      <c r="B260" s="52" t="s">
        <v>68</v>
      </c>
      <c r="C260" s="51">
        <v>55624.3796</v>
      </c>
      <c r="D260" s="51">
        <v>5.3E-3</v>
      </c>
      <c r="E260" s="35">
        <f t="shared" si="26"/>
        <v>11874.990365525035</v>
      </c>
      <c r="F260" s="35">
        <f t="shared" si="29"/>
        <v>11875</v>
      </c>
      <c r="G260" s="35">
        <f t="shared" si="31"/>
        <v>-1.3175000000046566E-2</v>
      </c>
      <c r="H260" s="35"/>
      <c r="I260" s="35"/>
      <c r="J260" s="35">
        <f t="shared" si="32"/>
        <v>-1.3175000000046566E-2</v>
      </c>
      <c r="L260" s="35"/>
      <c r="M260" s="35"/>
      <c r="N260" s="35"/>
      <c r="O260" s="35">
        <f t="shared" ca="1" si="27"/>
        <v>-1.3513537966211497E-2</v>
      </c>
      <c r="P260" s="35"/>
      <c r="Q260" s="37">
        <f t="shared" si="28"/>
        <v>40605.8796</v>
      </c>
      <c r="R260" s="35"/>
    </row>
    <row r="261" spans="1:18">
      <c r="A261" s="51" t="s">
        <v>93</v>
      </c>
      <c r="B261" s="52" t="s">
        <v>68</v>
      </c>
      <c r="C261" s="51">
        <v>55654.464899999999</v>
      </c>
      <c r="D261" s="51">
        <v>6.1000000000000004E-3</v>
      </c>
      <c r="E261" s="35">
        <f t="shared" si="26"/>
        <v>11896.990826224785</v>
      </c>
      <c r="F261" s="35">
        <f t="shared" si="29"/>
        <v>11897</v>
      </c>
      <c r="G261" s="35">
        <f t="shared" si="31"/>
        <v>-1.2544999997771811E-2</v>
      </c>
      <c r="H261" s="35"/>
      <c r="I261" s="35"/>
      <c r="J261" s="35">
        <f t="shared" si="32"/>
        <v>-1.2544999997771811E-2</v>
      </c>
      <c r="L261" s="35"/>
      <c r="M261" s="35"/>
      <c r="N261" s="35"/>
      <c r="O261" s="35">
        <f t="shared" ca="1" si="27"/>
        <v>-1.3541182372460657E-2</v>
      </c>
      <c r="P261" s="35"/>
      <c r="Q261" s="37">
        <f t="shared" si="28"/>
        <v>40635.964899999999</v>
      </c>
      <c r="R261" s="35"/>
    </row>
    <row r="262" spans="1:18">
      <c r="A262" s="71" t="s">
        <v>95</v>
      </c>
      <c r="B262" s="43" t="s">
        <v>72</v>
      </c>
      <c r="C262" s="40">
        <v>56019.583200000001</v>
      </c>
      <c r="D262" s="40">
        <v>4.3E-3</v>
      </c>
      <c r="E262" s="42">
        <f t="shared" si="26"/>
        <v>12163.990683627244</v>
      </c>
      <c r="F262" s="35">
        <f t="shared" si="29"/>
        <v>12164</v>
      </c>
      <c r="G262" s="35">
        <f t="shared" si="31"/>
        <v>-1.2739999998302665E-2</v>
      </c>
      <c r="H262" s="35"/>
      <c r="I262" s="35"/>
      <c r="J262" s="35">
        <f t="shared" si="32"/>
        <v>-1.2739999998302665E-2</v>
      </c>
      <c r="L262" s="35"/>
      <c r="M262" s="35"/>
      <c r="N262" s="35"/>
      <c r="O262" s="35">
        <f t="shared" ca="1" si="27"/>
        <v>-1.3876684939211835E-2</v>
      </c>
      <c r="P262" s="35"/>
      <c r="Q262" s="37">
        <f t="shared" si="28"/>
        <v>41001.083200000001</v>
      </c>
      <c r="R262" s="35"/>
    </row>
    <row r="263" spans="1:18">
      <c r="A263" s="72" t="s">
        <v>98</v>
      </c>
      <c r="B263" s="49" t="s">
        <v>72</v>
      </c>
      <c r="C263" s="72">
        <v>56726.572899999999</v>
      </c>
      <c r="D263" s="72">
        <v>6.1000000000000004E-3</v>
      </c>
      <c r="E263" s="42">
        <f t="shared" si="26"/>
        <v>12680.990650720118</v>
      </c>
      <c r="F263" s="35">
        <f t="shared" si="29"/>
        <v>12681</v>
      </c>
      <c r="G263" s="35">
        <f t="shared" si="31"/>
        <v>-1.2784999998984858E-2</v>
      </c>
      <c r="H263" s="35"/>
      <c r="I263" s="35"/>
      <c r="J263" s="35">
        <f t="shared" si="32"/>
        <v>-1.2784999998984858E-2</v>
      </c>
      <c r="L263" s="35"/>
      <c r="M263" s="35"/>
      <c r="N263" s="35"/>
      <c r="O263" s="35">
        <f t="shared" ca="1" si="27"/>
        <v>-1.4526328486067112E-2</v>
      </c>
      <c r="P263" s="35"/>
      <c r="Q263" s="37">
        <f t="shared" si="28"/>
        <v>41708.072899999999</v>
      </c>
      <c r="R263" s="35"/>
    </row>
    <row r="264" spans="1:18">
      <c r="A264" s="72" t="s">
        <v>98</v>
      </c>
      <c r="B264" s="49" t="s">
        <v>72</v>
      </c>
      <c r="C264" s="72">
        <v>56729.305200000003</v>
      </c>
      <c r="D264" s="72">
        <v>1.5E-3</v>
      </c>
      <c r="E264" s="42">
        <f t="shared" si="26"/>
        <v>12682.988698230696</v>
      </c>
      <c r="F264" s="35">
        <f t="shared" si="29"/>
        <v>12683</v>
      </c>
      <c r="G264" s="35">
        <f t="shared" si="31"/>
        <v>-1.5455000000656582E-2</v>
      </c>
      <c r="H264" s="35"/>
      <c r="I264" s="35"/>
      <c r="J264" s="35">
        <f t="shared" si="32"/>
        <v>-1.5455000000656582E-2</v>
      </c>
      <c r="L264" s="35"/>
      <c r="M264" s="35"/>
      <c r="N264" s="35"/>
      <c r="O264" s="35">
        <f t="shared" ca="1" si="27"/>
        <v>-1.4528841613907946E-2</v>
      </c>
      <c r="P264" s="35"/>
      <c r="Q264" s="37">
        <f t="shared" si="28"/>
        <v>41710.805200000003</v>
      </c>
      <c r="R264" s="35"/>
    </row>
    <row r="265" spans="1:18">
      <c r="A265" s="72" t="s">
        <v>98</v>
      </c>
      <c r="B265" s="49" t="s">
        <v>72</v>
      </c>
      <c r="C265" s="72">
        <v>56737.5124</v>
      </c>
      <c r="D265" s="72">
        <v>5.9999999999999995E-4</v>
      </c>
      <c r="E265" s="42">
        <f t="shared" si="26"/>
        <v>12688.990372837729</v>
      </c>
      <c r="F265" s="35">
        <f t="shared" si="29"/>
        <v>12689</v>
      </c>
      <c r="G265" s="35">
        <f t="shared" si="31"/>
        <v>-1.3165000003937166E-2</v>
      </c>
      <c r="H265" s="35"/>
      <c r="I265" s="35"/>
      <c r="J265" s="35">
        <f t="shared" si="32"/>
        <v>-1.3165000003937166E-2</v>
      </c>
      <c r="L265" s="35"/>
      <c r="M265" s="35"/>
      <c r="N265" s="35"/>
      <c r="O265" s="35">
        <f t="shared" ca="1" si="27"/>
        <v>-1.4536380997430445E-2</v>
      </c>
      <c r="P265" s="35"/>
      <c r="Q265" s="37">
        <f t="shared" si="28"/>
        <v>41719.0124</v>
      </c>
      <c r="R265" s="35"/>
    </row>
    <row r="266" spans="1:18">
      <c r="A266" s="73" t="s">
        <v>2</v>
      </c>
      <c r="B266" s="74" t="s">
        <v>72</v>
      </c>
      <c r="C266" s="75">
        <v>57299.544800000003</v>
      </c>
      <c r="D266" s="75">
        <v>8.8999999999999999E-3</v>
      </c>
      <c r="E266" s="42">
        <f t="shared" si="26"/>
        <v>13099.987495292457</v>
      </c>
      <c r="F266" s="35">
        <f t="shared" si="29"/>
        <v>13100</v>
      </c>
      <c r="G266" s="35">
        <f t="shared" si="31"/>
        <v>-1.7099999997299165E-2</v>
      </c>
      <c r="H266" s="35"/>
      <c r="I266" s="35"/>
      <c r="J266" s="35">
        <f t="shared" si="32"/>
        <v>-1.7099999997299165E-2</v>
      </c>
      <c r="L266" s="35"/>
      <c r="M266" s="35"/>
      <c r="N266" s="35"/>
      <c r="O266" s="35">
        <f t="shared" ca="1" si="27"/>
        <v>-1.5052828768721584E-2</v>
      </c>
      <c r="P266" s="35"/>
      <c r="Q266" s="37">
        <f t="shared" si="28"/>
        <v>42281.044800000003</v>
      </c>
      <c r="R266" s="35"/>
    </row>
    <row r="267" spans="1:18">
      <c r="A267" s="73" t="s">
        <v>2</v>
      </c>
      <c r="B267" s="74" t="s">
        <v>72</v>
      </c>
      <c r="C267" s="75">
        <v>57466.380899999996</v>
      </c>
      <c r="D267" s="75">
        <v>4.1999999999999997E-3</v>
      </c>
      <c r="E267" s="42">
        <f t="shared" si="26"/>
        <v>13221.989637911931</v>
      </c>
      <c r="F267" s="35">
        <f t="shared" si="29"/>
        <v>13222</v>
      </c>
      <c r="G267" s="35">
        <f t="shared" si="31"/>
        <v>-1.4170000002195593E-2</v>
      </c>
      <c r="H267" s="35"/>
      <c r="I267" s="35"/>
      <c r="J267" s="35"/>
      <c r="K267" s="35">
        <f>+G267</f>
        <v>-1.4170000002195593E-2</v>
      </c>
      <c r="L267" s="35"/>
      <c r="M267" s="35"/>
      <c r="O267" s="35">
        <f t="shared" ca="1" si="27"/>
        <v>-1.5206129567012384E-2</v>
      </c>
      <c r="P267" s="35"/>
      <c r="Q267" s="37">
        <f t="shared" si="28"/>
        <v>42447.880899999996</v>
      </c>
      <c r="R267" s="35"/>
    </row>
    <row r="268" spans="1:18">
      <c r="A268" s="76" t="s">
        <v>0</v>
      </c>
      <c r="B268" s="79" t="s">
        <v>72</v>
      </c>
      <c r="C268" s="80">
        <v>57846.540500000003</v>
      </c>
      <c r="D268" s="80">
        <v>1.1000000000000001E-3</v>
      </c>
      <c r="E268" s="42">
        <f t="shared" si="26"/>
        <v>13499.988738450515</v>
      </c>
      <c r="F268" s="35">
        <f t="shared" si="29"/>
        <v>13500</v>
      </c>
      <c r="G268" s="35">
        <f t="shared" si="31"/>
        <v>-1.5399999996589031E-2</v>
      </c>
      <c r="H268" s="35"/>
      <c r="I268" s="35"/>
      <c r="K268" s="35">
        <f>+G268</f>
        <v>-1.5399999996589031E-2</v>
      </c>
      <c r="L268" s="35"/>
      <c r="M268" s="35"/>
      <c r="N268" s="35"/>
      <c r="O268" s="35">
        <f t="shared" ca="1" si="27"/>
        <v>-1.5555454336888142E-2</v>
      </c>
      <c r="P268" s="35"/>
      <c r="Q268" s="37">
        <f t="shared" si="28"/>
        <v>42828.040500000003</v>
      </c>
      <c r="R268" s="35"/>
    </row>
    <row r="269" spans="1:18">
      <c r="A269" s="76" t="s">
        <v>0</v>
      </c>
      <c r="B269" s="79" t="s">
        <v>72</v>
      </c>
      <c r="C269" s="80">
        <v>57853.379000000001</v>
      </c>
      <c r="D269" s="80">
        <v>1.9E-3</v>
      </c>
      <c r="E269" s="42">
        <f t="shared" si="26"/>
        <v>13504.98952456517</v>
      </c>
      <c r="F269" s="35">
        <f t="shared" si="29"/>
        <v>13505</v>
      </c>
      <c r="G269" s="35">
        <f t="shared" si="31"/>
        <v>-1.4324999996460974E-2</v>
      </c>
      <c r="H269" s="35"/>
      <c r="I269" s="35"/>
      <c r="K269" s="35">
        <f>+G269</f>
        <v>-1.4324999996460974E-2</v>
      </c>
      <c r="L269" s="35"/>
      <c r="M269" s="35"/>
      <c r="N269" s="35"/>
      <c r="O269" s="35">
        <f t="shared" ca="1" si="27"/>
        <v>-1.5561737156490226E-2</v>
      </c>
      <c r="P269" s="35"/>
      <c r="Q269" s="37">
        <f t="shared" si="28"/>
        <v>42834.879000000001</v>
      </c>
      <c r="R269" s="35"/>
    </row>
    <row r="270" spans="1:18">
      <c r="A270" s="76" t="s">
        <v>1</v>
      </c>
      <c r="B270" s="77" t="s">
        <v>72</v>
      </c>
      <c r="C270" s="78">
        <v>58147.387999999999</v>
      </c>
      <c r="D270" s="78">
        <v>5.0000000000000001E-3</v>
      </c>
      <c r="E270" s="42">
        <f t="shared" si="26"/>
        <v>13719.98932346607</v>
      </c>
      <c r="F270" s="35">
        <f t="shared" si="29"/>
        <v>13720</v>
      </c>
      <c r="G270" s="35">
        <f t="shared" si="31"/>
        <v>-1.4600000002246816E-2</v>
      </c>
      <c r="H270" s="35"/>
      <c r="I270" s="35">
        <f>+G270</f>
        <v>-1.4600000002246816E-2</v>
      </c>
      <c r="L270" s="35"/>
      <c r="M270" s="35"/>
      <c r="N270" s="35"/>
      <c r="O270" s="35">
        <f t="shared" ca="1" si="27"/>
        <v>-1.5831898399379752E-2</v>
      </c>
      <c r="P270" s="35"/>
      <c r="Q270" s="37">
        <f t="shared" si="28"/>
        <v>43128.887999999999</v>
      </c>
      <c r="R270" s="35"/>
    </row>
    <row r="271" spans="1:18">
      <c r="A271" s="42"/>
      <c r="B271" s="43"/>
      <c r="C271" s="42"/>
      <c r="D271" s="42"/>
      <c r="E271" s="42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1:18">
      <c r="A272" s="42"/>
      <c r="B272" s="43"/>
      <c r="C272" s="42"/>
      <c r="D272" s="42"/>
      <c r="E272" s="42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1:18">
      <c r="A273" s="42"/>
      <c r="B273" s="43"/>
      <c r="C273" s="42"/>
      <c r="D273" s="42"/>
      <c r="E273" s="42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1:18">
      <c r="A274" s="35"/>
      <c r="B274" s="38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1:18">
      <c r="A275" s="35"/>
      <c r="B275" s="38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1:18">
      <c r="A276" s="35"/>
      <c r="B276" s="38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1:18">
      <c r="A277" s="35"/>
      <c r="B277" s="38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1:18">
      <c r="A278" s="35"/>
      <c r="B278" s="38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1:18">
      <c r="A279" s="35"/>
      <c r="B279" s="38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1:18">
      <c r="A280" s="35"/>
      <c r="B280" s="38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1:18">
      <c r="A281" s="35"/>
      <c r="B281" s="38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1:18">
      <c r="A282" s="35"/>
      <c r="B282" s="38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3" spans="1:18">
      <c r="A283" s="35"/>
      <c r="B283" s="38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1:18">
      <c r="A284" s="35"/>
      <c r="B284" s="38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</row>
    <row r="285" spans="1:18">
      <c r="A285" s="35"/>
      <c r="B285" s="38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1:18">
      <c r="A286" s="35"/>
      <c r="B286" s="38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1:18">
      <c r="A287" s="35"/>
      <c r="B287" s="38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1:18">
      <c r="A288" s="35"/>
      <c r="B288" s="38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1:18">
      <c r="A289" s="35"/>
      <c r="B289" s="38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1:18">
      <c r="A290" s="35"/>
      <c r="B290" s="38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1:18">
      <c r="A291" s="35"/>
      <c r="B291" s="38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1:18">
      <c r="A292" s="35"/>
      <c r="B292" s="38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1:18">
      <c r="A293" s="35"/>
      <c r="B293" s="38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1:18">
      <c r="A294" s="35"/>
      <c r="B294" s="38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1:18">
      <c r="A295" s="35"/>
      <c r="B295" s="38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1:18">
      <c r="A296" s="35"/>
      <c r="B296" s="38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1:18">
      <c r="A297" s="35"/>
      <c r="B297" s="38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1:18">
      <c r="A298" s="35"/>
      <c r="B298" s="38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1:18">
      <c r="A299" s="35"/>
      <c r="B299" s="38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1:18">
      <c r="A300" s="35"/>
      <c r="B300" s="38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1:18">
      <c r="A301" s="35"/>
      <c r="B301" s="38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1:18">
      <c r="A302" s="35"/>
      <c r="B302" s="38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1:18">
      <c r="A303" s="35"/>
      <c r="B303" s="38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1:18">
      <c r="A304" s="35"/>
      <c r="B304" s="38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1:18">
      <c r="A305" s="35"/>
      <c r="B305" s="38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1:18">
      <c r="A306" s="35"/>
      <c r="B306" s="38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1:18">
      <c r="A307" s="35"/>
      <c r="B307" s="38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1:18">
      <c r="A308" s="35"/>
      <c r="B308" s="38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1:18">
      <c r="A309" s="35"/>
      <c r="B309" s="38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1:18">
      <c r="A310" s="35"/>
      <c r="B310" s="38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1:18">
      <c r="A311" s="35"/>
      <c r="B311" s="38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</row>
    <row r="312" spans="1:18">
      <c r="A312" s="35"/>
      <c r="B312" s="38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1:18">
      <c r="A313" s="35"/>
      <c r="B313" s="38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4" spans="1:18">
      <c r="A314" s="35"/>
      <c r="B314" s="38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</row>
    <row r="315" spans="1:18">
      <c r="A315" s="35"/>
      <c r="B315" s="38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</row>
    <row r="316" spans="1:18">
      <c r="A316" s="35"/>
      <c r="B316" s="38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1:18">
      <c r="A317" s="35"/>
      <c r="B317" s="38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1:18">
      <c r="A318" s="35"/>
      <c r="B318" s="38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1:18">
      <c r="A319" s="35"/>
      <c r="B319" s="38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1:18">
      <c r="A320" s="35"/>
      <c r="B320" s="38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1:18">
      <c r="A321" s="35"/>
      <c r="B321" s="38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1:18">
      <c r="A322" s="35"/>
      <c r="B322" s="38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1:18">
      <c r="A323" s="35"/>
      <c r="B323" s="38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1:18">
      <c r="A324" s="35"/>
      <c r="B324" s="38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1:18">
      <c r="A325" s="35"/>
      <c r="B325" s="38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1:18">
      <c r="A326" s="35"/>
      <c r="B326" s="38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1:18">
      <c r="A327" s="35"/>
      <c r="B327" s="38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1:18">
      <c r="A328" s="35"/>
      <c r="B328" s="38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1:18">
      <c r="A329" s="35"/>
      <c r="B329" s="38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1:18">
      <c r="A330" s="35"/>
      <c r="B330" s="38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1:18">
      <c r="A331" s="35"/>
      <c r="B331" s="38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1:18">
      <c r="A332" s="35"/>
      <c r="B332" s="38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1:18">
      <c r="A333" s="35"/>
      <c r="B333" s="38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1:18">
      <c r="A334" s="35"/>
      <c r="B334" s="38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1:18">
      <c r="A335" s="35"/>
      <c r="B335" s="38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1:18">
      <c r="A336" s="35"/>
      <c r="B336" s="38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1:18">
      <c r="A337" s="35"/>
      <c r="B337" s="38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1:18">
      <c r="A338" s="35"/>
      <c r="B338" s="38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1:18">
      <c r="A339" s="35"/>
      <c r="B339" s="38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1:18">
      <c r="A340" s="35"/>
      <c r="B340" s="38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1:18">
      <c r="A341" s="35"/>
      <c r="B341" s="38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1:18">
      <c r="A342" s="35"/>
      <c r="B342" s="38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</row>
    <row r="343" spans="1:18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</sheetData>
  <phoneticPr fontId="8" type="noConversion"/>
  <hyperlinks>
    <hyperlink ref="H2931" r:id="rId1" display="http://vsolj.cetus-net.org/bulletin.html"/>
    <hyperlink ref="H64887" r:id="rId2" display="http://vsolj.cetus-net.org/bulletin.html"/>
    <hyperlink ref="H64880" r:id="rId3" display="https://www.aavso.org/ejaavso"/>
    <hyperlink ref="AP1738" r:id="rId4" display="http://cdsbib.u-strasbg.fr/cgi-bin/cdsbib?1990RMxAA..21..381G"/>
    <hyperlink ref="AP1735" r:id="rId5" display="http://cdsbib.u-strasbg.fr/cgi-bin/cdsbib?1990RMxAA..21..381G"/>
    <hyperlink ref="AP1737" r:id="rId6" display="http://cdsbib.u-strasbg.fr/cgi-bin/cdsbib?1990RMxAA..21..381G"/>
    <hyperlink ref="AP1713" r:id="rId7" display="http://cdsbib.u-strasbg.fr/cgi-bin/cdsbib?1990RMxAA..21..381G"/>
    <hyperlink ref="I64887" r:id="rId8" display="http://vsolj.cetus-net.org/bulletin.html"/>
    <hyperlink ref="AQ1874" r:id="rId9" display="http://cdsbib.u-strasbg.fr/cgi-bin/cdsbib?1990RMxAA..21..381G"/>
    <hyperlink ref="AQ3518" r:id="rId10" display="http://cdsbib.u-strasbg.fr/cgi-bin/cdsbib?1990RMxAA..21..381G"/>
    <hyperlink ref="AQ1875" r:id="rId11" display="http://cdsbib.u-strasbg.fr/cgi-bin/cdsbib?1990RMxAA..21..381G"/>
    <hyperlink ref="H64884" r:id="rId12" display="https://www.aavso.org/ejaavso"/>
    <hyperlink ref="H2725" r:id="rId13" display="http://vsolj.cetus-net.org/bulletin.html"/>
    <hyperlink ref="AP5963" r:id="rId14" display="http://cdsbib.u-strasbg.fr/cgi-bin/cdsbib?1990RMxAA..21..381G"/>
    <hyperlink ref="AP5966" r:id="rId15" display="http://cdsbib.u-strasbg.fr/cgi-bin/cdsbib?1990RMxAA..21..381G"/>
    <hyperlink ref="AP5964" r:id="rId16" display="http://cdsbib.u-strasbg.fr/cgi-bin/cdsbib?1990RMxAA..21..381G"/>
    <hyperlink ref="AP5942" r:id="rId17" display="http://cdsbib.u-strasbg.fr/cgi-bin/cdsbib?1990RMxAA..21..381G"/>
    <hyperlink ref="I2725" r:id="rId18" display="http://vsolj.cetus-net.org/bulletin.html"/>
    <hyperlink ref="AQ6076" r:id="rId19" display="http://cdsbib.u-strasbg.fr/cgi-bin/cdsbib?1990RMxAA..21..381G"/>
    <hyperlink ref="AQ628" r:id="rId20" display="http://cdsbib.u-strasbg.fr/cgi-bin/cdsbib?1990RMxAA..21..381G"/>
    <hyperlink ref="AQ607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/>
  <cols>
    <col min="1" max="1" width="19.7109375" style="54" customWidth="1"/>
    <col min="2" max="2" width="4.42578125" style="19" customWidth="1"/>
    <col min="3" max="3" width="12.7109375" style="5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5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3" t="s">
        <v>99</v>
      </c>
      <c r="I1" s="55" t="s">
        <v>100</v>
      </c>
      <c r="J1" s="56" t="s">
        <v>101</v>
      </c>
    </row>
    <row r="2" spans="1:16">
      <c r="I2" s="57" t="s">
        <v>102</v>
      </c>
      <c r="J2" s="58" t="s">
        <v>103</v>
      </c>
    </row>
    <row r="3" spans="1:16">
      <c r="A3" s="59" t="s">
        <v>104</v>
      </c>
      <c r="I3" s="57" t="s">
        <v>105</v>
      </c>
      <c r="J3" s="58" t="s">
        <v>106</v>
      </c>
    </row>
    <row r="4" spans="1:16">
      <c r="I4" s="57" t="s">
        <v>107</v>
      </c>
      <c r="J4" s="58" t="s">
        <v>106</v>
      </c>
    </row>
    <row r="5" spans="1:16" ht="13.5" thickBot="1">
      <c r="I5" s="60" t="s">
        <v>108</v>
      </c>
      <c r="J5" s="61" t="s">
        <v>89</v>
      </c>
    </row>
    <row r="10" spans="1:16" ht="13.5" thickBot="1"/>
    <row r="11" spans="1:16" ht="12.75" customHeight="1" thickBot="1">
      <c r="A11" s="54" t="s">
        <v>470</v>
      </c>
      <c r="B11" s="6" t="s">
        <v>68</v>
      </c>
      <c r="C11" s="54">
        <v>41353.302000000003</v>
      </c>
      <c r="D11" s="19" t="s">
        <v>89</v>
      </c>
      <c r="E11" s="62">
        <v>1438.9873380695251</v>
      </c>
      <c r="F11" s="6" t="s">
        <v>108</v>
      </c>
      <c r="G11" s="19" t="s">
        <v>856</v>
      </c>
      <c r="H11" s="54">
        <v>-4076.5</v>
      </c>
      <c r="I11" s="63" t="s">
        <v>466</v>
      </c>
      <c r="J11" s="64" t="s">
        <v>467</v>
      </c>
      <c r="K11" s="63">
        <v>-4076.5</v>
      </c>
      <c r="L11" s="63" t="s">
        <v>468</v>
      </c>
      <c r="M11" s="64"/>
      <c r="N11" s="64"/>
      <c r="O11" s="65" t="s">
        <v>469</v>
      </c>
      <c r="P11" s="65" t="s">
        <v>470</v>
      </c>
    </row>
    <row r="12" spans="1:16" ht="12.75" customHeight="1" thickBot="1">
      <c r="A12" s="54" t="s">
        <v>473</v>
      </c>
      <c r="B12" s="6" t="s">
        <v>72</v>
      </c>
      <c r="C12" s="54">
        <v>41595.345999999998</v>
      </c>
      <c r="D12" s="19" t="s">
        <v>89</v>
      </c>
      <c r="E12" s="62">
        <v>1615.986720146838</v>
      </c>
      <c r="F12" s="6" t="s">
        <v>108</v>
      </c>
      <c r="G12" s="19" t="s">
        <v>857</v>
      </c>
      <c r="H12" s="54">
        <v>-3988</v>
      </c>
      <c r="I12" s="63" t="s">
        <v>471</v>
      </c>
      <c r="J12" s="64" t="s">
        <v>472</v>
      </c>
      <c r="K12" s="63">
        <v>-3988</v>
      </c>
      <c r="L12" s="63" t="s">
        <v>162</v>
      </c>
      <c r="M12" s="64"/>
      <c r="N12" s="64"/>
      <c r="O12" s="65" t="s">
        <v>469</v>
      </c>
      <c r="P12" s="65" t="s">
        <v>473</v>
      </c>
    </row>
    <row r="13" spans="1:16" ht="12.75" customHeight="1" thickBot="1">
      <c r="A13" s="54" t="s">
        <v>477</v>
      </c>
      <c r="B13" s="6" t="s">
        <v>68</v>
      </c>
      <c r="C13" s="54">
        <v>41766.311999999998</v>
      </c>
      <c r="D13" s="19" t="s">
        <v>89</v>
      </c>
      <c r="E13" s="62">
        <v>1741.0089324562969</v>
      </c>
      <c r="F13" s="6" t="s">
        <v>108</v>
      </c>
      <c r="G13" s="19" t="s">
        <v>858</v>
      </c>
      <c r="H13" s="54">
        <v>-3925.5</v>
      </c>
      <c r="I13" s="63" t="s">
        <v>474</v>
      </c>
      <c r="J13" s="64" t="s">
        <v>475</v>
      </c>
      <c r="K13" s="63">
        <v>-3925.5</v>
      </c>
      <c r="L13" s="63" t="s">
        <v>476</v>
      </c>
      <c r="M13" s="64"/>
      <c r="N13" s="64"/>
      <c r="O13" s="65" t="s">
        <v>469</v>
      </c>
      <c r="P13" s="65" t="s">
        <v>477</v>
      </c>
    </row>
    <row r="14" spans="1:16" ht="12.75" customHeight="1" thickBot="1">
      <c r="A14" s="54" t="s">
        <v>480</v>
      </c>
      <c r="B14" s="6" t="s">
        <v>72</v>
      </c>
      <c r="C14" s="54">
        <v>42183.396000000001</v>
      </c>
      <c r="D14" s="19" t="s">
        <v>89</v>
      </c>
      <c r="E14" s="62">
        <v>2046.0097185709544</v>
      </c>
      <c r="F14" s="6" t="s">
        <v>108</v>
      </c>
      <c r="G14" s="19" t="s">
        <v>859</v>
      </c>
      <c r="H14" s="54">
        <v>-3773</v>
      </c>
      <c r="I14" s="63" t="s">
        <v>478</v>
      </c>
      <c r="J14" s="64" t="s">
        <v>479</v>
      </c>
      <c r="K14" s="63">
        <v>-3773</v>
      </c>
      <c r="L14" s="63" t="s">
        <v>257</v>
      </c>
      <c r="M14" s="64"/>
      <c r="N14" s="64"/>
      <c r="O14" s="65" t="s">
        <v>469</v>
      </c>
      <c r="P14" s="65" t="s">
        <v>480</v>
      </c>
    </row>
    <row r="15" spans="1:16" ht="12.75" customHeight="1" thickBot="1">
      <c r="A15" s="54" t="s">
        <v>491</v>
      </c>
      <c r="B15" s="6" t="s">
        <v>68</v>
      </c>
      <c r="C15" s="54">
        <v>42529.353000000003</v>
      </c>
      <c r="D15" s="19" t="s">
        <v>89</v>
      </c>
      <c r="E15" s="62">
        <v>2298.9975027148407</v>
      </c>
      <c r="F15" s="6" t="s">
        <v>108</v>
      </c>
      <c r="G15" s="19" t="s">
        <v>860</v>
      </c>
      <c r="H15" s="54">
        <v>-3646.5</v>
      </c>
      <c r="I15" s="63" t="s">
        <v>488</v>
      </c>
      <c r="J15" s="64" t="s">
        <v>489</v>
      </c>
      <c r="K15" s="63">
        <v>-3646.5</v>
      </c>
      <c r="L15" s="63" t="s">
        <v>280</v>
      </c>
      <c r="M15" s="64"/>
      <c r="N15" s="64"/>
      <c r="O15" s="65" t="s">
        <v>490</v>
      </c>
      <c r="P15" s="65" t="s">
        <v>491</v>
      </c>
    </row>
    <row r="16" spans="1:16" ht="12.75" customHeight="1" thickBot="1">
      <c r="A16" s="54" t="s">
        <v>525</v>
      </c>
      <c r="B16" s="6" t="s">
        <v>68</v>
      </c>
      <c r="C16" s="54">
        <v>43032.595999999998</v>
      </c>
      <c r="D16" s="19" t="s">
        <v>89</v>
      </c>
      <c r="E16" s="62">
        <v>2667.0037331305271</v>
      </c>
      <c r="F16" s="6" t="s">
        <v>108</v>
      </c>
      <c r="G16" s="19" t="s">
        <v>861</v>
      </c>
      <c r="H16" s="54">
        <v>-3462.5</v>
      </c>
      <c r="I16" s="63" t="s">
        <v>523</v>
      </c>
      <c r="J16" s="64" t="s">
        <v>524</v>
      </c>
      <c r="K16" s="63">
        <v>-3462.5</v>
      </c>
      <c r="L16" s="63" t="s">
        <v>297</v>
      </c>
      <c r="M16" s="64"/>
      <c r="N16" s="64"/>
      <c r="O16" s="65" t="s">
        <v>490</v>
      </c>
      <c r="P16" s="65" t="s">
        <v>525</v>
      </c>
    </row>
    <row r="17" spans="1:16" ht="12.75" customHeight="1" thickBot="1">
      <c r="A17" s="54" t="s">
        <v>543</v>
      </c>
      <c r="B17" s="6" t="s">
        <v>68</v>
      </c>
      <c r="C17" s="54">
        <v>44014.464</v>
      </c>
      <c r="D17" s="19" t="s">
        <v>89</v>
      </c>
      <c r="E17" s="62">
        <v>3385.0138027108164</v>
      </c>
      <c r="F17" s="6" t="s">
        <v>108</v>
      </c>
      <c r="G17" s="19" t="s">
        <v>862</v>
      </c>
      <c r="H17" s="54">
        <v>-3103.5</v>
      </c>
      <c r="I17" s="63" t="s">
        <v>539</v>
      </c>
      <c r="J17" s="64" t="s">
        <v>540</v>
      </c>
      <c r="K17" s="63">
        <v>-3103.5</v>
      </c>
      <c r="L17" s="63" t="s">
        <v>541</v>
      </c>
      <c r="M17" s="64"/>
      <c r="N17" s="64"/>
      <c r="O17" s="65" t="s">
        <v>542</v>
      </c>
      <c r="P17" s="65" t="s">
        <v>543</v>
      </c>
    </row>
    <row r="18" spans="1:16" ht="12.75" customHeight="1" thickBot="1">
      <c r="A18" s="54" t="s">
        <v>543</v>
      </c>
      <c r="B18" s="6" t="s">
        <v>68</v>
      </c>
      <c r="C18" s="54">
        <v>44159.398000000001</v>
      </c>
      <c r="D18" s="19" t="s">
        <v>89</v>
      </c>
      <c r="E18" s="62">
        <v>3490.9996087708473</v>
      </c>
      <c r="F18" s="6" t="s">
        <v>108</v>
      </c>
      <c r="G18" s="19" t="s">
        <v>863</v>
      </c>
      <c r="H18" s="54">
        <v>-3050.5</v>
      </c>
      <c r="I18" s="63" t="s">
        <v>544</v>
      </c>
      <c r="J18" s="64" t="s">
        <v>545</v>
      </c>
      <c r="K18" s="63">
        <v>-3050.5</v>
      </c>
      <c r="L18" s="63" t="s">
        <v>269</v>
      </c>
      <c r="M18" s="64"/>
      <c r="N18" s="64"/>
      <c r="O18" s="65" t="s">
        <v>546</v>
      </c>
      <c r="P18" s="65" t="s">
        <v>543</v>
      </c>
    </row>
    <row r="19" spans="1:16" ht="12.75" customHeight="1" thickBot="1">
      <c r="A19" s="54" t="s">
        <v>550</v>
      </c>
      <c r="B19" s="6" t="s">
        <v>72</v>
      </c>
      <c r="C19" s="54">
        <v>45022.290999999997</v>
      </c>
      <c r="D19" s="19" t="s">
        <v>89</v>
      </c>
      <c r="E19" s="62">
        <v>4122.0068958708862</v>
      </c>
      <c r="F19" s="6" t="s">
        <v>108</v>
      </c>
      <c r="G19" s="19" t="s">
        <v>864</v>
      </c>
      <c r="H19" s="54">
        <v>-2735</v>
      </c>
      <c r="I19" s="63" t="s">
        <v>547</v>
      </c>
      <c r="J19" s="64" t="s">
        <v>548</v>
      </c>
      <c r="K19" s="63">
        <v>-2735</v>
      </c>
      <c r="L19" s="63" t="s">
        <v>476</v>
      </c>
      <c r="M19" s="64"/>
      <c r="N19" s="64"/>
      <c r="O19" s="65" t="s">
        <v>549</v>
      </c>
      <c r="P19" s="65" t="s">
        <v>550</v>
      </c>
    </row>
    <row r="20" spans="1:16" ht="12.75" customHeight="1" thickBot="1">
      <c r="A20" s="54" t="s">
        <v>554</v>
      </c>
      <c r="B20" s="6" t="s">
        <v>68</v>
      </c>
      <c r="C20" s="54">
        <v>45056.474999999999</v>
      </c>
      <c r="D20" s="19" t="s">
        <v>89</v>
      </c>
      <c r="E20" s="62">
        <v>4147.0046106538639</v>
      </c>
      <c r="F20" s="6" t="s">
        <v>108</v>
      </c>
      <c r="G20" s="19" t="s">
        <v>865</v>
      </c>
      <c r="H20" s="54">
        <v>-2722.5</v>
      </c>
      <c r="I20" s="63" t="s">
        <v>551</v>
      </c>
      <c r="J20" s="64" t="s">
        <v>552</v>
      </c>
      <c r="K20" s="63">
        <v>-2722.5</v>
      </c>
      <c r="L20" s="63" t="s">
        <v>277</v>
      </c>
      <c r="M20" s="64"/>
      <c r="N20" s="64"/>
      <c r="O20" s="65" t="s">
        <v>553</v>
      </c>
      <c r="P20" s="65" t="s">
        <v>554</v>
      </c>
    </row>
    <row r="21" spans="1:16" ht="12.75" customHeight="1" thickBot="1">
      <c r="A21" s="54" t="s">
        <v>554</v>
      </c>
      <c r="B21" s="6" t="s">
        <v>68</v>
      </c>
      <c r="C21" s="54">
        <v>45056.474999999999</v>
      </c>
      <c r="D21" s="19" t="s">
        <v>89</v>
      </c>
      <c r="E21" s="62">
        <v>4147.0046106538639</v>
      </c>
      <c r="F21" s="6" t="s">
        <v>108</v>
      </c>
      <c r="G21" s="19" t="s">
        <v>865</v>
      </c>
      <c r="H21" s="54">
        <v>-2722.5</v>
      </c>
      <c r="I21" s="63" t="s">
        <v>551</v>
      </c>
      <c r="J21" s="64" t="s">
        <v>552</v>
      </c>
      <c r="K21" s="63">
        <v>-2722.5</v>
      </c>
      <c r="L21" s="63" t="s">
        <v>277</v>
      </c>
      <c r="M21" s="64"/>
      <c r="N21" s="64"/>
      <c r="O21" s="65" t="s">
        <v>555</v>
      </c>
      <c r="P21" s="65" t="s">
        <v>554</v>
      </c>
    </row>
    <row r="22" spans="1:16" ht="12.75" customHeight="1" thickBot="1">
      <c r="A22" s="54" t="s">
        <v>554</v>
      </c>
      <c r="B22" s="6" t="s">
        <v>68</v>
      </c>
      <c r="C22" s="54">
        <v>45056.483999999997</v>
      </c>
      <c r="D22" s="19" t="s">
        <v>89</v>
      </c>
      <c r="E22" s="62">
        <v>4147.0111920788877</v>
      </c>
      <c r="F22" s="6" t="s">
        <v>108</v>
      </c>
      <c r="G22" s="19" t="s">
        <v>866</v>
      </c>
      <c r="H22" s="54">
        <v>-2722.5</v>
      </c>
      <c r="I22" s="63" t="s">
        <v>556</v>
      </c>
      <c r="J22" s="64" t="s">
        <v>557</v>
      </c>
      <c r="K22" s="63">
        <v>-2722.5</v>
      </c>
      <c r="L22" s="63" t="s">
        <v>171</v>
      </c>
      <c r="M22" s="64"/>
      <c r="N22" s="64"/>
      <c r="O22" s="65" t="s">
        <v>558</v>
      </c>
      <c r="P22" s="65" t="s">
        <v>554</v>
      </c>
    </row>
    <row r="23" spans="1:16" ht="12.75" customHeight="1" thickBot="1">
      <c r="A23" s="54" t="s">
        <v>562</v>
      </c>
      <c r="B23" s="6" t="s">
        <v>72</v>
      </c>
      <c r="C23" s="54">
        <v>45175.447999999997</v>
      </c>
      <c r="D23" s="19" t="s">
        <v>89</v>
      </c>
      <c r="E23" s="62">
        <v>4234.0059305952154</v>
      </c>
      <c r="F23" s="6" t="s">
        <v>108</v>
      </c>
      <c r="G23" s="19" t="s">
        <v>867</v>
      </c>
      <c r="H23" s="54">
        <v>-2679</v>
      </c>
      <c r="I23" s="63" t="s">
        <v>559</v>
      </c>
      <c r="J23" s="64" t="s">
        <v>560</v>
      </c>
      <c r="K23" s="63">
        <v>-2679</v>
      </c>
      <c r="L23" s="63" t="s">
        <v>344</v>
      </c>
      <c r="M23" s="64"/>
      <c r="N23" s="64"/>
      <c r="O23" s="65" t="s">
        <v>561</v>
      </c>
      <c r="P23" s="65" t="s">
        <v>562</v>
      </c>
    </row>
    <row r="24" spans="1:16" ht="12.75" customHeight="1" thickBot="1">
      <c r="A24" s="54" t="s">
        <v>562</v>
      </c>
      <c r="B24" s="6" t="s">
        <v>72</v>
      </c>
      <c r="C24" s="54">
        <v>45227.41</v>
      </c>
      <c r="D24" s="19" t="s">
        <v>89</v>
      </c>
      <c r="E24" s="62">
        <v>4272.0041536104636</v>
      </c>
      <c r="F24" s="6" t="s">
        <v>108</v>
      </c>
      <c r="G24" s="19" t="s">
        <v>868</v>
      </c>
      <c r="H24" s="54">
        <v>-2660</v>
      </c>
      <c r="I24" s="63" t="s">
        <v>563</v>
      </c>
      <c r="J24" s="64" t="s">
        <v>564</v>
      </c>
      <c r="K24" s="63">
        <v>-2660</v>
      </c>
      <c r="L24" s="63" t="s">
        <v>357</v>
      </c>
      <c r="M24" s="64"/>
      <c r="N24" s="64"/>
      <c r="O24" s="65" t="s">
        <v>561</v>
      </c>
      <c r="P24" s="65" t="s">
        <v>562</v>
      </c>
    </row>
    <row r="25" spans="1:16" ht="12.75" customHeight="1" thickBot="1">
      <c r="A25" s="54" t="s">
        <v>554</v>
      </c>
      <c r="B25" s="6" t="s">
        <v>68</v>
      </c>
      <c r="C25" s="54">
        <v>45231.461000000003</v>
      </c>
      <c r="D25" s="19" t="s">
        <v>89</v>
      </c>
      <c r="E25" s="62">
        <v>4274.9665261410573</v>
      </c>
      <c r="F25" s="6" t="s">
        <v>108</v>
      </c>
      <c r="G25" s="19" t="s">
        <v>869</v>
      </c>
      <c r="H25" s="54">
        <v>-2658.5</v>
      </c>
      <c r="I25" s="63" t="s">
        <v>565</v>
      </c>
      <c r="J25" s="64" t="s">
        <v>566</v>
      </c>
      <c r="K25" s="63">
        <v>-2658.5</v>
      </c>
      <c r="L25" s="63" t="s">
        <v>227</v>
      </c>
      <c r="M25" s="64"/>
      <c r="N25" s="64"/>
      <c r="O25" s="65" t="s">
        <v>567</v>
      </c>
      <c r="P25" s="65" t="s">
        <v>554</v>
      </c>
    </row>
    <row r="26" spans="1:16" ht="12.75" customHeight="1" thickBot="1">
      <c r="A26" s="54" t="s">
        <v>554</v>
      </c>
      <c r="B26" s="6" t="s">
        <v>68</v>
      </c>
      <c r="C26" s="54">
        <v>45231.472999999998</v>
      </c>
      <c r="D26" s="19" t="s">
        <v>89</v>
      </c>
      <c r="E26" s="62">
        <v>4274.9753013744203</v>
      </c>
      <c r="F26" s="6" t="s">
        <v>108</v>
      </c>
      <c r="G26" s="19" t="s">
        <v>870</v>
      </c>
      <c r="H26" s="54">
        <v>-2658.5</v>
      </c>
      <c r="I26" s="63" t="s">
        <v>570</v>
      </c>
      <c r="J26" s="64" t="s">
        <v>571</v>
      </c>
      <c r="K26" s="63">
        <v>-2658.5</v>
      </c>
      <c r="L26" s="63" t="s">
        <v>200</v>
      </c>
      <c r="M26" s="64"/>
      <c r="N26" s="64"/>
      <c r="O26" s="65" t="s">
        <v>555</v>
      </c>
      <c r="P26" s="65" t="s">
        <v>554</v>
      </c>
    </row>
    <row r="27" spans="1:16" ht="12.75" customHeight="1" thickBot="1">
      <c r="A27" s="54" t="s">
        <v>562</v>
      </c>
      <c r="B27" s="6" t="s">
        <v>72</v>
      </c>
      <c r="C27" s="54">
        <v>45290.296999999999</v>
      </c>
      <c r="D27" s="19" t="s">
        <v>89</v>
      </c>
      <c r="E27" s="62">
        <v>4317.9914953363286</v>
      </c>
      <c r="F27" s="6" t="s">
        <v>108</v>
      </c>
      <c r="G27" s="19" t="s">
        <v>871</v>
      </c>
      <c r="H27" s="54">
        <v>-2637</v>
      </c>
      <c r="I27" s="63" t="s">
        <v>572</v>
      </c>
      <c r="J27" s="64" t="s">
        <v>573</v>
      </c>
      <c r="K27" s="63">
        <v>-2637</v>
      </c>
      <c r="L27" s="63" t="s">
        <v>410</v>
      </c>
      <c r="M27" s="64"/>
      <c r="N27" s="64"/>
      <c r="O27" s="65" t="s">
        <v>561</v>
      </c>
      <c r="P27" s="65" t="s">
        <v>562</v>
      </c>
    </row>
    <row r="28" spans="1:16" ht="12.75" customHeight="1" thickBot="1">
      <c r="A28" s="54" t="s">
        <v>554</v>
      </c>
      <c r="B28" s="6" t="s">
        <v>68</v>
      </c>
      <c r="C28" s="54">
        <v>45343.618000000002</v>
      </c>
      <c r="D28" s="19" t="s">
        <v>89</v>
      </c>
      <c r="E28" s="62">
        <v>4356.9835135303156</v>
      </c>
      <c r="F28" s="6" t="s">
        <v>108</v>
      </c>
      <c r="G28" s="19" t="s">
        <v>872</v>
      </c>
      <c r="H28" s="54">
        <v>-2617.5</v>
      </c>
      <c r="I28" s="63" t="s">
        <v>574</v>
      </c>
      <c r="J28" s="64" t="s">
        <v>575</v>
      </c>
      <c r="K28" s="63">
        <v>-2617.5</v>
      </c>
      <c r="L28" s="63" t="s">
        <v>254</v>
      </c>
      <c r="M28" s="64"/>
      <c r="N28" s="64"/>
      <c r="O28" s="65" t="s">
        <v>576</v>
      </c>
      <c r="P28" s="65" t="s">
        <v>554</v>
      </c>
    </row>
    <row r="29" spans="1:16" ht="12.75" customHeight="1" thickBot="1">
      <c r="A29" s="54" t="s">
        <v>562</v>
      </c>
      <c r="B29" s="6" t="s">
        <v>68</v>
      </c>
      <c r="C29" s="54">
        <v>45357.317000000003</v>
      </c>
      <c r="D29" s="19" t="s">
        <v>89</v>
      </c>
      <c r="E29" s="62">
        <v>4367.0011736874658</v>
      </c>
      <c r="F29" s="6" t="s">
        <v>108</v>
      </c>
      <c r="G29" s="19" t="s">
        <v>873</v>
      </c>
      <c r="H29" s="54">
        <v>-2612.5</v>
      </c>
      <c r="I29" s="63" t="s">
        <v>577</v>
      </c>
      <c r="J29" s="64" t="s">
        <v>578</v>
      </c>
      <c r="K29" s="63">
        <v>-2612.5</v>
      </c>
      <c r="L29" s="63" t="s">
        <v>454</v>
      </c>
      <c r="M29" s="64"/>
      <c r="N29" s="64"/>
      <c r="O29" s="65" t="s">
        <v>561</v>
      </c>
      <c r="P29" s="65" t="s">
        <v>562</v>
      </c>
    </row>
    <row r="30" spans="1:16" ht="12.75" customHeight="1" thickBot="1">
      <c r="A30" s="54" t="s">
        <v>554</v>
      </c>
      <c r="B30" s="6" t="s">
        <v>68</v>
      </c>
      <c r="C30" s="54">
        <v>45406.531000000003</v>
      </c>
      <c r="D30" s="19" t="s">
        <v>89</v>
      </c>
      <c r="E30" s="62">
        <v>4402.9898682618114</v>
      </c>
      <c r="F30" s="6" t="s">
        <v>108</v>
      </c>
      <c r="G30" s="19" t="s">
        <v>874</v>
      </c>
      <c r="H30" s="54">
        <v>-2594.5</v>
      </c>
      <c r="I30" s="63" t="s">
        <v>579</v>
      </c>
      <c r="J30" s="64" t="s">
        <v>580</v>
      </c>
      <c r="K30" s="63">
        <v>-2594.5</v>
      </c>
      <c r="L30" s="63" t="s">
        <v>581</v>
      </c>
      <c r="M30" s="64"/>
      <c r="N30" s="64"/>
      <c r="O30" s="65" t="s">
        <v>576</v>
      </c>
      <c r="P30" s="65" t="s">
        <v>554</v>
      </c>
    </row>
    <row r="31" spans="1:16" ht="12.75" customHeight="1" thickBot="1">
      <c r="A31" s="54" t="s">
        <v>554</v>
      </c>
      <c r="B31" s="6" t="s">
        <v>68</v>
      </c>
      <c r="C31" s="54">
        <v>45510.447999999997</v>
      </c>
      <c r="D31" s="19" t="s">
        <v>89</v>
      </c>
      <c r="E31" s="62">
        <v>4478.9811954061634</v>
      </c>
      <c r="F31" s="6" t="s">
        <v>108</v>
      </c>
      <c r="G31" s="19" t="s">
        <v>875</v>
      </c>
      <c r="H31" s="54">
        <v>-2556.5</v>
      </c>
      <c r="I31" s="63" t="s">
        <v>582</v>
      </c>
      <c r="J31" s="64" t="s">
        <v>583</v>
      </c>
      <c r="K31" s="63">
        <v>-2556.5</v>
      </c>
      <c r="L31" s="63" t="s">
        <v>195</v>
      </c>
      <c r="M31" s="64"/>
      <c r="N31" s="64"/>
      <c r="O31" s="65" t="s">
        <v>576</v>
      </c>
      <c r="P31" s="65" t="s">
        <v>554</v>
      </c>
    </row>
    <row r="32" spans="1:16" ht="12.75" customHeight="1" thickBot="1">
      <c r="A32" s="54" t="s">
        <v>554</v>
      </c>
      <c r="B32" s="6" t="s">
        <v>68</v>
      </c>
      <c r="C32" s="54">
        <v>45562.396999999997</v>
      </c>
      <c r="D32" s="19" t="s">
        <v>89</v>
      </c>
      <c r="E32" s="62">
        <v>4516.9699119185934</v>
      </c>
      <c r="F32" s="6" t="s">
        <v>108</v>
      </c>
      <c r="G32" s="19" t="s">
        <v>876</v>
      </c>
      <c r="H32" s="54">
        <v>-2537.5</v>
      </c>
      <c r="I32" s="63" t="s">
        <v>584</v>
      </c>
      <c r="J32" s="64" t="s">
        <v>585</v>
      </c>
      <c r="K32" s="63">
        <v>-2537.5</v>
      </c>
      <c r="L32" s="63" t="s">
        <v>117</v>
      </c>
      <c r="M32" s="64"/>
      <c r="N32" s="64"/>
      <c r="O32" s="65" t="s">
        <v>451</v>
      </c>
      <c r="P32" s="65" t="s">
        <v>554</v>
      </c>
    </row>
    <row r="33" spans="1:16" ht="12.75" customHeight="1" thickBot="1">
      <c r="A33" s="54" t="s">
        <v>554</v>
      </c>
      <c r="B33" s="6" t="s">
        <v>68</v>
      </c>
      <c r="C33" s="54">
        <v>45562.400000000001</v>
      </c>
      <c r="D33" s="19" t="s">
        <v>89</v>
      </c>
      <c r="E33" s="62">
        <v>4516.972105726938</v>
      </c>
      <c r="F33" s="6" t="s">
        <v>108</v>
      </c>
      <c r="G33" s="19" t="s">
        <v>877</v>
      </c>
      <c r="H33" s="54">
        <v>-2537.5</v>
      </c>
      <c r="I33" s="63" t="s">
        <v>586</v>
      </c>
      <c r="J33" s="64" t="s">
        <v>587</v>
      </c>
      <c r="K33" s="63">
        <v>-2537.5</v>
      </c>
      <c r="L33" s="63" t="s">
        <v>283</v>
      </c>
      <c r="M33" s="64"/>
      <c r="N33" s="64"/>
      <c r="O33" s="65" t="s">
        <v>555</v>
      </c>
      <c r="P33" s="65" t="s">
        <v>554</v>
      </c>
    </row>
    <row r="34" spans="1:16" ht="12.75" customHeight="1" thickBot="1">
      <c r="A34" s="54" t="s">
        <v>554</v>
      </c>
      <c r="B34" s="6" t="s">
        <v>68</v>
      </c>
      <c r="C34" s="54">
        <v>45562.402000000002</v>
      </c>
      <c r="D34" s="19" t="s">
        <v>89</v>
      </c>
      <c r="E34" s="62">
        <v>4516.9735682658329</v>
      </c>
      <c r="F34" s="6" t="s">
        <v>108</v>
      </c>
      <c r="G34" s="19" t="s">
        <v>878</v>
      </c>
      <c r="H34" s="54">
        <v>-2537.5</v>
      </c>
      <c r="I34" s="63" t="s">
        <v>588</v>
      </c>
      <c r="J34" s="64" t="s">
        <v>589</v>
      </c>
      <c r="K34" s="63">
        <v>-2537.5</v>
      </c>
      <c r="L34" s="63" t="s">
        <v>590</v>
      </c>
      <c r="M34" s="64"/>
      <c r="N34" s="64"/>
      <c r="O34" s="65" t="s">
        <v>591</v>
      </c>
      <c r="P34" s="65" t="s">
        <v>554</v>
      </c>
    </row>
    <row r="35" spans="1:16" ht="12.75" customHeight="1" thickBot="1">
      <c r="A35" s="54" t="s">
        <v>554</v>
      </c>
      <c r="B35" s="6" t="s">
        <v>68</v>
      </c>
      <c r="C35" s="54">
        <v>45562.413</v>
      </c>
      <c r="D35" s="19" t="s">
        <v>89</v>
      </c>
      <c r="E35" s="62">
        <v>4516.9816122297516</v>
      </c>
      <c r="F35" s="6" t="s">
        <v>108</v>
      </c>
      <c r="G35" s="19" t="s">
        <v>879</v>
      </c>
      <c r="H35" s="54">
        <v>-2537.5</v>
      </c>
      <c r="I35" s="63" t="s">
        <v>592</v>
      </c>
      <c r="J35" s="64" t="s">
        <v>593</v>
      </c>
      <c r="K35" s="63">
        <v>-2537.5</v>
      </c>
      <c r="L35" s="63" t="s">
        <v>159</v>
      </c>
      <c r="M35" s="64"/>
      <c r="N35" s="64"/>
      <c r="O35" s="65" t="s">
        <v>594</v>
      </c>
      <c r="P35" s="65" t="s">
        <v>554</v>
      </c>
    </row>
    <row r="36" spans="1:16" ht="12.75" customHeight="1" thickBot="1">
      <c r="A36" s="54" t="s">
        <v>554</v>
      </c>
      <c r="B36" s="6" t="s">
        <v>68</v>
      </c>
      <c r="C36" s="54">
        <v>45562.417999999998</v>
      </c>
      <c r="D36" s="19" t="s">
        <v>89</v>
      </c>
      <c r="E36" s="62">
        <v>4516.9852685769856</v>
      </c>
      <c r="F36" s="6" t="s">
        <v>108</v>
      </c>
      <c r="G36" s="19" t="s">
        <v>880</v>
      </c>
      <c r="H36" s="54">
        <v>-2537.5</v>
      </c>
      <c r="I36" s="63" t="s">
        <v>595</v>
      </c>
      <c r="J36" s="64" t="s">
        <v>596</v>
      </c>
      <c r="K36" s="63">
        <v>-2537.5</v>
      </c>
      <c r="L36" s="63" t="s">
        <v>597</v>
      </c>
      <c r="M36" s="64"/>
      <c r="N36" s="64"/>
      <c r="O36" s="65" t="s">
        <v>576</v>
      </c>
      <c r="P36" s="65" t="s">
        <v>554</v>
      </c>
    </row>
    <row r="37" spans="1:16" ht="12.75" customHeight="1" thickBot="1">
      <c r="A37" s="54" t="s">
        <v>554</v>
      </c>
      <c r="B37" s="6" t="s">
        <v>68</v>
      </c>
      <c r="C37" s="54">
        <v>45674.527999999998</v>
      </c>
      <c r="D37" s="19" t="s">
        <v>89</v>
      </c>
      <c r="E37" s="62">
        <v>4598.9678863022255</v>
      </c>
      <c r="F37" s="6" t="s">
        <v>108</v>
      </c>
      <c r="G37" s="19" t="s">
        <v>881</v>
      </c>
      <c r="H37" s="54">
        <v>-2496.5</v>
      </c>
      <c r="I37" s="63" t="s">
        <v>598</v>
      </c>
      <c r="J37" s="64" t="s">
        <v>599</v>
      </c>
      <c r="K37" s="63">
        <v>-2496.5</v>
      </c>
      <c r="L37" s="63" t="s">
        <v>138</v>
      </c>
      <c r="M37" s="64"/>
      <c r="N37" s="64"/>
      <c r="O37" s="65" t="s">
        <v>444</v>
      </c>
      <c r="P37" s="65" t="s">
        <v>554</v>
      </c>
    </row>
    <row r="38" spans="1:16" ht="12.75" customHeight="1" thickBot="1">
      <c r="A38" s="54" t="s">
        <v>603</v>
      </c>
      <c r="B38" s="6" t="s">
        <v>68</v>
      </c>
      <c r="C38" s="54">
        <v>45871.487000000001</v>
      </c>
      <c r="D38" s="19" t="s">
        <v>89</v>
      </c>
      <c r="E38" s="62">
        <v>4742.9979853526747</v>
      </c>
      <c r="F38" s="6" t="s">
        <v>108</v>
      </c>
      <c r="G38" s="19" t="s">
        <v>882</v>
      </c>
      <c r="H38" s="54">
        <v>-2424.5</v>
      </c>
      <c r="I38" s="63" t="s">
        <v>600</v>
      </c>
      <c r="J38" s="64" t="s">
        <v>601</v>
      </c>
      <c r="K38" s="63">
        <v>-2424.5</v>
      </c>
      <c r="L38" s="63" t="s">
        <v>307</v>
      </c>
      <c r="M38" s="64"/>
      <c r="N38" s="64"/>
      <c r="O38" s="65" t="s">
        <v>602</v>
      </c>
      <c r="P38" s="65" t="s">
        <v>603</v>
      </c>
    </row>
    <row r="39" spans="1:16" ht="12.75" customHeight="1" thickBot="1">
      <c r="A39" s="54" t="s">
        <v>603</v>
      </c>
      <c r="B39" s="6" t="s">
        <v>68</v>
      </c>
      <c r="C39" s="54">
        <v>45912.483999999997</v>
      </c>
      <c r="D39" s="19" t="s">
        <v>89</v>
      </c>
      <c r="E39" s="62">
        <v>4772.9778388794011</v>
      </c>
      <c r="F39" s="6" t="s">
        <v>108</v>
      </c>
      <c r="G39" s="19" t="s">
        <v>883</v>
      </c>
      <c r="H39" s="54">
        <v>-2409.5</v>
      </c>
      <c r="I39" s="63" t="s">
        <v>604</v>
      </c>
      <c r="J39" s="64" t="s">
        <v>605</v>
      </c>
      <c r="K39" s="63">
        <v>-2409.5</v>
      </c>
      <c r="L39" s="63" t="s">
        <v>606</v>
      </c>
      <c r="M39" s="64"/>
      <c r="N39" s="64"/>
      <c r="O39" s="65" t="s">
        <v>528</v>
      </c>
      <c r="P39" s="65" t="s">
        <v>603</v>
      </c>
    </row>
    <row r="40" spans="1:16" ht="12.75" customHeight="1" thickBot="1">
      <c r="A40" s="54" t="s">
        <v>603</v>
      </c>
      <c r="B40" s="6" t="s">
        <v>68</v>
      </c>
      <c r="C40" s="54">
        <v>45912.487999999998</v>
      </c>
      <c r="D40" s="19" t="s">
        <v>89</v>
      </c>
      <c r="E40" s="62">
        <v>4772.98076395719</v>
      </c>
      <c r="F40" s="6" t="s">
        <v>108</v>
      </c>
      <c r="G40" s="19" t="s">
        <v>884</v>
      </c>
      <c r="H40" s="54">
        <v>-2409.5</v>
      </c>
      <c r="I40" s="63" t="s">
        <v>607</v>
      </c>
      <c r="J40" s="64" t="s">
        <v>608</v>
      </c>
      <c r="K40" s="63">
        <v>-2409.5</v>
      </c>
      <c r="L40" s="63" t="s">
        <v>195</v>
      </c>
      <c r="M40" s="64"/>
      <c r="N40" s="64"/>
      <c r="O40" s="65" t="s">
        <v>602</v>
      </c>
      <c r="P40" s="65" t="s">
        <v>603</v>
      </c>
    </row>
    <row r="41" spans="1:16" ht="12.75" customHeight="1" thickBot="1">
      <c r="A41" s="54" t="s">
        <v>603</v>
      </c>
      <c r="B41" s="6" t="s">
        <v>68</v>
      </c>
      <c r="C41" s="54">
        <v>45912.491000000002</v>
      </c>
      <c r="D41" s="19" t="s">
        <v>89</v>
      </c>
      <c r="E41" s="62">
        <v>4772.9829577655355</v>
      </c>
      <c r="F41" s="6" t="s">
        <v>108</v>
      </c>
      <c r="G41" s="19" t="s">
        <v>885</v>
      </c>
      <c r="H41" s="54">
        <v>-2409.5</v>
      </c>
      <c r="I41" s="63" t="s">
        <v>609</v>
      </c>
      <c r="J41" s="64" t="s">
        <v>610</v>
      </c>
      <c r="K41" s="63">
        <v>-2409.5</v>
      </c>
      <c r="L41" s="63" t="s">
        <v>254</v>
      </c>
      <c r="M41" s="64"/>
      <c r="N41" s="64"/>
      <c r="O41" s="65" t="s">
        <v>611</v>
      </c>
      <c r="P41" s="65" t="s">
        <v>603</v>
      </c>
    </row>
    <row r="42" spans="1:16" ht="12.75" customHeight="1" thickBot="1">
      <c r="A42" s="54" t="s">
        <v>603</v>
      </c>
      <c r="B42" s="6" t="s">
        <v>68</v>
      </c>
      <c r="C42" s="54">
        <v>45912.491000000002</v>
      </c>
      <c r="D42" s="19" t="s">
        <v>89</v>
      </c>
      <c r="E42" s="62">
        <v>4772.9829577655355</v>
      </c>
      <c r="F42" s="6" t="s">
        <v>108</v>
      </c>
      <c r="G42" s="19" t="s">
        <v>885</v>
      </c>
      <c r="H42" s="54">
        <v>-2409.5</v>
      </c>
      <c r="I42" s="63" t="s">
        <v>609</v>
      </c>
      <c r="J42" s="64" t="s">
        <v>610</v>
      </c>
      <c r="K42" s="63">
        <v>-2409.5</v>
      </c>
      <c r="L42" s="63" t="s">
        <v>254</v>
      </c>
      <c r="M42" s="64"/>
      <c r="N42" s="64"/>
      <c r="O42" s="65" t="s">
        <v>612</v>
      </c>
      <c r="P42" s="65" t="s">
        <v>603</v>
      </c>
    </row>
    <row r="43" spans="1:16" ht="12.75" customHeight="1" thickBot="1">
      <c r="A43" s="54" t="s">
        <v>603</v>
      </c>
      <c r="B43" s="6" t="s">
        <v>68</v>
      </c>
      <c r="C43" s="54">
        <v>45912.491000000002</v>
      </c>
      <c r="D43" s="19" t="s">
        <v>89</v>
      </c>
      <c r="E43" s="62">
        <v>4772.9829577655355</v>
      </c>
      <c r="F43" s="6" t="s">
        <v>108</v>
      </c>
      <c r="G43" s="19" t="s">
        <v>885</v>
      </c>
      <c r="H43" s="54">
        <v>-2409.5</v>
      </c>
      <c r="I43" s="63" t="s">
        <v>609</v>
      </c>
      <c r="J43" s="64" t="s">
        <v>610</v>
      </c>
      <c r="K43" s="63">
        <v>-2409.5</v>
      </c>
      <c r="L43" s="63" t="s">
        <v>254</v>
      </c>
      <c r="M43" s="64"/>
      <c r="N43" s="64"/>
      <c r="O43" s="65" t="s">
        <v>613</v>
      </c>
      <c r="P43" s="65" t="s">
        <v>603</v>
      </c>
    </row>
    <row r="44" spans="1:16" ht="12.75" customHeight="1" thickBot="1">
      <c r="A44" s="54" t="s">
        <v>603</v>
      </c>
      <c r="B44" s="6" t="s">
        <v>68</v>
      </c>
      <c r="C44" s="54">
        <v>45912.491000000002</v>
      </c>
      <c r="D44" s="19" t="s">
        <v>89</v>
      </c>
      <c r="E44" s="62">
        <v>4772.9829577655355</v>
      </c>
      <c r="F44" s="6" t="s">
        <v>108</v>
      </c>
      <c r="G44" s="19" t="s">
        <v>885</v>
      </c>
      <c r="H44" s="54">
        <v>-2409.5</v>
      </c>
      <c r="I44" s="63" t="s">
        <v>609</v>
      </c>
      <c r="J44" s="64" t="s">
        <v>610</v>
      </c>
      <c r="K44" s="63">
        <v>-2409.5</v>
      </c>
      <c r="L44" s="63" t="s">
        <v>254</v>
      </c>
      <c r="M44" s="64"/>
      <c r="N44" s="64"/>
      <c r="O44" s="65" t="s">
        <v>614</v>
      </c>
      <c r="P44" s="65" t="s">
        <v>603</v>
      </c>
    </row>
    <row r="45" spans="1:16" ht="12.75" customHeight="1" thickBot="1">
      <c r="A45" s="54" t="s">
        <v>603</v>
      </c>
      <c r="B45" s="6" t="s">
        <v>68</v>
      </c>
      <c r="C45" s="54">
        <v>45912.495999999999</v>
      </c>
      <c r="D45" s="19" t="s">
        <v>89</v>
      </c>
      <c r="E45" s="62">
        <v>4772.9866141127695</v>
      </c>
      <c r="F45" s="6" t="s">
        <v>108</v>
      </c>
      <c r="G45" s="19" t="s">
        <v>886</v>
      </c>
      <c r="H45" s="54">
        <v>-2409.5</v>
      </c>
      <c r="I45" s="63" t="s">
        <v>615</v>
      </c>
      <c r="J45" s="64" t="s">
        <v>616</v>
      </c>
      <c r="K45" s="63">
        <v>-2409.5</v>
      </c>
      <c r="L45" s="63" t="s">
        <v>450</v>
      </c>
      <c r="M45" s="64"/>
      <c r="N45" s="64"/>
      <c r="O45" s="65" t="s">
        <v>617</v>
      </c>
      <c r="P45" s="65" t="s">
        <v>603</v>
      </c>
    </row>
    <row r="46" spans="1:16" ht="12.75" customHeight="1" thickBot="1">
      <c r="A46" s="54" t="s">
        <v>603</v>
      </c>
      <c r="B46" s="6" t="s">
        <v>68</v>
      </c>
      <c r="C46" s="54">
        <v>45912.495999999999</v>
      </c>
      <c r="D46" s="19" t="s">
        <v>89</v>
      </c>
      <c r="E46" s="62">
        <v>4772.9866141127695</v>
      </c>
      <c r="F46" s="6" t="s">
        <v>108</v>
      </c>
      <c r="G46" s="19" t="s">
        <v>886</v>
      </c>
      <c r="H46" s="54">
        <v>-2409.5</v>
      </c>
      <c r="I46" s="63" t="s">
        <v>615</v>
      </c>
      <c r="J46" s="64" t="s">
        <v>616</v>
      </c>
      <c r="K46" s="63">
        <v>-2409.5</v>
      </c>
      <c r="L46" s="63" t="s">
        <v>450</v>
      </c>
      <c r="M46" s="64"/>
      <c r="N46" s="64"/>
      <c r="O46" s="65" t="s">
        <v>618</v>
      </c>
      <c r="P46" s="65" t="s">
        <v>603</v>
      </c>
    </row>
    <row r="47" spans="1:16" ht="12.75" customHeight="1" thickBot="1">
      <c r="A47" s="54" t="s">
        <v>603</v>
      </c>
      <c r="B47" s="6" t="s">
        <v>68</v>
      </c>
      <c r="C47" s="54">
        <v>45912.5</v>
      </c>
      <c r="D47" s="19" t="s">
        <v>89</v>
      </c>
      <c r="E47" s="62">
        <v>4772.9895391905584</v>
      </c>
      <c r="F47" s="6" t="s">
        <v>108</v>
      </c>
      <c r="G47" s="19" t="s">
        <v>887</v>
      </c>
      <c r="H47" s="54">
        <v>-2409.5</v>
      </c>
      <c r="I47" s="63" t="s">
        <v>619</v>
      </c>
      <c r="J47" s="64" t="s">
        <v>620</v>
      </c>
      <c r="K47" s="63">
        <v>-2409.5</v>
      </c>
      <c r="L47" s="63" t="s">
        <v>581</v>
      </c>
      <c r="M47" s="64"/>
      <c r="N47" s="64"/>
      <c r="O47" s="65" t="s">
        <v>621</v>
      </c>
      <c r="P47" s="65" t="s">
        <v>603</v>
      </c>
    </row>
    <row r="48" spans="1:16" ht="12.75" customHeight="1" thickBot="1">
      <c r="A48" s="54" t="s">
        <v>603</v>
      </c>
      <c r="B48" s="6" t="s">
        <v>68</v>
      </c>
      <c r="C48" s="54">
        <v>45912.502</v>
      </c>
      <c r="D48" s="19" t="s">
        <v>89</v>
      </c>
      <c r="E48" s="62">
        <v>4772.9910017294533</v>
      </c>
      <c r="F48" s="6" t="s">
        <v>108</v>
      </c>
      <c r="G48" s="19" t="s">
        <v>888</v>
      </c>
      <c r="H48" s="54">
        <v>-2409.5</v>
      </c>
      <c r="I48" s="63" t="s">
        <v>622</v>
      </c>
      <c r="J48" s="64" t="s">
        <v>623</v>
      </c>
      <c r="K48" s="63">
        <v>-2409.5</v>
      </c>
      <c r="L48" s="63" t="s">
        <v>410</v>
      </c>
      <c r="M48" s="64"/>
      <c r="N48" s="64"/>
      <c r="O48" s="65" t="s">
        <v>624</v>
      </c>
      <c r="P48" s="65" t="s">
        <v>603</v>
      </c>
    </row>
    <row r="49" spans="1:16" ht="12.75" customHeight="1" thickBot="1">
      <c r="A49" s="54" t="s">
        <v>603</v>
      </c>
      <c r="B49" s="6" t="s">
        <v>68</v>
      </c>
      <c r="C49" s="54">
        <v>45912.502</v>
      </c>
      <c r="D49" s="19" t="s">
        <v>89</v>
      </c>
      <c r="E49" s="62">
        <v>4772.9910017294533</v>
      </c>
      <c r="F49" s="6" t="s">
        <v>108</v>
      </c>
      <c r="G49" s="19" t="s">
        <v>888</v>
      </c>
      <c r="H49" s="54">
        <v>-2409.5</v>
      </c>
      <c r="I49" s="63" t="s">
        <v>622</v>
      </c>
      <c r="J49" s="64" t="s">
        <v>623</v>
      </c>
      <c r="K49" s="63">
        <v>-2409.5</v>
      </c>
      <c r="L49" s="63" t="s">
        <v>410</v>
      </c>
      <c r="M49" s="64"/>
      <c r="N49" s="64"/>
      <c r="O49" s="65" t="s">
        <v>625</v>
      </c>
      <c r="P49" s="65" t="s">
        <v>603</v>
      </c>
    </row>
    <row r="50" spans="1:16" ht="12.75" customHeight="1" thickBot="1">
      <c r="A50" s="54" t="s">
        <v>114</v>
      </c>
      <c r="B50" s="6" t="s">
        <v>68</v>
      </c>
      <c r="C50" s="54">
        <v>14949.83</v>
      </c>
      <c r="D50" s="19" t="s">
        <v>89</v>
      </c>
      <c r="E50" s="62">
        <v>-17869.065035448282</v>
      </c>
      <c r="F50" s="6" t="s">
        <v>108</v>
      </c>
      <c r="G50" s="19" t="s">
        <v>889</v>
      </c>
      <c r="H50" s="54">
        <v>-13730.5</v>
      </c>
      <c r="I50" s="63" t="s">
        <v>110</v>
      </c>
      <c r="J50" s="64" t="s">
        <v>111</v>
      </c>
      <c r="K50" s="63">
        <v>-13730.5</v>
      </c>
      <c r="L50" s="63" t="s">
        <v>112</v>
      </c>
      <c r="M50" s="64"/>
      <c r="N50" s="64"/>
      <c r="O50" s="65" t="s">
        <v>113</v>
      </c>
      <c r="P50" s="65" t="s">
        <v>114</v>
      </c>
    </row>
    <row r="51" spans="1:16" ht="12.75" customHeight="1" thickBot="1">
      <c r="A51" s="54" t="s">
        <v>114</v>
      </c>
      <c r="B51" s="6" t="s">
        <v>68</v>
      </c>
      <c r="C51" s="54">
        <v>15652.79</v>
      </c>
      <c r="D51" s="19" t="s">
        <v>89</v>
      </c>
      <c r="E51" s="62">
        <v>-17355.01186484678</v>
      </c>
      <c r="F51" s="6" t="s">
        <v>108</v>
      </c>
      <c r="G51" s="19" t="s">
        <v>890</v>
      </c>
      <c r="H51" s="54">
        <v>-13473.5</v>
      </c>
      <c r="I51" s="63" t="s">
        <v>115</v>
      </c>
      <c r="J51" s="64" t="s">
        <v>116</v>
      </c>
      <c r="K51" s="63">
        <v>-13473.5</v>
      </c>
      <c r="L51" s="63" t="s">
        <v>117</v>
      </c>
      <c r="M51" s="64"/>
      <c r="N51" s="64"/>
      <c r="O51" s="65" t="s">
        <v>113</v>
      </c>
      <c r="P51" s="65" t="s">
        <v>114</v>
      </c>
    </row>
    <row r="52" spans="1:16" ht="12.75" customHeight="1" thickBot="1">
      <c r="A52" s="54" t="s">
        <v>114</v>
      </c>
      <c r="B52" s="6" t="s">
        <v>68</v>
      </c>
      <c r="C52" s="54">
        <v>15674.743</v>
      </c>
      <c r="D52" s="19" t="s">
        <v>89</v>
      </c>
      <c r="E52" s="62">
        <v>-17338.958306672466</v>
      </c>
      <c r="F52" s="6" t="s">
        <v>108</v>
      </c>
      <c r="G52" s="19" t="s">
        <v>891</v>
      </c>
      <c r="H52" s="54">
        <v>-13465.5</v>
      </c>
      <c r="I52" s="63" t="s">
        <v>118</v>
      </c>
      <c r="J52" s="64" t="s">
        <v>119</v>
      </c>
      <c r="K52" s="63">
        <v>-13465.5</v>
      </c>
      <c r="L52" s="63" t="s">
        <v>120</v>
      </c>
      <c r="M52" s="64"/>
      <c r="N52" s="64"/>
      <c r="O52" s="65" t="s">
        <v>113</v>
      </c>
      <c r="P52" s="65" t="s">
        <v>114</v>
      </c>
    </row>
    <row r="53" spans="1:16" ht="12.75" customHeight="1" thickBot="1">
      <c r="A53" s="54" t="s">
        <v>114</v>
      </c>
      <c r="B53" s="6" t="s">
        <v>68</v>
      </c>
      <c r="C53" s="54">
        <v>15775.849</v>
      </c>
      <c r="D53" s="19" t="s">
        <v>89</v>
      </c>
      <c r="E53" s="62">
        <v>-17265.022577944179</v>
      </c>
      <c r="F53" s="6" t="s">
        <v>108</v>
      </c>
      <c r="G53" s="19" t="s">
        <v>892</v>
      </c>
      <c r="H53" s="54">
        <v>-13428.5</v>
      </c>
      <c r="I53" s="63" t="s">
        <v>121</v>
      </c>
      <c r="J53" s="64" t="s">
        <v>122</v>
      </c>
      <c r="K53" s="63">
        <v>-13428.5</v>
      </c>
      <c r="L53" s="63" t="s">
        <v>123</v>
      </c>
      <c r="M53" s="64"/>
      <c r="N53" s="64"/>
      <c r="O53" s="65" t="s">
        <v>113</v>
      </c>
      <c r="P53" s="65" t="s">
        <v>114</v>
      </c>
    </row>
    <row r="54" spans="1:16" ht="12.75" customHeight="1" thickBot="1">
      <c r="A54" s="54" t="s">
        <v>114</v>
      </c>
      <c r="B54" s="6" t="s">
        <v>72</v>
      </c>
      <c r="C54" s="54">
        <v>15823.764999999999</v>
      </c>
      <c r="D54" s="19" t="s">
        <v>89</v>
      </c>
      <c r="E54" s="62">
        <v>-17229.983071112296</v>
      </c>
      <c r="F54" s="6" t="s">
        <v>108</v>
      </c>
      <c r="G54" s="19" t="s">
        <v>893</v>
      </c>
      <c r="H54" s="54">
        <v>-13411</v>
      </c>
      <c r="I54" s="63" t="s">
        <v>124</v>
      </c>
      <c r="J54" s="64" t="s">
        <v>125</v>
      </c>
      <c r="K54" s="63">
        <v>-13411</v>
      </c>
      <c r="L54" s="63" t="s">
        <v>126</v>
      </c>
      <c r="M54" s="64"/>
      <c r="N54" s="64"/>
      <c r="O54" s="65" t="s">
        <v>113</v>
      </c>
      <c r="P54" s="65" t="s">
        <v>114</v>
      </c>
    </row>
    <row r="55" spans="1:16" ht="12.75" customHeight="1" thickBot="1">
      <c r="A55" s="54" t="s">
        <v>114</v>
      </c>
      <c r="B55" s="6" t="s">
        <v>72</v>
      </c>
      <c r="C55" s="54">
        <v>16151.894</v>
      </c>
      <c r="D55" s="19" t="s">
        <v>89</v>
      </c>
      <c r="E55" s="62">
        <v>-16990.032358673037</v>
      </c>
      <c r="F55" s="6" t="s">
        <v>108</v>
      </c>
      <c r="G55" s="19" t="s">
        <v>894</v>
      </c>
      <c r="H55" s="54">
        <v>-13291</v>
      </c>
      <c r="I55" s="63" t="s">
        <v>127</v>
      </c>
      <c r="J55" s="64" t="s">
        <v>128</v>
      </c>
      <c r="K55" s="63">
        <v>-13291</v>
      </c>
      <c r="L55" s="63" t="s">
        <v>129</v>
      </c>
      <c r="M55" s="64"/>
      <c r="N55" s="64"/>
      <c r="O55" s="65" t="s">
        <v>113</v>
      </c>
      <c r="P55" s="65" t="s">
        <v>114</v>
      </c>
    </row>
    <row r="56" spans="1:16" ht="12.75" customHeight="1" thickBot="1">
      <c r="A56" s="54" t="s">
        <v>114</v>
      </c>
      <c r="B56" s="6" t="s">
        <v>68</v>
      </c>
      <c r="C56" s="54">
        <v>16180.71</v>
      </c>
      <c r="D56" s="19" t="s">
        <v>89</v>
      </c>
      <c r="E56" s="62">
        <v>-16968.960098282612</v>
      </c>
      <c r="F56" s="6" t="s">
        <v>108</v>
      </c>
      <c r="G56" s="19" t="s">
        <v>895</v>
      </c>
      <c r="H56" s="54">
        <v>-13280.5</v>
      </c>
      <c r="I56" s="63" t="s">
        <v>130</v>
      </c>
      <c r="J56" s="64" t="s">
        <v>131</v>
      </c>
      <c r="K56" s="63">
        <v>-13280.5</v>
      </c>
      <c r="L56" s="63" t="s">
        <v>132</v>
      </c>
      <c r="M56" s="64"/>
      <c r="N56" s="64"/>
      <c r="O56" s="65" t="s">
        <v>113</v>
      </c>
      <c r="P56" s="65" t="s">
        <v>114</v>
      </c>
    </row>
    <row r="57" spans="1:16" ht="12.75" customHeight="1" thickBot="1">
      <c r="A57" s="54" t="s">
        <v>114</v>
      </c>
      <c r="B57" s="6" t="s">
        <v>68</v>
      </c>
      <c r="C57" s="54">
        <v>16415.782999999999</v>
      </c>
      <c r="D57" s="19" t="s">
        <v>89</v>
      </c>
      <c r="E57" s="62">
        <v>-16797.058395521704</v>
      </c>
      <c r="F57" s="6" t="s">
        <v>108</v>
      </c>
      <c r="G57" s="19" t="s">
        <v>896</v>
      </c>
      <c r="H57" s="54">
        <v>-13194.5</v>
      </c>
      <c r="I57" s="63" t="s">
        <v>133</v>
      </c>
      <c r="J57" s="64" t="s">
        <v>134</v>
      </c>
      <c r="K57" s="63">
        <v>-13194.5</v>
      </c>
      <c r="L57" s="63" t="s">
        <v>135</v>
      </c>
      <c r="M57" s="64"/>
      <c r="N57" s="64"/>
      <c r="O57" s="65" t="s">
        <v>113</v>
      </c>
      <c r="P57" s="65" t="s">
        <v>114</v>
      </c>
    </row>
    <row r="58" spans="1:16" ht="12.75" customHeight="1" thickBot="1">
      <c r="A58" s="54" t="s">
        <v>114</v>
      </c>
      <c r="B58" s="6" t="s">
        <v>68</v>
      </c>
      <c r="C58" s="54">
        <v>16426.781999999999</v>
      </c>
      <c r="D58" s="19" t="s">
        <v>89</v>
      </c>
      <c r="E58" s="62">
        <v>-16789.015162871987</v>
      </c>
      <c r="F58" s="6" t="s">
        <v>108</v>
      </c>
      <c r="G58" s="19" t="s">
        <v>897</v>
      </c>
      <c r="H58" s="54">
        <v>-13190.5</v>
      </c>
      <c r="I58" s="63" t="s">
        <v>136</v>
      </c>
      <c r="J58" s="64" t="s">
        <v>137</v>
      </c>
      <c r="K58" s="63">
        <v>-13190.5</v>
      </c>
      <c r="L58" s="63" t="s">
        <v>138</v>
      </c>
      <c r="M58" s="64"/>
      <c r="N58" s="64"/>
      <c r="O58" s="65" t="s">
        <v>113</v>
      </c>
      <c r="P58" s="65" t="s">
        <v>114</v>
      </c>
    </row>
    <row r="59" spans="1:16" ht="12.75" customHeight="1" thickBot="1">
      <c r="A59" s="54" t="s">
        <v>114</v>
      </c>
      <c r="B59" s="6" t="s">
        <v>68</v>
      </c>
      <c r="C59" s="54">
        <v>16456.772000000001</v>
      </c>
      <c r="D59" s="19" t="s">
        <v>89</v>
      </c>
      <c r="E59" s="62">
        <v>-16767.084392150551</v>
      </c>
      <c r="F59" s="6" t="s">
        <v>108</v>
      </c>
      <c r="G59" s="19" t="s">
        <v>898</v>
      </c>
      <c r="H59" s="54">
        <v>-13179.5</v>
      </c>
      <c r="I59" s="63" t="s">
        <v>139</v>
      </c>
      <c r="J59" s="64" t="s">
        <v>140</v>
      </c>
      <c r="K59" s="63">
        <v>-13179.5</v>
      </c>
      <c r="L59" s="63" t="s">
        <v>141</v>
      </c>
      <c r="M59" s="64"/>
      <c r="N59" s="64"/>
      <c r="O59" s="65" t="s">
        <v>113</v>
      </c>
      <c r="P59" s="65" t="s">
        <v>114</v>
      </c>
    </row>
    <row r="60" spans="1:16" ht="12.75" customHeight="1" thickBot="1">
      <c r="A60" s="54" t="s">
        <v>114</v>
      </c>
      <c r="B60" s="6" t="s">
        <v>68</v>
      </c>
      <c r="C60" s="54">
        <v>16467.918000000001</v>
      </c>
      <c r="D60" s="19" t="s">
        <v>89</v>
      </c>
      <c r="E60" s="62">
        <v>-16758.933662892094</v>
      </c>
      <c r="F60" s="6" t="s">
        <v>108</v>
      </c>
      <c r="G60" s="19" t="s">
        <v>899</v>
      </c>
      <c r="H60" s="54">
        <v>-13175.5</v>
      </c>
      <c r="I60" s="63" t="s">
        <v>142</v>
      </c>
      <c r="J60" s="64" t="s">
        <v>143</v>
      </c>
      <c r="K60" s="63">
        <v>-13175.5</v>
      </c>
      <c r="L60" s="63" t="s">
        <v>144</v>
      </c>
      <c r="M60" s="64"/>
      <c r="N60" s="64"/>
      <c r="O60" s="65" t="s">
        <v>113</v>
      </c>
      <c r="P60" s="65" t="s">
        <v>114</v>
      </c>
    </row>
    <row r="61" spans="1:16" ht="12.75" customHeight="1" thickBot="1">
      <c r="A61" s="54" t="s">
        <v>114</v>
      </c>
      <c r="B61" s="6" t="s">
        <v>68</v>
      </c>
      <c r="C61" s="54">
        <v>16522.581999999999</v>
      </c>
      <c r="D61" s="19" t="s">
        <v>89</v>
      </c>
      <c r="E61" s="62">
        <v>-16718.959549830528</v>
      </c>
      <c r="F61" s="6" t="s">
        <v>108</v>
      </c>
      <c r="G61" s="19" t="s">
        <v>900</v>
      </c>
      <c r="H61" s="54">
        <v>-13155.5</v>
      </c>
      <c r="I61" s="63" t="s">
        <v>145</v>
      </c>
      <c r="J61" s="64" t="s">
        <v>146</v>
      </c>
      <c r="K61" s="63">
        <v>-13155.5</v>
      </c>
      <c r="L61" s="63" t="s">
        <v>147</v>
      </c>
      <c r="M61" s="64"/>
      <c r="N61" s="64"/>
      <c r="O61" s="65" t="s">
        <v>113</v>
      </c>
      <c r="P61" s="65" t="s">
        <v>114</v>
      </c>
    </row>
    <row r="62" spans="1:16" ht="12.75" customHeight="1" thickBot="1">
      <c r="A62" s="54" t="s">
        <v>114</v>
      </c>
      <c r="B62" s="6" t="s">
        <v>72</v>
      </c>
      <c r="C62" s="54">
        <v>16537.618999999999</v>
      </c>
      <c r="D62" s="19" t="s">
        <v>89</v>
      </c>
      <c r="E62" s="62">
        <v>-16707.963451153028</v>
      </c>
      <c r="F62" s="6" t="s">
        <v>108</v>
      </c>
      <c r="G62" s="19" t="s">
        <v>901</v>
      </c>
      <c r="H62" s="54">
        <v>-13150</v>
      </c>
      <c r="I62" s="63" t="s">
        <v>148</v>
      </c>
      <c r="J62" s="64" t="s">
        <v>149</v>
      </c>
      <c r="K62" s="63">
        <v>-13150</v>
      </c>
      <c r="L62" s="63" t="s">
        <v>150</v>
      </c>
      <c r="M62" s="64"/>
      <c r="N62" s="64"/>
      <c r="O62" s="65" t="s">
        <v>113</v>
      </c>
      <c r="P62" s="65" t="s">
        <v>114</v>
      </c>
    </row>
    <row r="63" spans="1:16" ht="12.75" customHeight="1" thickBot="1">
      <c r="A63" s="54" t="s">
        <v>114</v>
      </c>
      <c r="B63" s="6" t="s">
        <v>72</v>
      </c>
      <c r="C63" s="54">
        <v>16783.824000000001</v>
      </c>
      <c r="D63" s="19" t="s">
        <v>89</v>
      </c>
      <c r="E63" s="62">
        <v>-16527.921256905924</v>
      </c>
      <c r="F63" s="6" t="s">
        <v>108</v>
      </c>
      <c r="G63" s="19" t="s">
        <v>902</v>
      </c>
      <c r="H63" s="54">
        <v>-13060</v>
      </c>
      <c r="I63" s="63" t="s">
        <v>151</v>
      </c>
      <c r="J63" s="64" t="s">
        <v>152</v>
      </c>
      <c r="K63" s="63">
        <v>-13060</v>
      </c>
      <c r="L63" s="63" t="s">
        <v>153</v>
      </c>
      <c r="M63" s="64"/>
      <c r="N63" s="64"/>
      <c r="O63" s="65" t="s">
        <v>113</v>
      </c>
      <c r="P63" s="65" t="s">
        <v>114</v>
      </c>
    </row>
    <row r="64" spans="1:16" ht="12.75" customHeight="1" thickBot="1">
      <c r="A64" s="54" t="s">
        <v>114</v>
      </c>
      <c r="B64" s="6" t="s">
        <v>72</v>
      </c>
      <c r="C64" s="54">
        <v>16813.87</v>
      </c>
      <c r="D64" s="19" t="s">
        <v>89</v>
      </c>
      <c r="E64" s="62">
        <v>-16505.949535095449</v>
      </c>
      <c r="F64" s="6" t="s">
        <v>108</v>
      </c>
      <c r="G64" s="19" t="s">
        <v>903</v>
      </c>
      <c r="H64" s="54">
        <v>-13049</v>
      </c>
      <c r="I64" s="63" t="s">
        <v>154</v>
      </c>
      <c r="J64" s="64" t="s">
        <v>155</v>
      </c>
      <c r="K64" s="63">
        <v>-13049</v>
      </c>
      <c r="L64" s="63" t="s">
        <v>156</v>
      </c>
      <c r="M64" s="64"/>
      <c r="N64" s="64"/>
      <c r="O64" s="65" t="s">
        <v>113</v>
      </c>
      <c r="P64" s="65" t="s">
        <v>114</v>
      </c>
    </row>
    <row r="65" spans="1:16" ht="12.75" customHeight="1" thickBot="1">
      <c r="A65" s="54" t="s">
        <v>114</v>
      </c>
      <c r="B65" s="6" t="s">
        <v>72</v>
      </c>
      <c r="C65" s="54">
        <v>16824.739000000001</v>
      </c>
      <c r="D65" s="19" t="s">
        <v>89</v>
      </c>
      <c r="E65" s="62">
        <v>-16498.001367473862</v>
      </c>
      <c r="F65" s="6" t="s">
        <v>108</v>
      </c>
      <c r="G65" s="19" t="s">
        <v>904</v>
      </c>
      <c r="H65" s="54">
        <v>-13045</v>
      </c>
      <c r="I65" s="63" t="s">
        <v>157</v>
      </c>
      <c r="J65" s="64" t="s">
        <v>158</v>
      </c>
      <c r="K65" s="63">
        <v>-13045</v>
      </c>
      <c r="L65" s="63" t="s">
        <v>159</v>
      </c>
      <c r="M65" s="64"/>
      <c r="N65" s="64"/>
      <c r="O65" s="65" t="s">
        <v>113</v>
      </c>
      <c r="P65" s="65" t="s">
        <v>114</v>
      </c>
    </row>
    <row r="66" spans="1:16" ht="12.75" customHeight="1" thickBot="1">
      <c r="A66" s="54" t="s">
        <v>114</v>
      </c>
      <c r="B66" s="6" t="s">
        <v>72</v>
      </c>
      <c r="C66" s="54">
        <v>16928.670999999998</v>
      </c>
      <c r="D66" s="19" t="s">
        <v>89</v>
      </c>
      <c r="E66" s="62">
        <v>-16421.999071287803</v>
      </c>
      <c r="F66" s="6" t="s">
        <v>108</v>
      </c>
      <c r="G66" s="19" t="s">
        <v>905</v>
      </c>
      <c r="H66" s="54">
        <v>-13007</v>
      </c>
      <c r="I66" s="63" t="s">
        <v>160</v>
      </c>
      <c r="J66" s="64" t="s">
        <v>161</v>
      </c>
      <c r="K66" s="63">
        <v>-13007</v>
      </c>
      <c r="L66" s="63" t="s">
        <v>162</v>
      </c>
      <c r="M66" s="64"/>
      <c r="N66" s="64"/>
      <c r="O66" s="65" t="s">
        <v>113</v>
      </c>
      <c r="P66" s="65" t="s">
        <v>114</v>
      </c>
    </row>
    <row r="67" spans="1:16" ht="12.75" customHeight="1" thickBot="1">
      <c r="A67" s="54" t="s">
        <v>114</v>
      </c>
      <c r="B67" s="6" t="s">
        <v>68</v>
      </c>
      <c r="C67" s="54">
        <v>16954.580999999998</v>
      </c>
      <c r="D67" s="19" t="s">
        <v>89</v>
      </c>
      <c r="E67" s="62">
        <v>-16403.05187991093</v>
      </c>
      <c r="F67" s="6" t="s">
        <v>108</v>
      </c>
      <c r="G67" s="19" t="s">
        <v>906</v>
      </c>
      <c r="H67" s="54">
        <v>-12997.5</v>
      </c>
      <c r="I67" s="63" t="s">
        <v>163</v>
      </c>
      <c r="J67" s="64" t="s">
        <v>164</v>
      </c>
      <c r="K67" s="63">
        <v>-12997.5</v>
      </c>
      <c r="L67" s="63" t="s">
        <v>165</v>
      </c>
      <c r="M67" s="64"/>
      <c r="N67" s="64"/>
      <c r="O67" s="65" t="s">
        <v>113</v>
      </c>
      <c r="P67" s="65" t="s">
        <v>114</v>
      </c>
    </row>
    <row r="68" spans="1:16" ht="12.75" customHeight="1" thickBot="1">
      <c r="A68" s="54" t="s">
        <v>114</v>
      </c>
      <c r="B68" s="6" t="s">
        <v>72</v>
      </c>
      <c r="C68" s="54">
        <v>17163.849999999999</v>
      </c>
      <c r="D68" s="19" t="s">
        <v>89</v>
      </c>
      <c r="E68" s="62">
        <v>-16250.01985396549</v>
      </c>
      <c r="F68" s="6" t="s">
        <v>108</v>
      </c>
      <c r="G68" s="19" t="s">
        <v>907</v>
      </c>
      <c r="H68" s="54">
        <v>-12921</v>
      </c>
      <c r="I68" s="63" t="s">
        <v>166</v>
      </c>
      <c r="J68" s="64" t="s">
        <v>167</v>
      </c>
      <c r="K68" s="63">
        <v>-12921</v>
      </c>
      <c r="L68" s="63" t="s">
        <v>168</v>
      </c>
      <c r="M68" s="64"/>
      <c r="N68" s="64"/>
      <c r="O68" s="65" t="s">
        <v>113</v>
      </c>
      <c r="P68" s="65" t="s">
        <v>114</v>
      </c>
    </row>
    <row r="69" spans="1:16" ht="12.75" customHeight="1" thickBot="1">
      <c r="A69" s="54" t="s">
        <v>114</v>
      </c>
      <c r="B69" s="6" t="s">
        <v>72</v>
      </c>
      <c r="C69" s="54">
        <v>17259.638999999999</v>
      </c>
      <c r="D69" s="19" t="s">
        <v>89</v>
      </c>
      <c r="E69" s="62">
        <v>-16179.97228488795</v>
      </c>
      <c r="F69" s="6" t="s">
        <v>108</v>
      </c>
      <c r="G69" s="19" t="s">
        <v>908</v>
      </c>
      <c r="H69" s="54">
        <v>-12886</v>
      </c>
      <c r="I69" s="63" t="s">
        <v>169</v>
      </c>
      <c r="J69" s="64" t="s">
        <v>170</v>
      </c>
      <c r="K69" s="63">
        <v>-12886</v>
      </c>
      <c r="L69" s="63" t="s">
        <v>171</v>
      </c>
      <c r="M69" s="64"/>
      <c r="N69" s="64"/>
      <c r="O69" s="65" t="s">
        <v>113</v>
      </c>
      <c r="P69" s="65" t="s">
        <v>114</v>
      </c>
    </row>
    <row r="70" spans="1:16" ht="12.75" customHeight="1" thickBot="1">
      <c r="A70" s="54" t="s">
        <v>114</v>
      </c>
      <c r="B70" s="6" t="s">
        <v>68</v>
      </c>
      <c r="C70" s="54">
        <v>17274.679</v>
      </c>
      <c r="D70" s="19" t="s">
        <v>89</v>
      </c>
      <c r="E70" s="62">
        <v>-16168.973992402109</v>
      </c>
      <c r="F70" s="6" t="s">
        <v>108</v>
      </c>
      <c r="G70" s="19" t="s">
        <v>909</v>
      </c>
      <c r="H70" s="54">
        <v>-12880.5</v>
      </c>
      <c r="I70" s="63" t="s">
        <v>172</v>
      </c>
      <c r="J70" s="64" t="s">
        <v>173</v>
      </c>
      <c r="K70" s="63">
        <v>-12880.5</v>
      </c>
      <c r="L70" s="63" t="s">
        <v>174</v>
      </c>
      <c r="M70" s="64"/>
      <c r="N70" s="64"/>
      <c r="O70" s="65" t="s">
        <v>113</v>
      </c>
      <c r="P70" s="65" t="s">
        <v>114</v>
      </c>
    </row>
    <row r="71" spans="1:16" ht="12.75" customHeight="1" thickBot="1">
      <c r="A71" s="54" t="s">
        <v>114</v>
      </c>
      <c r="B71" s="6" t="s">
        <v>68</v>
      </c>
      <c r="C71" s="54">
        <v>17326.624</v>
      </c>
      <c r="D71" s="19" t="s">
        <v>89</v>
      </c>
      <c r="E71" s="62">
        <v>-16130.988200967467</v>
      </c>
      <c r="F71" s="6" t="s">
        <v>108</v>
      </c>
      <c r="G71" s="19" t="s">
        <v>910</v>
      </c>
      <c r="H71" s="54">
        <v>-12861.5</v>
      </c>
      <c r="I71" s="63" t="s">
        <v>175</v>
      </c>
      <c r="J71" s="64" t="s">
        <v>176</v>
      </c>
      <c r="K71" s="63">
        <v>-12861.5</v>
      </c>
      <c r="L71" s="63" t="s">
        <v>177</v>
      </c>
      <c r="M71" s="64"/>
      <c r="N71" s="64"/>
      <c r="O71" s="65" t="s">
        <v>113</v>
      </c>
      <c r="P71" s="65" t="s">
        <v>114</v>
      </c>
    </row>
    <row r="72" spans="1:16" ht="12.75" customHeight="1" thickBot="1">
      <c r="A72" s="54" t="s">
        <v>114</v>
      </c>
      <c r="B72" s="6" t="s">
        <v>72</v>
      </c>
      <c r="C72" s="54">
        <v>18022.634999999998</v>
      </c>
      <c r="D72" s="19" t="s">
        <v>89</v>
      </c>
      <c r="E72" s="62">
        <v>-15622.016621754534</v>
      </c>
      <c r="F72" s="6" t="s">
        <v>108</v>
      </c>
      <c r="G72" s="19" t="s">
        <v>911</v>
      </c>
      <c r="H72" s="54">
        <v>-12607</v>
      </c>
      <c r="I72" s="63" t="s">
        <v>178</v>
      </c>
      <c r="J72" s="64" t="s">
        <v>179</v>
      </c>
      <c r="K72" s="63">
        <v>-12607</v>
      </c>
      <c r="L72" s="63" t="s">
        <v>180</v>
      </c>
      <c r="M72" s="64"/>
      <c r="N72" s="64"/>
      <c r="O72" s="65" t="s">
        <v>113</v>
      </c>
      <c r="P72" s="65" t="s">
        <v>114</v>
      </c>
    </row>
    <row r="73" spans="1:16" ht="12.75" customHeight="1" thickBot="1">
      <c r="A73" s="54" t="s">
        <v>114</v>
      </c>
      <c r="B73" s="6" t="s">
        <v>72</v>
      </c>
      <c r="C73" s="54">
        <v>18405.642</v>
      </c>
      <c r="D73" s="19" t="s">
        <v>89</v>
      </c>
      <c r="E73" s="62">
        <v>-15341.935304592005</v>
      </c>
      <c r="F73" s="6" t="s">
        <v>108</v>
      </c>
      <c r="G73" s="19" t="s">
        <v>912</v>
      </c>
      <c r="H73" s="54">
        <v>-12467</v>
      </c>
      <c r="I73" s="63" t="s">
        <v>181</v>
      </c>
      <c r="J73" s="64" t="s">
        <v>182</v>
      </c>
      <c r="K73" s="63">
        <v>-12467</v>
      </c>
      <c r="L73" s="63" t="s">
        <v>183</v>
      </c>
      <c r="M73" s="64"/>
      <c r="N73" s="64"/>
      <c r="O73" s="65" t="s">
        <v>113</v>
      </c>
      <c r="P73" s="65" t="s">
        <v>114</v>
      </c>
    </row>
    <row r="74" spans="1:16" ht="12.75" customHeight="1" thickBot="1">
      <c r="A74" s="54" t="s">
        <v>114</v>
      </c>
      <c r="B74" s="6" t="s">
        <v>72</v>
      </c>
      <c r="C74" s="54">
        <v>18577.771000000001</v>
      </c>
      <c r="D74" s="19" t="s">
        <v>89</v>
      </c>
      <c r="E74" s="62">
        <v>-15216.062625915456</v>
      </c>
      <c r="F74" s="6" t="s">
        <v>108</v>
      </c>
      <c r="G74" s="19" t="s">
        <v>913</v>
      </c>
      <c r="H74" s="54">
        <v>-12404</v>
      </c>
      <c r="I74" s="63" t="s">
        <v>184</v>
      </c>
      <c r="J74" s="64" t="s">
        <v>185</v>
      </c>
      <c r="K74" s="63">
        <v>-12404</v>
      </c>
      <c r="L74" s="63" t="s">
        <v>186</v>
      </c>
      <c r="M74" s="64"/>
      <c r="N74" s="64"/>
      <c r="O74" s="65" t="s">
        <v>113</v>
      </c>
      <c r="P74" s="65" t="s">
        <v>114</v>
      </c>
    </row>
    <row r="75" spans="1:16" ht="12.75" customHeight="1" thickBot="1">
      <c r="A75" s="54" t="s">
        <v>114</v>
      </c>
      <c r="B75" s="6" t="s">
        <v>68</v>
      </c>
      <c r="C75" s="54">
        <v>18592.835999999999</v>
      </c>
      <c r="D75" s="19" t="s">
        <v>89</v>
      </c>
      <c r="E75" s="62">
        <v>-15205.046051693436</v>
      </c>
      <c r="F75" s="6" t="s">
        <v>108</v>
      </c>
      <c r="G75" s="19" t="s">
        <v>914</v>
      </c>
      <c r="H75" s="54">
        <v>-12398.5</v>
      </c>
      <c r="I75" s="63" t="s">
        <v>187</v>
      </c>
      <c r="J75" s="64" t="s">
        <v>188</v>
      </c>
      <c r="K75" s="63">
        <v>-12398.5</v>
      </c>
      <c r="L75" s="63" t="s">
        <v>189</v>
      </c>
      <c r="M75" s="64"/>
      <c r="N75" s="64"/>
      <c r="O75" s="65" t="s">
        <v>113</v>
      </c>
      <c r="P75" s="65" t="s">
        <v>114</v>
      </c>
    </row>
    <row r="76" spans="1:16" ht="12.75" customHeight="1" thickBot="1">
      <c r="A76" s="54" t="s">
        <v>114</v>
      </c>
      <c r="B76" s="6" t="s">
        <v>72</v>
      </c>
      <c r="C76" s="54">
        <v>18659.888999999999</v>
      </c>
      <c r="D76" s="19" t="s">
        <v>89</v>
      </c>
      <c r="E76" s="62">
        <v>-15156.012241450546</v>
      </c>
      <c r="F76" s="6" t="s">
        <v>108</v>
      </c>
      <c r="G76" s="19" t="s">
        <v>915</v>
      </c>
      <c r="H76" s="54">
        <v>-12374</v>
      </c>
      <c r="I76" s="63" t="s">
        <v>190</v>
      </c>
      <c r="J76" s="64" t="s">
        <v>191</v>
      </c>
      <c r="K76" s="63">
        <v>-12374</v>
      </c>
      <c r="L76" s="63" t="s">
        <v>192</v>
      </c>
      <c r="M76" s="64"/>
      <c r="N76" s="64"/>
      <c r="O76" s="65" t="s">
        <v>113</v>
      </c>
      <c r="P76" s="65" t="s">
        <v>114</v>
      </c>
    </row>
    <row r="77" spans="1:16" ht="12.75" customHeight="1" thickBot="1">
      <c r="A77" s="54" t="s">
        <v>114</v>
      </c>
      <c r="B77" s="6" t="s">
        <v>68</v>
      </c>
      <c r="C77" s="54">
        <v>18792.547999999999</v>
      </c>
      <c r="D77" s="19" t="s">
        <v>89</v>
      </c>
      <c r="E77" s="62">
        <v>-15059.002767854858</v>
      </c>
      <c r="F77" s="6" t="s">
        <v>108</v>
      </c>
      <c r="G77" s="19" t="s">
        <v>916</v>
      </c>
      <c r="H77" s="54">
        <v>-12325.5</v>
      </c>
      <c r="I77" s="63" t="s">
        <v>193</v>
      </c>
      <c r="J77" s="64" t="s">
        <v>194</v>
      </c>
      <c r="K77" s="63">
        <v>-12325.5</v>
      </c>
      <c r="L77" s="63" t="s">
        <v>195</v>
      </c>
      <c r="M77" s="64"/>
      <c r="N77" s="64"/>
      <c r="O77" s="65" t="s">
        <v>113</v>
      </c>
      <c r="P77" s="65" t="s">
        <v>114</v>
      </c>
    </row>
    <row r="78" spans="1:16" ht="12.75" customHeight="1" thickBot="1">
      <c r="A78" s="54" t="s">
        <v>114</v>
      </c>
      <c r="B78" s="6" t="s">
        <v>72</v>
      </c>
      <c r="C78" s="54">
        <v>19031.875</v>
      </c>
      <c r="D78" s="19" t="s">
        <v>89</v>
      </c>
      <c r="E78" s="62">
        <v>-14883.990244865572</v>
      </c>
      <c r="F78" s="6" t="s">
        <v>108</v>
      </c>
      <c r="G78" s="19" t="s">
        <v>917</v>
      </c>
      <c r="H78" s="54">
        <v>-12238</v>
      </c>
      <c r="I78" s="63" t="s">
        <v>196</v>
      </c>
      <c r="J78" s="64" t="s">
        <v>197</v>
      </c>
      <c r="K78" s="63">
        <v>-12238</v>
      </c>
      <c r="L78" s="63" t="s">
        <v>109</v>
      </c>
      <c r="M78" s="64"/>
      <c r="N78" s="64"/>
      <c r="O78" s="65" t="s">
        <v>113</v>
      </c>
      <c r="P78" s="65" t="s">
        <v>114</v>
      </c>
    </row>
    <row r="79" spans="1:16" ht="12.75" customHeight="1" thickBot="1">
      <c r="A79" s="54" t="s">
        <v>114</v>
      </c>
      <c r="B79" s="6" t="s">
        <v>68</v>
      </c>
      <c r="C79" s="54">
        <v>20794.536</v>
      </c>
      <c r="D79" s="19" t="s">
        <v>89</v>
      </c>
      <c r="E79" s="62">
        <v>-13595.010109800105</v>
      </c>
      <c r="F79" s="6" t="s">
        <v>108</v>
      </c>
      <c r="G79" s="19" t="s">
        <v>918</v>
      </c>
      <c r="H79" s="54">
        <v>-11593.5</v>
      </c>
      <c r="I79" s="63" t="s">
        <v>198</v>
      </c>
      <c r="J79" s="64" t="s">
        <v>199</v>
      </c>
      <c r="K79" s="63">
        <v>-11593.5</v>
      </c>
      <c r="L79" s="63" t="s">
        <v>200</v>
      </c>
      <c r="M79" s="64"/>
      <c r="N79" s="64"/>
      <c r="O79" s="65" t="s">
        <v>113</v>
      </c>
      <c r="P79" s="65" t="s">
        <v>114</v>
      </c>
    </row>
    <row r="80" spans="1:16" ht="12.75" customHeight="1" thickBot="1">
      <c r="A80" s="54" t="s">
        <v>114</v>
      </c>
      <c r="B80" s="6" t="s">
        <v>68</v>
      </c>
      <c r="C80" s="54">
        <v>20843.756000000001</v>
      </c>
      <c r="D80" s="19" t="s">
        <v>89</v>
      </c>
      <c r="E80" s="62">
        <v>-13559.017027609076</v>
      </c>
      <c r="F80" s="6" t="s">
        <v>108</v>
      </c>
      <c r="G80" s="19" t="s">
        <v>919</v>
      </c>
      <c r="H80" s="54">
        <v>-11575.5</v>
      </c>
      <c r="I80" s="63" t="s">
        <v>201</v>
      </c>
      <c r="J80" s="64" t="s">
        <v>202</v>
      </c>
      <c r="K80" s="63">
        <v>-11575.5</v>
      </c>
      <c r="L80" s="63" t="s">
        <v>203</v>
      </c>
      <c r="M80" s="64"/>
      <c r="N80" s="64"/>
      <c r="O80" s="65" t="s">
        <v>113</v>
      </c>
      <c r="P80" s="65" t="s">
        <v>114</v>
      </c>
    </row>
    <row r="81" spans="1:16" ht="12.75" customHeight="1" thickBot="1">
      <c r="A81" s="54" t="s">
        <v>114</v>
      </c>
      <c r="B81" s="6" t="s">
        <v>68</v>
      </c>
      <c r="C81" s="54">
        <v>21051.578000000001</v>
      </c>
      <c r="D81" s="19" t="s">
        <v>89</v>
      </c>
      <c r="E81" s="62">
        <v>-13407.04314855373</v>
      </c>
      <c r="F81" s="6" t="s">
        <v>108</v>
      </c>
      <c r="G81" s="19" t="s">
        <v>920</v>
      </c>
      <c r="H81" s="54">
        <v>-11499.5</v>
      </c>
      <c r="I81" s="63" t="s">
        <v>204</v>
      </c>
      <c r="J81" s="64" t="s">
        <v>205</v>
      </c>
      <c r="K81" s="63">
        <v>-11499.5</v>
      </c>
      <c r="L81" s="63" t="s">
        <v>206</v>
      </c>
      <c r="M81" s="64"/>
      <c r="N81" s="64"/>
      <c r="O81" s="65" t="s">
        <v>113</v>
      </c>
      <c r="P81" s="65" t="s">
        <v>114</v>
      </c>
    </row>
    <row r="82" spans="1:16" ht="12.75" customHeight="1" thickBot="1">
      <c r="A82" s="54" t="s">
        <v>114</v>
      </c>
      <c r="B82" s="6" t="s">
        <v>72</v>
      </c>
      <c r="C82" s="54">
        <v>21178.837</v>
      </c>
      <c r="D82" s="19" t="s">
        <v>89</v>
      </c>
      <c r="E82" s="62">
        <v>-13313.982529972905</v>
      </c>
      <c r="F82" s="6" t="s">
        <v>108</v>
      </c>
      <c r="G82" s="19" t="s">
        <v>921</v>
      </c>
      <c r="H82" s="54">
        <v>-11453</v>
      </c>
      <c r="I82" s="63" t="s">
        <v>207</v>
      </c>
      <c r="J82" s="64" t="s">
        <v>208</v>
      </c>
      <c r="K82" s="63">
        <v>-11453</v>
      </c>
      <c r="L82" s="63" t="s">
        <v>209</v>
      </c>
      <c r="M82" s="64"/>
      <c r="N82" s="64"/>
      <c r="O82" s="65" t="s">
        <v>113</v>
      </c>
      <c r="P82" s="65" t="s">
        <v>114</v>
      </c>
    </row>
    <row r="83" spans="1:16" ht="12.75" customHeight="1" thickBot="1">
      <c r="A83" s="54" t="s">
        <v>114</v>
      </c>
      <c r="B83" s="6" t="s">
        <v>68</v>
      </c>
      <c r="C83" s="54">
        <v>21215.808000000001</v>
      </c>
      <c r="D83" s="19" t="s">
        <v>89</v>
      </c>
      <c r="E83" s="62">
        <v>-13286.94676724059</v>
      </c>
      <c r="F83" s="6" t="s">
        <v>108</v>
      </c>
      <c r="G83" s="19" t="s">
        <v>922</v>
      </c>
      <c r="H83" s="54">
        <v>-11439.5</v>
      </c>
      <c r="I83" s="63" t="s">
        <v>210</v>
      </c>
      <c r="J83" s="64" t="s">
        <v>211</v>
      </c>
      <c r="K83" s="63">
        <v>-11439.5</v>
      </c>
      <c r="L83" s="63" t="s">
        <v>212</v>
      </c>
      <c r="M83" s="64"/>
      <c r="N83" s="64"/>
      <c r="O83" s="65" t="s">
        <v>113</v>
      </c>
      <c r="P83" s="65" t="s">
        <v>114</v>
      </c>
    </row>
    <row r="84" spans="1:16" ht="12.75" customHeight="1" thickBot="1">
      <c r="A84" s="54" t="s">
        <v>114</v>
      </c>
      <c r="B84" s="6" t="s">
        <v>72</v>
      </c>
      <c r="C84" s="54">
        <v>21769.64</v>
      </c>
      <c r="D84" s="19" t="s">
        <v>89</v>
      </c>
      <c r="E84" s="62">
        <v>-12881.946346760658</v>
      </c>
      <c r="F84" s="6" t="s">
        <v>108</v>
      </c>
      <c r="G84" s="19" t="s">
        <v>923</v>
      </c>
      <c r="H84" s="54">
        <v>-11237</v>
      </c>
      <c r="I84" s="63" t="s">
        <v>213</v>
      </c>
      <c r="J84" s="64" t="s">
        <v>214</v>
      </c>
      <c r="K84" s="63">
        <v>-11237</v>
      </c>
      <c r="L84" s="63" t="s">
        <v>215</v>
      </c>
      <c r="M84" s="64"/>
      <c r="N84" s="64"/>
      <c r="O84" s="65" t="s">
        <v>113</v>
      </c>
      <c r="P84" s="65" t="s">
        <v>114</v>
      </c>
    </row>
    <row r="85" spans="1:16" ht="12.75" customHeight="1" thickBot="1">
      <c r="A85" s="54" t="s">
        <v>114</v>
      </c>
      <c r="B85" s="6" t="s">
        <v>68</v>
      </c>
      <c r="C85" s="54">
        <v>21874.893</v>
      </c>
      <c r="D85" s="19" t="s">
        <v>89</v>
      </c>
      <c r="E85" s="62">
        <v>-12804.978043634846</v>
      </c>
      <c r="F85" s="6" t="s">
        <v>108</v>
      </c>
      <c r="G85" s="19" t="s">
        <v>924</v>
      </c>
      <c r="H85" s="54">
        <v>-11198.5</v>
      </c>
      <c r="I85" s="63" t="s">
        <v>216</v>
      </c>
      <c r="J85" s="64" t="s">
        <v>217</v>
      </c>
      <c r="K85" s="63">
        <v>-11198.5</v>
      </c>
      <c r="L85" s="63" t="s">
        <v>218</v>
      </c>
      <c r="M85" s="64"/>
      <c r="N85" s="64"/>
      <c r="O85" s="65" t="s">
        <v>113</v>
      </c>
      <c r="P85" s="65" t="s">
        <v>114</v>
      </c>
    </row>
    <row r="86" spans="1:16" ht="12.75" customHeight="1" thickBot="1">
      <c r="A86" s="54" t="s">
        <v>114</v>
      </c>
      <c r="B86" s="6" t="s">
        <v>68</v>
      </c>
      <c r="C86" s="54">
        <v>22000.601999999999</v>
      </c>
      <c r="D86" s="19" t="s">
        <v>89</v>
      </c>
      <c r="E86" s="62">
        <v>-12713.050892697176</v>
      </c>
      <c r="F86" s="6" t="s">
        <v>108</v>
      </c>
      <c r="G86" s="19" t="s">
        <v>925</v>
      </c>
      <c r="H86" s="54">
        <v>-11152.5</v>
      </c>
      <c r="I86" s="63" t="s">
        <v>219</v>
      </c>
      <c r="J86" s="64" t="s">
        <v>220</v>
      </c>
      <c r="K86" s="63">
        <v>-11152.5</v>
      </c>
      <c r="L86" s="63" t="s">
        <v>221</v>
      </c>
      <c r="M86" s="64"/>
      <c r="N86" s="64"/>
      <c r="O86" s="65" t="s">
        <v>113</v>
      </c>
      <c r="P86" s="65" t="s">
        <v>114</v>
      </c>
    </row>
    <row r="87" spans="1:16" ht="12.75" customHeight="1" thickBot="1">
      <c r="A87" s="54" t="s">
        <v>114</v>
      </c>
      <c r="B87" s="6" t="s">
        <v>68</v>
      </c>
      <c r="C87" s="54">
        <v>22030.702000000001</v>
      </c>
      <c r="D87" s="19" t="s">
        <v>89</v>
      </c>
      <c r="E87" s="62">
        <v>-12691.03968233655</v>
      </c>
      <c r="F87" s="6" t="s">
        <v>108</v>
      </c>
      <c r="G87" s="19" t="s">
        <v>926</v>
      </c>
      <c r="H87" s="54">
        <v>-11141.5</v>
      </c>
      <c r="I87" s="63" t="s">
        <v>222</v>
      </c>
      <c r="J87" s="64" t="s">
        <v>223</v>
      </c>
      <c r="K87" s="63">
        <v>-11141.5</v>
      </c>
      <c r="L87" s="63" t="s">
        <v>224</v>
      </c>
      <c r="M87" s="64"/>
      <c r="N87" s="64"/>
      <c r="O87" s="65" t="s">
        <v>113</v>
      </c>
      <c r="P87" s="65" t="s">
        <v>114</v>
      </c>
    </row>
    <row r="88" spans="1:16" ht="12.75" customHeight="1" thickBot="1">
      <c r="A88" s="54" t="s">
        <v>114</v>
      </c>
      <c r="B88" s="6" t="s">
        <v>72</v>
      </c>
      <c r="C88" s="54">
        <v>22313.798999999999</v>
      </c>
      <c r="D88" s="19" t="s">
        <v>89</v>
      </c>
      <c r="E88" s="62">
        <v>-12484.019495643461</v>
      </c>
      <c r="F88" s="6" t="s">
        <v>108</v>
      </c>
      <c r="G88" s="19" t="s">
        <v>927</v>
      </c>
      <c r="H88" s="54">
        <v>-11038</v>
      </c>
      <c r="I88" s="63" t="s">
        <v>225</v>
      </c>
      <c r="J88" s="64" t="s">
        <v>226</v>
      </c>
      <c r="K88" s="63">
        <v>-11038</v>
      </c>
      <c r="L88" s="63" t="s">
        <v>227</v>
      </c>
      <c r="M88" s="64"/>
      <c r="N88" s="64"/>
      <c r="O88" s="65" t="s">
        <v>113</v>
      </c>
      <c r="P88" s="65" t="s">
        <v>114</v>
      </c>
    </row>
    <row r="89" spans="1:16" ht="12.75" customHeight="1" thickBot="1">
      <c r="A89" s="54" t="s">
        <v>114</v>
      </c>
      <c r="B89" s="6" t="s">
        <v>72</v>
      </c>
      <c r="C89" s="54">
        <v>22365.793000000001</v>
      </c>
      <c r="D89" s="19" t="s">
        <v>89</v>
      </c>
      <c r="E89" s="62">
        <v>-12445.997872005906</v>
      </c>
      <c r="F89" s="6" t="s">
        <v>108</v>
      </c>
      <c r="G89" s="19" t="s">
        <v>928</v>
      </c>
      <c r="H89" s="54">
        <v>-11019</v>
      </c>
      <c r="I89" s="63" t="s">
        <v>228</v>
      </c>
      <c r="J89" s="64" t="s">
        <v>229</v>
      </c>
      <c r="K89" s="63">
        <v>-11019</v>
      </c>
      <c r="L89" s="63" t="s">
        <v>230</v>
      </c>
      <c r="M89" s="64"/>
      <c r="N89" s="64"/>
      <c r="O89" s="65" t="s">
        <v>113</v>
      </c>
      <c r="P89" s="65" t="s">
        <v>114</v>
      </c>
    </row>
    <row r="90" spans="1:16" ht="12.75" customHeight="1" thickBot="1">
      <c r="A90" s="54" t="s">
        <v>114</v>
      </c>
      <c r="B90" s="6" t="s">
        <v>68</v>
      </c>
      <c r="C90" s="54">
        <v>22391.761999999999</v>
      </c>
      <c r="D90" s="19" t="s">
        <v>89</v>
      </c>
      <c r="E90" s="62">
        <v>-12427.007535731653</v>
      </c>
      <c r="F90" s="6" t="s">
        <v>108</v>
      </c>
      <c r="G90" s="19" t="s">
        <v>929</v>
      </c>
      <c r="H90" s="54">
        <v>-11009.5</v>
      </c>
      <c r="I90" s="63" t="s">
        <v>231</v>
      </c>
      <c r="J90" s="64" t="s">
        <v>232</v>
      </c>
      <c r="K90" s="63">
        <v>-11009.5</v>
      </c>
      <c r="L90" s="63" t="s">
        <v>233</v>
      </c>
      <c r="M90" s="64"/>
      <c r="N90" s="64"/>
      <c r="O90" s="65" t="s">
        <v>113</v>
      </c>
      <c r="P90" s="65" t="s">
        <v>114</v>
      </c>
    </row>
    <row r="91" spans="1:16" ht="12.75" customHeight="1" thickBot="1">
      <c r="A91" s="54" t="s">
        <v>114</v>
      </c>
      <c r="B91" s="6" t="s">
        <v>68</v>
      </c>
      <c r="C91" s="54">
        <v>22402.659</v>
      </c>
      <c r="D91" s="19" t="s">
        <v>89</v>
      </c>
      <c r="E91" s="62">
        <v>-12419.038892565548</v>
      </c>
      <c r="F91" s="6" t="s">
        <v>108</v>
      </c>
      <c r="G91" s="19" t="s">
        <v>930</v>
      </c>
      <c r="H91" s="54">
        <v>-11005.5</v>
      </c>
      <c r="I91" s="63" t="s">
        <v>234</v>
      </c>
      <c r="J91" s="64" t="s">
        <v>235</v>
      </c>
      <c r="K91" s="63">
        <v>-11005.5</v>
      </c>
      <c r="L91" s="63" t="s">
        <v>236</v>
      </c>
      <c r="M91" s="64"/>
      <c r="N91" s="64"/>
      <c r="O91" s="65" t="s">
        <v>113</v>
      </c>
      <c r="P91" s="65" t="s">
        <v>114</v>
      </c>
    </row>
    <row r="92" spans="1:16" ht="12.75" customHeight="1" thickBot="1">
      <c r="A92" s="54" t="s">
        <v>114</v>
      </c>
      <c r="B92" s="6" t="s">
        <v>72</v>
      </c>
      <c r="C92" s="54">
        <v>22450.603999999999</v>
      </c>
      <c r="D92" s="19" t="s">
        <v>89</v>
      </c>
      <c r="E92" s="62">
        <v>-12383.978178919695</v>
      </c>
      <c r="F92" s="6" t="s">
        <v>108</v>
      </c>
      <c r="G92" s="19" t="s">
        <v>931</v>
      </c>
      <c r="H92" s="54">
        <v>-10988</v>
      </c>
      <c r="I92" s="63" t="s">
        <v>237</v>
      </c>
      <c r="J92" s="64" t="s">
        <v>238</v>
      </c>
      <c r="K92" s="63">
        <v>-10988</v>
      </c>
      <c r="L92" s="63" t="s">
        <v>218</v>
      </c>
      <c r="M92" s="64"/>
      <c r="N92" s="64"/>
      <c r="O92" s="65" t="s">
        <v>113</v>
      </c>
      <c r="P92" s="65" t="s">
        <v>114</v>
      </c>
    </row>
    <row r="93" spans="1:16" ht="12.75" customHeight="1" thickBot="1">
      <c r="A93" s="54" t="s">
        <v>114</v>
      </c>
      <c r="B93" s="6" t="s">
        <v>68</v>
      </c>
      <c r="C93" s="54">
        <v>22990.744999999999</v>
      </c>
      <c r="D93" s="19" t="s">
        <v>89</v>
      </c>
      <c r="E93" s="62">
        <v>-11988.989568441335</v>
      </c>
      <c r="F93" s="6" t="s">
        <v>108</v>
      </c>
      <c r="G93" s="19" t="s">
        <v>932</v>
      </c>
      <c r="H93" s="54">
        <v>-10790.5</v>
      </c>
      <c r="I93" s="63" t="s">
        <v>239</v>
      </c>
      <c r="J93" s="64" t="s">
        <v>240</v>
      </c>
      <c r="K93" s="63">
        <v>-10790.5</v>
      </c>
      <c r="L93" s="63" t="s">
        <v>241</v>
      </c>
      <c r="M93" s="64"/>
      <c r="N93" s="64"/>
      <c r="O93" s="65" t="s">
        <v>113</v>
      </c>
      <c r="P93" s="65" t="s">
        <v>114</v>
      </c>
    </row>
    <row r="94" spans="1:16" ht="12.75" customHeight="1" thickBot="1">
      <c r="A94" s="54" t="s">
        <v>114</v>
      </c>
      <c r="B94" s="6" t="s">
        <v>68</v>
      </c>
      <c r="C94" s="54">
        <v>23031.758000000002</v>
      </c>
      <c r="D94" s="19" t="s">
        <v>89</v>
      </c>
      <c r="E94" s="62">
        <v>-11958.998014603449</v>
      </c>
      <c r="F94" s="6" t="s">
        <v>108</v>
      </c>
      <c r="G94" s="19" t="s">
        <v>933</v>
      </c>
      <c r="H94" s="54">
        <v>-10775.5</v>
      </c>
      <c r="I94" s="63" t="s">
        <v>242</v>
      </c>
      <c r="J94" s="64" t="s">
        <v>243</v>
      </c>
      <c r="K94" s="63">
        <v>-10775.5</v>
      </c>
      <c r="L94" s="63" t="s">
        <v>230</v>
      </c>
      <c r="M94" s="64"/>
      <c r="N94" s="64"/>
      <c r="O94" s="65" t="s">
        <v>113</v>
      </c>
      <c r="P94" s="65" t="s">
        <v>114</v>
      </c>
    </row>
    <row r="95" spans="1:16" ht="12.75" customHeight="1" thickBot="1">
      <c r="A95" s="54" t="s">
        <v>114</v>
      </c>
      <c r="B95" s="6" t="s">
        <v>68</v>
      </c>
      <c r="C95" s="54">
        <v>23042.745999999999</v>
      </c>
      <c r="D95" s="19" t="s">
        <v>89</v>
      </c>
      <c r="E95" s="62">
        <v>-11950.962825917652</v>
      </c>
      <c r="F95" s="6" t="s">
        <v>108</v>
      </c>
      <c r="G95" s="19" t="s">
        <v>934</v>
      </c>
      <c r="H95" s="54">
        <v>-10771.5</v>
      </c>
      <c r="I95" s="63" t="s">
        <v>244</v>
      </c>
      <c r="J95" s="64" t="s">
        <v>245</v>
      </c>
      <c r="K95" s="63">
        <v>-10771.5</v>
      </c>
      <c r="L95" s="63" t="s">
        <v>147</v>
      </c>
      <c r="M95" s="64"/>
      <c r="N95" s="64"/>
      <c r="O95" s="65" t="s">
        <v>113</v>
      </c>
      <c r="P95" s="65" t="s">
        <v>114</v>
      </c>
    </row>
    <row r="96" spans="1:16" ht="12.75" customHeight="1" thickBot="1">
      <c r="A96" s="54" t="s">
        <v>114</v>
      </c>
      <c r="B96" s="6" t="s">
        <v>72</v>
      </c>
      <c r="C96" s="54">
        <v>23131.644</v>
      </c>
      <c r="D96" s="19" t="s">
        <v>89</v>
      </c>
      <c r="E96" s="62">
        <v>-11885.954434600744</v>
      </c>
      <c r="F96" s="6" t="s">
        <v>108</v>
      </c>
      <c r="G96" s="19" t="s">
        <v>935</v>
      </c>
      <c r="H96" s="54">
        <v>-10739</v>
      </c>
      <c r="I96" s="63" t="s">
        <v>246</v>
      </c>
      <c r="J96" s="64" t="s">
        <v>247</v>
      </c>
      <c r="K96" s="63">
        <v>-10739</v>
      </c>
      <c r="L96" s="63" t="s">
        <v>248</v>
      </c>
      <c r="M96" s="64"/>
      <c r="N96" s="64"/>
      <c r="O96" s="65" t="s">
        <v>113</v>
      </c>
      <c r="P96" s="65" t="s">
        <v>114</v>
      </c>
    </row>
    <row r="97" spans="1:16" ht="12.75" customHeight="1" thickBot="1">
      <c r="A97" s="54" t="s">
        <v>114</v>
      </c>
      <c r="B97" s="6" t="s">
        <v>68</v>
      </c>
      <c r="C97" s="54">
        <v>24229.642</v>
      </c>
      <c r="D97" s="19" t="s">
        <v>89</v>
      </c>
      <c r="E97" s="62">
        <v>-11083.022044117484</v>
      </c>
      <c r="F97" s="6" t="s">
        <v>108</v>
      </c>
      <c r="G97" s="19" t="s">
        <v>936</v>
      </c>
      <c r="H97" s="54">
        <v>-10337.5</v>
      </c>
      <c r="I97" s="63" t="s">
        <v>249</v>
      </c>
      <c r="J97" s="64" t="s">
        <v>250</v>
      </c>
      <c r="K97" s="63">
        <v>-10337.5</v>
      </c>
      <c r="L97" s="63" t="s">
        <v>251</v>
      </c>
      <c r="M97" s="64"/>
      <c r="N97" s="64"/>
      <c r="O97" s="65" t="s">
        <v>113</v>
      </c>
      <c r="P97" s="65" t="s">
        <v>114</v>
      </c>
    </row>
    <row r="98" spans="1:16" ht="12.75" customHeight="1" thickBot="1">
      <c r="A98" s="54" t="s">
        <v>114</v>
      </c>
      <c r="B98" s="6" t="s">
        <v>68</v>
      </c>
      <c r="C98" s="54">
        <v>24292.571</v>
      </c>
      <c r="D98" s="19" t="s">
        <v>89</v>
      </c>
      <c r="E98" s="62">
        <v>-11037.003989074834</v>
      </c>
      <c r="F98" s="6" t="s">
        <v>108</v>
      </c>
      <c r="G98" s="19" t="s">
        <v>937</v>
      </c>
      <c r="H98" s="54">
        <v>-10314.5</v>
      </c>
      <c r="I98" s="63" t="s">
        <v>252</v>
      </c>
      <c r="J98" s="64" t="s">
        <v>253</v>
      </c>
      <c r="K98" s="63">
        <v>-10314.5</v>
      </c>
      <c r="L98" s="63" t="s">
        <v>254</v>
      </c>
      <c r="M98" s="64"/>
      <c r="N98" s="64"/>
      <c r="O98" s="65" t="s">
        <v>113</v>
      </c>
      <c r="P98" s="65" t="s">
        <v>114</v>
      </c>
    </row>
    <row r="99" spans="1:16" ht="12.75" customHeight="1" thickBot="1">
      <c r="A99" s="54" t="s">
        <v>114</v>
      </c>
      <c r="B99" s="6" t="s">
        <v>72</v>
      </c>
      <c r="C99" s="54">
        <v>24318.585999999999</v>
      </c>
      <c r="D99" s="19" t="s">
        <v>89</v>
      </c>
      <c r="E99" s="62">
        <v>-11017.980014406006</v>
      </c>
      <c r="F99" s="6" t="s">
        <v>108</v>
      </c>
      <c r="G99" s="19" t="s">
        <v>938</v>
      </c>
      <c r="H99" s="54">
        <v>-10305</v>
      </c>
      <c r="I99" s="63" t="s">
        <v>255</v>
      </c>
      <c r="J99" s="64" t="s">
        <v>256</v>
      </c>
      <c r="K99" s="63">
        <v>-10305</v>
      </c>
      <c r="L99" s="63" t="s">
        <v>257</v>
      </c>
      <c r="M99" s="64"/>
      <c r="N99" s="64"/>
      <c r="O99" s="65" t="s">
        <v>113</v>
      </c>
      <c r="P99" s="65" t="s">
        <v>114</v>
      </c>
    </row>
    <row r="100" spans="1:16" ht="12.75" customHeight="1" thickBot="1">
      <c r="A100" s="54" t="s">
        <v>114</v>
      </c>
      <c r="B100" s="6" t="s">
        <v>68</v>
      </c>
      <c r="C100" s="54">
        <v>25602.663</v>
      </c>
      <c r="D100" s="19" t="s">
        <v>89</v>
      </c>
      <c r="E100" s="62">
        <v>-10078.973736457801</v>
      </c>
      <c r="F100" s="6" t="s">
        <v>108</v>
      </c>
      <c r="G100" s="19" t="s">
        <v>939</v>
      </c>
      <c r="H100" s="54">
        <v>-9835.5</v>
      </c>
      <c r="I100" s="63" t="s">
        <v>258</v>
      </c>
      <c r="J100" s="64" t="s">
        <v>259</v>
      </c>
      <c r="K100" s="63">
        <v>-9835.5</v>
      </c>
      <c r="L100" s="63" t="s">
        <v>260</v>
      </c>
      <c r="M100" s="64"/>
      <c r="N100" s="64"/>
      <c r="O100" s="65" t="s">
        <v>113</v>
      </c>
      <c r="P100" s="65" t="s">
        <v>114</v>
      </c>
    </row>
    <row r="101" spans="1:16" ht="12.75" customHeight="1" thickBot="1">
      <c r="A101" s="54" t="s">
        <v>114</v>
      </c>
      <c r="B101" s="6" t="s">
        <v>72</v>
      </c>
      <c r="C101" s="54">
        <v>25606.787</v>
      </c>
      <c r="D101" s="19" t="s">
        <v>89</v>
      </c>
      <c r="E101" s="62">
        <v>-10075.957981257563</v>
      </c>
      <c r="F101" s="6" t="s">
        <v>108</v>
      </c>
      <c r="G101" s="19" t="s">
        <v>940</v>
      </c>
      <c r="H101" s="54">
        <v>-9834</v>
      </c>
      <c r="I101" s="63" t="s">
        <v>261</v>
      </c>
      <c r="J101" s="64" t="s">
        <v>262</v>
      </c>
      <c r="K101" s="63">
        <v>-9834</v>
      </c>
      <c r="L101" s="63" t="s">
        <v>263</v>
      </c>
      <c r="M101" s="64"/>
      <c r="N101" s="64"/>
      <c r="O101" s="65" t="s">
        <v>113</v>
      </c>
      <c r="P101" s="65" t="s">
        <v>114</v>
      </c>
    </row>
    <row r="102" spans="1:16" ht="12.75" customHeight="1" thickBot="1">
      <c r="A102" s="54" t="s">
        <v>114</v>
      </c>
      <c r="B102" s="6" t="s">
        <v>72</v>
      </c>
      <c r="C102" s="54">
        <v>25680.539000000001</v>
      </c>
      <c r="D102" s="19" t="s">
        <v>89</v>
      </c>
      <c r="E102" s="62">
        <v>-10022.0253969879</v>
      </c>
      <c r="F102" s="6" t="s">
        <v>108</v>
      </c>
      <c r="G102" s="19" t="s">
        <v>941</v>
      </c>
      <c r="H102" s="54">
        <v>-9807</v>
      </c>
      <c r="I102" s="63" t="s">
        <v>264</v>
      </c>
      <c r="J102" s="64" t="s">
        <v>265</v>
      </c>
      <c r="K102" s="63">
        <v>-9807</v>
      </c>
      <c r="L102" s="63" t="s">
        <v>266</v>
      </c>
      <c r="M102" s="64"/>
      <c r="N102" s="64"/>
      <c r="O102" s="65" t="s">
        <v>113</v>
      </c>
      <c r="P102" s="65" t="s">
        <v>114</v>
      </c>
    </row>
    <row r="103" spans="1:16" ht="12.75" customHeight="1" thickBot="1">
      <c r="A103" s="54" t="s">
        <v>271</v>
      </c>
      <c r="B103" s="6" t="s">
        <v>68</v>
      </c>
      <c r="C103" s="54">
        <v>25687.424999999999</v>
      </c>
      <c r="D103" s="19" t="s">
        <v>89</v>
      </c>
      <c r="E103" s="62">
        <v>-10016.989875574503</v>
      </c>
      <c r="F103" s="6" t="s">
        <v>108</v>
      </c>
      <c r="G103" s="19" t="s">
        <v>942</v>
      </c>
      <c r="H103" s="54">
        <v>-9804.5</v>
      </c>
      <c r="I103" s="63" t="s">
        <v>267</v>
      </c>
      <c r="J103" s="64" t="s">
        <v>268</v>
      </c>
      <c r="K103" s="63">
        <v>-9804.5</v>
      </c>
      <c r="L103" s="63" t="s">
        <v>269</v>
      </c>
      <c r="M103" s="64"/>
      <c r="N103" s="64"/>
      <c r="O103" s="65" t="s">
        <v>270</v>
      </c>
      <c r="P103" s="65" t="s">
        <v>271</v>
      </c>
    </row>
    <row r="104" spans="1:16" ht="12.75" customHeight="1" thickBot="1">
      <c r="A104" s="54" t="s">
        <v>114</v>
      </c>
      <c r="B104" s="6" t="s">
        <v>72</v>
      </c>
      <c r="C104" s="54">
        <v>25926.839</v>
      </c>
      <c r="D104" s="19" t="s">
        <v>89</v>
      </c>
      <c r="E104" s="62">
        <v>-9841.9137321433136</v>
      </c>
      <c r="F104" s="6" t="s">
        <v>108</v>
      </c>
      <c r="G104" s="19" t="s">
        <v>943</v>
      </c>
      <c r="H104" s="54">
        <v>-9717</v>
      </c>
      <c r="I104" s="63" t="s">
        <v>272</v>
      </c>
      <c r="J104" s="64" t="s">
        <v>273</v>
      </c>
      <c r="K104" s="63">
        <v>-9717</v>
      </c>
      <c r="L104" s="63" t="s">
        <v>274</v>
      </c>
      <c r="M104" s="64"/>
      <c r="N104" s="64"/>
      <c r="O104" s="65" t="s">
        <v>113</v>
      </c>
      <c r="P104" s="65" t="s">
        <v>114</v>
      </c>
    </row>
    <row r="105" spans="1:16" ht="12.75" customHeight="1" thickBot="1">
      <c r="A105" s="54" t="s">
        <v>114</v>
      </c>
      <c r="B105" s="6" t="s">
        <v>72</v>
      </c>
      <c r="C105" s="54">
        <v>26041.612000000001</v>
      </c>
      <c r="D105" s="19" t="s">
        <v>89</v>
      </c>
      <c r="E105" s="62">
        <v>-9757.983743880186</v>
      </c>
      <c r="F105" s="6" t="s">
        <v>108</v>
      </c>
      <c r="G105" s="19" t="s">
        <v>944</v>
      </c>
      <c r="H105" s="54">
        <v>-9675</v>
      </c>
      <c r="I105" s="63" t="s">
        <v>275</v>
      </c>
      <c r="J105" s="64" t="s">
        <v>276</v>
      </c>
      <c r="K105" s="63">
        <v>-9675</v>
      </c>
      <c r="L105" s="63" t="s">
        <v>277</v>
      </c>
      <c r="M105" s="64"/>
      <c r="N105" s="64"/>
      <c r="O105" s="65" t="s">
        <v>113</v>
      </c>
      <c r="P105" s="65" t="s">
        <v>114</v>
      </c>
    </row>
    <row r="106" spans="1:16" ht="12.75" customHeight="1" thickBot="1">
      <c r="A106" s="54" t="s">
        <v>114</v>
      </c>
      <c r="B106" s="6" t="s">
        <v>72</v>
      </c>
      <c r="C106" s="54">
        <v>26287.746999999999</v>
      </c>
      <c r="D106" s="19" t="s">
        <v>89</v>
      </c>
      <c r="E106" s="62">
        <v>-9577.9927384943876</v>
      </c>
      <c r="F106" s="6" t="s">
        <v>108</v>
      </c>
      <c r="G106" s="19" t="s">
        <v>945</v>
      </c>
      <c r="H106" s="54">
        <v>-9585</v>
      </c>
      <c r="I106" s="63" t="s">
        <v>278</v>
      </c>
      <c r="J106" s="64" t="s">
        <v>279</v>
      </c>
      <c r="K106" s="63">
        <v>-9585</v>
      </c>
      <c r="L106" s="63" t="s">
        <v>280</v>
      </c>
      <c r="M106" s="64"/>
      <c r="N106" s="64"/>
      <c r="O106" s="65" t="s">
        <v>113</v>
      </c>
      <c r="P106" s="65" t="s">
        <v>114</v>
      </c>
    </row>
    <row r="107" spans="1:16" ht="12.75" customHeight="1" thickBot="1">
      <c r="A107" s="54" t="s">
        <v>114</v>
      </c>
      <c r="B107" s="6" t="s">
        <v>68</v>
      </c>
      <c r="C107" s="54">
        <v>26291.816999999999</v>
      </c>
      <c r="D107" s="19" t="s">
        <v>89</v>
      </c>
      <c r="E107" s="62">
        <v>-9575.0164718442975</v>
      </c>
      <c r="F107" s="6" t="s">
        <v>108</v>
      </c>
      <c r="G107" s="19" t="s">
        <v>946</v>
      </c>
      <c r="H107" s="54">
        <v>-9583.5</v>
      </c>
      <c r="I107" s="63" t="s">
        <v>281</v>
      </c>
      <c r="J107" s="64" t="s">
        <v>282</v>
      </c>
      <c r="K107" s="63">
        <v>-9583.5</v>
      </c>
      <c r="L107" s="63" t="s">
        <v>283</v>
      </c>
      <c r="M107" s="64"/>
      <c r="N107" s="64"/>
      <c r="O107" s="65" t="s">
        <v>113</v>
      </c>
      <c r="P107" s="65" t="s">
        <v>114</v>
      </c>
    </row>
    <row r="108" spans="1:16" ht="12.75" customHeight="1" thickBot="1">
      <c r="A108" s="54" t="s">
        <v>114</v>
      </c>
      <c r="B108" s="6" t="s">
        <v>68</v>
      </c>
      <c r="C108" s="54">
        <v>26324.762999999999</v>
      </c>
      <c r="D108" s="19" t="s">
        <v>89</v>
      </c>
      <c r="E108" s="62">
        <v>-9550.9240686369503</v>
      </c>
      <c r="F108" s="6" t="s">
        <v>108</v>
      </c>
      <c r="G108" s="19" t="s">
        <v>947</v>
      </c>
      <c r="H108" s="54">
        <v>-9571.5</v>
      </c>
      <c r="I108" s="63" t="s">
        <v>284</v>
      </c>
      <c r="J108" s="64" t="s">
        <v>285</v>
      </c>
      <c r="K108" s="63">
        <v>-9571.5</v>
      </c>
      <c r="L108" s="63" t="s">
        <v>286</v>
      </c>
      <c r="M108" s="64"/>
      <c r="N108" s="64"/>
      <c r="O108" s="65" t="s">
        <v>113</v>
      </c>
      <c r="P108" s="65" t="s">
        <v>114</v>
      </c>
    </row>
    <row r="109" spans="1:16" ht="12.75" customHeight="1" thickBot="1">
      <c r="A109" s="54" t="s">
        <v>114</v>
      </c>
      <c r="B109" s="6" t="s">
        <v>68</v>
      </c>
      <c r="C109" s="54">
        <v>26332.832999999999</v>
      </c>
      <c r="D109" s="19" t="s">
        <v>89</v>
      </c>
      <c r="E109" s="62">
        <v>-9545.022724198072</v>
      </c>
      <c r="F109" s="6" t="s">
        <v>108</v>
      </c>
      <c r="G109" s="19" t="s">
        <v>948</v>
      </c>
      <c r="H109" s="54">
        <v>-9568.5</v>
      </c>
      <c r="I109" s="63" t="s">
        <v>287</v>
      </c>
      <c r="J109" s="64" t="s">
        <v>288</v>
      </c>
      <c r="K109" s="63">
        <v>-9568.5</v>
      </c>
      <c r="L109" s="63" t="s">
        <v>289</v>
      </c>
      <c r="M109" s="64"/>
      <c r="N109" s="64"/>
      <c r="O109" s="65" t="s">
        <v>113</v>
      </c>
      <c r="P109" s="65" t="s">
        <v>114</v>
      </c>
    </row>
    <row r="110" spans="1:16" ht="12.75" customHeight="1" thickBot="1">
      <c r="A110" s="54" t="s">
        <v>271</v>
      </c>
      <c r="B110" s="6" t="s">
        <v>72</v>
      </c>
      <c r="C110" s="54">
        <v>26353.404999999999</v>
      </c>
      <c r="D110" s="19" t="s">
        <v>89</v>
      </c>
      <c r="E110" s="62">
        <v>-9529.9790491303374</v>
      </c>
      <c r="F110" s="6" t="s">
        <v>108</v>
      </c>
      <c r="G110" s="19" t="s">
        <v>949</v>
      </c>
      <c r="H110" s="54">
        <v>-9561</v>
      </c>
      <c r="I110" s="63" t="s">
        <v>290</v>
      </c>
      <c r="J110" s="64" t="s">
        <v>291</v>
      </c>
      <c r="K110" s="63">
        <v>-9561</v>
      </c>
      <c r="L110" s="63" t="s">
        <v>174</v>
      </c>
      <c r="M110" s="64"/>
      <c r="N110" s="64"/>
      <c r="O110" s="65" t="s">
        <v>270</v>
      </c>
      <c r="P110" s="65" t="s">
        <v>271</v>
      </c>
    </row>
    <row r="111" spans="1:16" ht="12.75" customHeight="1" thickBot="1">
      <c r="A111" s="54" t="s">
        <v>114</v>
      </c>
      <c r="B111" s="6" t="s">
        <v>72</v>
      </c>
      <c r="C111" s="54">
        <v>26424.587</v>
      </c>
      <c r="D111" s="19" t="s">
        <v>89</v>
      </c>
      <c r="E111" s="62">
        <v>-9477.9258273399701</v>
      </c>
      <c r="F111" s="6" t="s">
        <v>108</v>
      </c>
      <c r="G111" s="19" t="s">
        <v>950</v>
      </c>
      <c r="H111" s="54">
        <v>-9535</v>
      </c>
      <c r="I111" s="63" t="s">
        <v>292</v>
      </c>
      <c r="J111" s="64" t="s">
        <v>293</v>
      </c>
      <c r="K111" s="63">
        <v>-9535</v>
      </c>
      <c r="L111" s="63" t="s">
        <v>294</v>
      </c>
      <c r="M111" s="64"/>
      <c r="N111" s="64"/>
      <c r="O111" s="65" t="s">
        <v>113</v>
      </c>
      <c r="P111" s="65" t="s">
        <v>114</v>
      </c>
    </row>
    <row r="112" spans="1:16" ht="12.75" customHeight="1" thickBot="1">
      <c r="A112" s="54" t="s">
        <v>114</v>
      </c>
      <c r="B112" s="6" t="s">
        <v>72</v>
      </c>
      <c r="C112" s="54">
        <v>26626.892</v>
      </c>
      <c r="D112" s="19" t="s">
        <v>89</v>
      </c>
      <c r="E112" s="62">
        <v>-9329.9863618248091</v>
      </c>
      <c r="F112" s="6" t="s">
        <v>108</v>
      </c>
      <c r="G112" s="19" t="s">
        <v>951</v>
      </c>
      <c r="H112" s="54">
        <v>-9461</v>
      </c>
      <c r="I112" s="63" t="s">
        <v>295</v>
      </c>
      <c r="J112" s="64" t="s">
        <v>296</v>
      </c>
      <c r="K112" s="63">
        <v>-9461</v>
      </c>
      <c r="L112" s="63" t="s">
        <v>297</v>
      </c>
      <c r="M112" s="64"/>
      <c r="N112" s="64"/>
      <c r="O112" s="65" t="s">
        <v>113</v>
      </c>
      <c r="P112" s="65" t="s">
        <v>114</v>
      </c>
    </row>
    <row r="113" spans="1:16" ht="12.75" customHeight="1" thickBot="1">
      <c r="A113" s="54" t="s">
        <v>271</v>
      </c>
      <c r="B113" s="6" t="s">
        <v>72</v>
      </c>
      <c r="C113" s="54">
        <v>26651.53</v>
      </c>
      <c r="D113" s="19" t="s">
        <v>89</v>
      </c>
      <c r="E113" s="62">
        <v>-9311.9693451847725</v>
      </c>
      <c r="F113" s="6" t="s">
        <v>108</v>
      </c>
      <c r="G113" s="19" t="s">
        <v>952</v>
      </c>
      <c r="H113" s="54">
        <v>-9452</v>
      </c>
      <c r="I113" s="63" t="s">
        <v>298</v>
      </c>
      <c r="J113" s="64" t="s">
        <v>299</v>
      </c>
      <c r="K113" s="63">
        <v>-9452</v>
      </c>
      <c r="L113" s="63" t="s">
        <v>150</v>
      </c>
      <c r="M113" s="64"/>
      <c r="N113" s="64"/>
      <c r="O113" s="65" t="s">
        <v>270</v>
      </c>
      <c r="P113" s="65" t="s">
        <v>271</v>
      </c>
    </row>
    <row r="114" spans="1:16" ht="12.75" customHeight="1" thickBot="1">
      <c r="A114" s="54" t="s">
        <v>271</v>
      </c>
      <c r="B114" s="6" t="s">
        <v>72</v>
      </c>
      <c r="C114" s="54">
        <v>26744.45</v>
      </c>
      <c r="D114" s="19" t="s">
        <v>89</v>
      </c>
      <c r="E114" s="62">
        <v>-9244.0197881512395</v>
      </c>
      <c r="F114" s="6" t="s">
        <v>108</v>
      </c>
      <c r="G114" s="19" t="s">
        <v>953</v>
      </c>
      <c r="H114" s="54">
        <v>-9418</v>
      </c>
      <c r="I114" s="63" t="s">
        <v>300</v>
      </c>
      <c r="J114" s="64" t="s">
        <v>301</v>
      </c>
      <c r="K114" s="63">
        <v>-9418</v>
      </c>
      <c r="L114" s="63" t="s">
        <v>302</v>
      </c>
      <c r="M114" s="64"/>
      <c r="N114" s="64"/>
      <c r="O114" s="65" t="s">
        <v>270</v>
      </c>
      <c r="P114" s="65" t="s">
        <v>271</v>
      </c>
    </row>
    <row r="115" spans="1:16" ht="12.75" customHeight="1" thickBot="1">
      <c r="A115" s="54" t="s">
        <v>114</v>
      </c>
      <c r="B115" s="6" t="s">
        <v>72</v>
      </c>
      <c r="C115" s="54">
        <v>26785.571</v>
      </c>
      <c r="D115" s="19" t="s">
        <v>89</v>
      </c>
      <c r="E115" s="62">
        <v>-9213.9492572130584</v>
      </c>
      <c r="F115" s="6" t="s">
        <v>108</v>
      </c>
      <c r="G115" s="19" t="s">
        <v>954</v>
      </c>
      <c r="H115" s="54">
        <v>-9403</v>
      </c>
      <c r="I115" s="63" t="s">
        <v>303</v>
      </c>
      <c r="J115" s="64" t="s">
        <v>304</v>
      </c>
      <c r="K115" s="63">
        <v>-9403</v>
      </c>
      <c r="L115" s="63" t="s">
        <v>215</v>
      </c>
      <c r="M115" s="64"/>
      <c r="N115" s="64"/>
      <c r="O115" s="65" t="s">
        <v>113</v>
      </c>
      <c r="P115" s="65" t="s">
        <v>114</v>
      </c>
    </row>
    <row r="116" spans="1:16" ht="12.75" customHeight="1" thickBot="1">
      <c r="A116" s="54" t="s">
        <v>114</v>
      </c>
      <c r="B116" s="6" t="s">
        <v>72</v>
      </c>
      <c r="C116" s="54">
        <v>27187.554</v>
      </c>
      <c r="D116" s="19" t="s">
        <v>89</v>
      </c>
      <c r="E116" s="62">
        <v>-8919.9913710205219</v>
      </c>
      <c r="F116" s="6" t="s">
        <v>108</v>
      </c>
      <c r="G116" s="19" t="s">
        <v>955</v>
      </c>
      <c r="H116" s="54">
        <v>-9256</v>
      </c>
      <c r="I116" s="63" t="s">
        <v>305</v>
      </c>
      <c r="J116" s="64" t="s">
        <v>306</v>
      </c>
      <c r="K116" s="63">
        <v>-9256</v>
      </c>
      <c r="L116" s="63" t="s">
        <v>307</v>
      </c>
      <c r="M116" s="64"/>
      <c r="N116" s="64"/>
      <c r="O116" s="65" t="s">
        <v>113</v>
      </c>
      <c r="P116" s="65" t="s">
        <v>114</v>
      </c>
    </row>
    <row r="117" spans="1:16" ht="12.75" customHeight="1" thickBot="1">
      <c r="A117" s="54" t="s">
        <v>114</v>
      </c>
      <c r="B117" s="6" t="s">
        <v>72</v>
      </c>
      <c r="C117" s="54">
        <v>27381.775000000001</v>
      </c>
      <c r="D117" s="19" t="e">
        <v>#N/A</v>
      </c>
      <c r="E117" s="62">
        <v>-8777.963487716499</v>
      </c>
      <c r="F117" s="6" t="s">
        <v>956</v>
      </c>
      <c r="G117" s="19" t="s">
        <v>957</v>
      </c>
      <c r="H117" s="54">
        <v>-9185</v>
      </c>
      <c r="I117" s="63" t="s">
        <v>308</v>
      </c>
      <c r="J117" s="64" t="s">
        <v>309</v>
      </c>
      <c r="K117" s="63">
        <v>-9185</v>
      </c>
      <c r="L117" s="63" t="s">
        <v>310</v>
      </c>
      <c r="M117" s="64"/>
      <c r="N117" s="64"/>
      <c r="O117" s="65" t="s">
        <v>113</v>
      </c>
      <c r="P117" s="65" t="s">
        <v>114</v>
      </c>
    </row>
    <row r="118" spans="1:16" ht="12.75" customHeight="1" thickBot="1">
      <c r="A118" s="54" t="s">
        <v>114</v>
      </c>
      <c r="B118" s="6" t="s">
        <v>68</v>
      </c>
      <c r="C118" s="54">
        <v>27459.634999999998</v>
      </c>
      <c r="D118" s="19" t="e">
        <v>#N/A</v>
      </c>
      <c r="E118" s="62">
        <v>-8721.0268485577544</v>
      </c>
      <c r="F118" s="6" t="s">
        <v>956</v>
      </c>
      <c r="G118" s="19" t="s">
        <v>958</v>
      </c>
      <c r="H118" s="54">
        <v>-9156.5</v>
      </c>
      <c r="I118" s="63" t="s">
        <v>311</v>
      </c>
      <c r="J118" s="64" t="s">
        <v>312</v>
      </c>
      <c r="K118" s="63">
        <v>-9156.5</v>
      </c>
      <c r="L118" s="63" t="s">
        <v>313</v>
      </c>
      <c r="M118" s="64"/>
      <c r="N118" s="64"/>
      <c r="O118" s="65" t="s">
        <v>113</v>
      </c>
      <c r="P118" s="65" t="s">
        <v>114</v>
      </c>
    </row>
    <row r="119" spans="1:16" ht="12.75" customHeight="1" thickBot="1">
      <c r="A119" s="54" t="s">
        <v>271</v>
      </c>
      <c r="B119" s="6" t="s">
        <v>68</v>
      </c>
      <c r="C119" s="54">
        <v>27473.412</v>
      </c>
      <c r="D119" s="19" t="e">
        <v>#N/A</v>
      </c>
      <c r="E119" s="62">
        <v>-8710.9521493837219</v>
      </c>
      <c r="F119" s="6" t="s">
        <v>956</v>
      </c>
      <c r="G119" s="19" t="s">
        <v>959</v>
      </c>
      <c r="H119" s="54">
        <v>-9151.5</v>
      </c>
      <c r="I119" s="63" t="s">
        <v>314</v>
      </c>
      <c r="J119" s="64" t="s">
        <v>315</v>
      </c>
      <c r="K119" s="63">
        <v>-9151.5</v>
      </c>
      <c r="L119" s="63" t="s">
        <v>316</v>
      </c>
      <c r="M119" s="64"/>
      <c r="N119" s="64"/>
      <c r="O119" s="65" t="s">
        <v>270</v>
      </c>
      <c r="P119" s="65" t="s">
        <v>271</v>
      </c>
    </row>
    <row r="120" spans="1:16" ht="12.75" customHeight="1" thickBot="1">
      <c r="A120" s="54" t="s">
        <v>114</v>
      </c>
      <c r="B120" s="6" t="s">
        <v>72</v>
      </c>
      <c r="C120" s="54">
        <v>27783.773000000001</v>
      </c>
      <c r="D120" s="19" t="e">
        <v>#N/A</v>
      </c>
      <c r="E120" s="62">
        <v>-8483.9946324822558</v>
      </c>
      <c r="F120" s="6" t="s">
        <v>956</v>
      </c>
      <c r="G120" s="19" t="s">
        <v>960</v>
      </c>
      <c r="H120" s="54">
        <v>-9038</v>
      </c>
      <c r="I120" s="63" t="s">
        <v>317</v>
      </c>
      <c r="J120" s="64" t="s">
        <v>318</v>
      </c>
      <c r="K120" s="63">
        <v>-9038</v>
      </c>
      <c r="L120" s="63" t="s">
        <v>177</v>
      </c>
      <c r="M120" s="64"/>
      <c r="N120" s="64"/>
      <c r="O120" s="65" t="s">
        <v>113</v>
      </c>
      <c r="P120" s="65" t="s">
        <v>114</v>
      </c>
    </row>
    <row r="121" spans="1:16" ht="12.75" customHeight="1" thickBot="1">
      <c r="A121" s="54" t="s">
        <v>114</v>
      </c>
      <c r="B121" s="6" t="s">
        <v>72</v>
      </c>
      <c r="C121" s="54">
        <v>27783.819</v>
      </c>
      <c r="D121" s="19" t="e">
        <v>#N/A</v>
      </c>
      <c r="E121" s="62">
        <v>-8483.9609940876853</v>
      </c>
      <c r="F121" s="6" t="s">
        <v>956</v>
      </c>
      <c r="G121" s="19" t="s">
        <v>961</v>
      </c>
      <c r="H121" s="54">
        <v>-9038</v>
      </c>
      <c r="I121" s="63" t="s">
        <v>319</v>
      </c>
      <c r="J121" s="64" t="s">
        <v>320</v>
      </c>
      <c r="K121" s="63">
        <v>-9038</v>
      </c>
      <c r="L121" s="63" t="s">
        <v>321</v>
      </c>
      <c r="M121" s="64"/>
      <c r="N121" s="64"/>
      <c r="O121" s="65" t="s">
        <v>113</v>
      </c>
      <c r="P121" s="65" t="s">
        <v>114</v>
      </c>
    </row>
    <row r="122" spans="1:16" ht="12.75" customHeight="1" thickBot="1">
      <c r="A122" s="54" t="s">
        <v>114</v>
      </c>
      <c r="B122" s="6" t="s">
        <v>72</v>
      </c>
      <c r="C122" s="54">
        <v>27783.846000000001</v>
      </c>
      <c r="D122" s="19" t="s">
        <v>89</v>
      </c>
      <c r="E122" s="62">
        <v>-8483.9412498126094</v>
      </c>
      <c r="F122" s="6" t="s">
        <v>108</v>
      </c>
      <c r="G122" s="19" t="s">
        <v>962</v>
      </c>
      <c r="H122" s="54">
        <v>-9038</v>
      </c>
      <c r="I122" s="63" t="s">
        <v>322</v>
      </c>
      <c r="J122" s="64" t="s">
        <v>323</v>
      </c>
      <c r="K122" s="63">
        <v>-9038</v>
      </c>
      <c r="L122" s="63" t="s">
        <v>183</v>
      </c>
      <c r="M122" s="64"/>
      <c r="N122" s="64"/>
      <c r="O122" s="65" t="s">
        <v>113</v>
      </c>
      <c r="P122" s="65" t="s">
        <v>114</v>
      </c>
    </row>
    <row r="123" spans="1:16" ht="12.75" customHeight="1" thickBot="1">
      <c r="A123" s="54" t="s">
        <v>114</v>
      </c>
      <c r="B123" s="6" t="s">
        <v>72</v>
      </c>
      <c r="C123" s="54">
        <v>28103.845000000001</v>
      </c>
      <c r="D123" s="19" t="s">
        <v>89</v>
      </c>
      <c r="E123" s="62">
        <v>-8249.9357579790612</v>
      </c>
      <c r="F123" s="6" t="s">
        <v>108</v>
      </c>
      <c r="G123" s="19" t="s">
        <v>963</v>
      </c>
      <c r="H123" s="54">
        <v>-8921</v>
      </c>
      <c r="I123" s="63" t="s">
        <v>324</v>
      </c>
      <c r="J123" s="64" t="s">
        <v>325</v>
      </c>
      <c r="K123" s="63">
        <v>-8921</v>
      </c>
      <c r="L123" s="63" t="s">
        <v>326</v>
      </c>
      <c r="M123" s="64"/>
      <c r="N123" s="64"/>
      <c r="O123" s="65" t="s">
        <v>113</v>
      </c>
      <c r="P123" s="65" t="s">
        <v>114</v>
      </c>
    </row>
    <row r="124" spans="1:16" ht="12.75" customHeight="1" thickBot="1">
      <c r="A124" s="54" t="s">
        <v>114</v>
      </c>
      <c r="B124" s="6" t="s">
        <v>72</v>
      </c>
      <c r="C124" s="54">
        <v>28155.696</v>
      </c>
      <c r="D124" s="19" t="s">
        <v>89</v>
      </c>
      <c r="E124" s="62">
        <v>-8212.0187058724587</v>
      </c>
      <c r="F124" s="6" t="s">
        <v>108</v>
      </c>
      <c r="G124" s="19" t="s">
        <v>964</v>
      </c>
      <c r="H124" s="54">
        <v>-8902</v>
      </c>
      <c r="I124" s="63" t="s">
        <v>327</v>
      </c>
      <c r="J124" s="64" t="s">
        <v>328</v>
      </c>
      <c r="K124" s="63">
        <v>-8902</v>
      </c>
      <c r="L124" s="63" t="s">
        <v>329</v>
      </c>
      <c r="M124" s="64"/>
      <c r="N124" s="64"/>
      <c r="O124" s="65" t="s">
        <v>113</v>
      </c>
      <c r="P124" s="65" t="s">
        <v>114</v>
      </c>
    </row>
    <row r="125" spans="1:16" ht="12.75" customHeight="1" thickBot="1">
      <c r="A125" s="54" t="s">
        <v>114</v>
      </c>
      <c r="B125" s="6" t="s">
        <v>72</v>
      </c>
      <c r="C125" s="54">
        <v>28188.62</v>
      </c>
      <c r="D125" s="19" t="s">
        <v>89</v>
      </c>
      <c r="E125" s="62">
        <v>-8187.9423905929498</v>
      </c>
      <c r="F125" s="6" t="s">
        <v>108</v>
      </c>
      <c r="G125" s="19" t="s">
        <v>965</v>
      </c>
      <c r="H125" s="54">
        <v>-8890</v>
      </c>
      <c r="I125" s="63" t="s">
        <v>330</v>
      </c>
      <c r="J125" s="64" t="s">
        <v>331</v>
      </c>
      <c r="K125" s="63">
        <v>-8890</v>
      </c>
      <c r="L125" s="63" t="s">
        <v>332</v>
      </c>
      <c r="M125" s="64"/>
      <c r="N125" s="64"/>
      <c r="O125" s="65" t="s">
        <v>113</v>
      </c>
      <c r="P125" s="65" t="s">
        <v>114</v>
      </c>
    </row>
    <row r="126" spans="1:16" ht="12.75" customHeight="1" thickBot="1">
      <c r="A126" s="54" t="s">
        <v>114</v>
      </c>
      <c r="B126" s="6" t="s">
        <v>72</v>
      </c>
      <c r="C126" s="54">
        <v>28229.546999999999</v>
      </c>
      <c r="D126" s="19" t="s">
        <v>89</v>
      </c>
      <c r="E126" s="62">
        <v>-8158.0137259275234</v>
      </c>
      <c r="F126" s="6" t="s">
        <v>108</v>
      </c>
      <c r="G126" s="19" t="s">
        <v>966</v>
      </c>
      <c r="H126" s="54">
        <v>-8875</v>
      </c>
      <c r="I126" s="63" t="s">
        <v>333</v>
      </c>
      <c r="J126" s="64" t="s">
        <v>334</v>
      </c>
      <c r="K126" s="63">
        <v>-8875</v>
      </c>
      <c r="L126" s="63" t="s">
        <v>335</v>
      </c>
      <c r="M126" s="64"/>
      <c r="N126" s="64"/>
      <c r="O126" s="65" t="s">
        <v>113</v>
      </c>
      <c r="P126" s="65" t="s">
        <v>114</v>
      </c>
    </row>
    <row r="127" spans="1:16" ht="12.75" customHeight="1" thickBot="1">
      <c r="A127" s="54" t="s">
        <v>271</v>
      </c>
      <c r="B127" s="6" t="s">
        <v>72</v>
      </c>
      <c r="C127" s="54">
        <v>28404.607</v>
      </c>
      <c r="D127" s="19" t="s">
        <v>89</v>
      </c>
      <c r="E127" s="62">
        <v>-8029.9976965012402</v>
      </c>
      <c r="F127" s="6" t="s">
        <v>108</v>
      </c>
      <c r="G127" s="19" t="s">
        <v>967</v>
      </c>
      <c r="H127" s="54">
        <v>-8811</v>
      </c>
      <c r="I127" s="63" t="s">
        <v>336</v>
      </c>
      <c r="J127" s="64" t="s">
        <v>337</v>
      </c>
      <c r="K127" s="63">
        <v>-8811</v>
      </c>
      <c r="L127" s="63" t="s">
        <v>338</v>
      </c>
      <c r="M127" s="64"/>
      <c r="N127" s="64"/>
      <c r="O127" s="65" t="s">
        <v>270</v>
      </c>
      <c r="P127" s="65" t="s">
        <v>271</v>
      </c>
    </row>
    <row r="128" spans="1:16" ht="12.75" customHeight="1" thickBot="1">
      <c r="A128" s="54" t="s">
        <v>114</v>
      </c>
      <c r="B128" s="6" t="s">
        <v>72</v>
      </c>
      <c r="C128" s="54">
        <v>28910.662</v>
      </c>
      <c r="D128" s="19" t="s">
        <v>89</v>
      </c>
      <c r="E128" s="62">
        <v>-7659.9351364000322</v>
      </c>
      <c r="F128" s="6" t="s">
        <v>108</v>
      </c>
      <c r="G128" s="19" t="s">
        <v>968</v>
      </c>
      <c r="H128" s="54">
        <v>-8626</v>
      </c>
      <c r="I128" s="63" t="s">
        <v>339</v>
      </c>
      <c r="J128" s="64" t="s">
        <v>340</v>
      </c>
      <c r="K128" s="63">
        <v>-8626</v>
      </c>
      <c r="L128" s="63" t="s">
        <v>341</v>
      </c>
      <c r="M128" s="64"/>
      <c r="N128" s="64"/>
      <c r="O128" s="65" t="s">
        <v>113</v>
      </c>
      <c r="P128" s="65" t="s">
        <v>114</v>
      </c>
    </row>
    <row r="129" spans="1:16" ht="12.75" customHeight="1" thickBot="1">
      <c r="A129" s="54" t="s">
        <v>271</v>
      </c>
      <c r="B129" s="6" t="s">
        <v>72</v>
      </c>
      <c r="C129" s="54">
        <v>28954.353999999999</v>
      </c>
      <c r="D129" s="19" t="s">
        <v>89</v>
      </c>
      <c r="E129" s="62">
        <v>-7627.9845117131072</v>
      </c>
      <c r="F129" s="6" t="s">
        <v>108</v>
      </c>
      <c r="G129" s="19" t="s">
        <v>969</v>
      </c>
      <c r="H129" s="54">
        <v>-8610</v>
      </c>
      <c r="I129" s="63" t="s">
        <v>342</v>
      </c>
      <c r="J129" s="64" t="s">
        <v>343</v>
      </c>
      <c r="K129" s="63">
        <v>-8610</v>
      </c>
      <c r="L129" s="63" t="s">
        <v>344</v>
      </c>
      <c r="M129" s="64"/>
      <c r="N129" s="64"/>
      <c r="O129" s="65" t="s">
        <v>270</v>
      </c>
      <c r="P129" s="65" t="s">
        <v>271</v>
      </c>
    </row>
    <row r="130" spans="1:16" ht="12.75" customHeight="1" thickBot="1">
      <c r="A130" s="54" t="s">
        <v>114</v>
      </c>
      <c r="B130" s="6" t="s">
        <v>68</v>
      </c>
      <c r="C130" s="54">
        <v>28999.575000000001</v>
      </c>
      <c r="D130" s="19" t="s">
        <v>89</v>
      </c>
      <c r="E130" s="62">
        <v>-7594.9157760414173</v>
      </c>
      <c r="F130" s="6" t="s">
        <v>108</v>
      </c>
      <c r="G130" s="19" t="s">
        <v>970</v>
      </c>
      <c r="H130" s="54">
        <v>-8593.5</v>
      </c>
      <c r="I130" s="63" t="s">
        <v>345</v>
      </c>
      <c r="J130" s="64" t="s">
        <v>346</v>
      </c>
      <c r="K130" s="63">
        <v>-8593.5</v>
      </c>
      <c r="L130" s="63" t="s">
        <v>274</v>
      </c>
      <c r="M130" s="64"/>
      <c r="N130" s="64"/>
      <c r="O130" s="65" t="s">
        <v>113</v>
      </c>
      <c r="P130" s="65" t="s">
        <v>114</v>
      </c>
    </row>
    <row r="131" spans="1:16" ht="12.75" customHeight="1" thickBot="1">
      <c r="A131" s="54" t="s">
        <v>114</v>
      </c>
      <c r="B131" s="6" t="s">
        <v>68</v>
      </c>
      <c r="C131" s="54">
        <v>29190.893</v>
      </c>
      <c r="D131" s="19" t="s">
        <v>89</v>
      </c>
      <c r="E131" s="62">
        <v>-7455.0107679426092</v>
      </c>
      <c r="F131" s="6" t="s">
        <v>108</v>
      </c>
      <c r="G131" s="19" t="s">
        <v>971</v>
      </c>
      <c r="H131" s="54">
        <v>-8523.5</v>
      </c>
      <c r="I131" s="63" t="s">
        <v>347</v>
      </c>
      <c r="J131" s="64" t="s">
        <v>348</v>
      </c>
      <c r="K131" s="63">
        <v>-8523.5</v>
      </c>
      <c r="L131" s="63" t="s">
        <v>349</v>
      </c>
      <c r="M131" s="64"/>
      <c r="N131" s="64"/>
      <c r="O131" s="65" t="s">
        <v>113</v>
      </c>
      <c r="P131" s="65" t="s">
        <v>114</v>
      </c>
    </row>
    <row r="132" spans="1:16" ht="12.75" customHeight="1" thickBot="1">
      <c r="A132" s="54" t="s">
        <v>114</v>
      </c>
      <c r="B132" s="6" t="s">
        <v>72</v>
      </c>
      <c r="C132" s="54">
        <v>29246.887999999999</v>
      </c>
      <c r="D132" s="19" t="s">
        <v>89</v>
      </c>
      <c r="E132" s="62">
        <v>-7414.0633352468212</v>
      </c>
      <c r="F132" s="6" t="s">
        <v>108</v>
      </c>
      <c r="G132" s="19" t="s">
        <v>972</v>
      </c>
      <c r="H132" s="54">
        <v>-8503</v>
      </c>
      <c r="I132" s="63" t="s">
        <v>350</v>
      </c>
      <c r="J132" s="64" t="s">
        <v>351</v>
      </c>
      <c r="K132" s="63">
        <v>-8503</v>
      </c>
      <c r="L132" s="63" t="s">
        <v>352</v>
      </c>
      <c r="M132" s="64"/>
      <c r="N132" s="64"/>
      <c r="O132" s="65" t="s">
        <v>113</v>
      </c>
      <c r="P132" s="65" t="s">
        <v>114</v>
      </c>
    </row>
    <row r="133" spans="1:16" ht="12.75" customHeight="1" thickBot="1">
      <c r="A133" s="54" t="s">
        <v>114</v>
      </c>
      <c r="B133" s="6" t="s">
        <v>72</v>
      </c>
      <c r="C133" s="54">
        <v>29279.735000000001</v>
      </c>
      <c r="D133" s="19" t="s">
        <v>89</v>
      </c>
      <c r="E133" s="62">
        <v>-7390.0433277147449</v>
      </c>
      <c r="F133" s="6" t="s">
        <v>108</v>
      </c>
      <c r="G133" s="19" t="s">
        <v>973</v>
      </c>
      <c r="H133" s="54">
        <v>-8491</v>
      </c>
      <c r="I133" s="63" t="s">
        <v>353</v>
      </c>
      <c r="J133" s="64" t="s">
        <v>354</v>
      </c>
      <c r="K133" s="63">
        <v>-8491</v>
      </c>
      <c r="L133" s="63" t="s">
        <v>224</v>
      </c>
      <c r="M133" s="64"/>
      <c r="N133" s="64"/>
      <c r="O133" s="65" t="s">
        <v>113</v>
      </c>
      <c r="P133" s="65" t="s">
        <v>114</v>
      </c>
    </row>
    <row r="134" spans="1:16" ht="12.75" customHeight="1" thickBot="1">
      <c r="A134" s="54" t="s">
        <v>114</v>
      </c>
      <c r="B134" s="6" t="s">
        <v>68</v>
      </c>
      <c r="C134" s="54">
        <v>29521.857</v>
      </c>
      <c r="D134" s="19" t="s">
        <v>89</v>
      </c>
      <c r="E134" s="62">
        <v>-7212.9869066205465</v>
      </c>
      <c r="F134" s="6" t="s">
        <v>108</v>
      </c>
      <c r="G134" s="19" t="s">
        <v>974</v>
      </c>
      <c r="H134" s="54">
        <v>-8402.5</v>
      </c>
      <c r="I134" s="63" t="s">
        <v>355</v>
      </c>
      <c r="J134" s="64" t="s">
        <v>356</v>
      </c>
      <c r="K134" s="63">
        <v>-8402.5</v>
      </c>
      <c r="L134" s="63" t="s">
        <v>357</v>
      </c>
      <c r="M134" s="64"/>
      <c r="N134" s="64"/>
      <c r="O134" s="65" t="s">
        <v>113</v>
      </c>
      <c r="P134" s="65" t="s">
        <v>114</v>
      </c>
    </row>
    <row r="135" spans="1:16" ht="12.75" customHeight="1" thickBot="1">
      <c r="A135" s="54" t="s">
        <v>114</v>
      </c>
      <c r="B135" s="6" t="s">
        <v>68</v>
      </c>
      <c r="C135" s="54">
        <v>29573.901000000002</v>
      </c>
      <c r="D135" s="19" t="s">
        <v>89</v>
      </c>
      <c r="E135" s="62">
        <v>-7174.9287195106317</v>
      </c>
      <c r="F135" s="6" t="s">
        <v>108</v>
      </c>
      <c r="G135" s="19" t="s">
        <v>975</v>
      </c>
      <c r="H135" s="54">
        <v>-8383.5</v>
      </c>
      <c r="I135" s="63" t="s">
        <v>358</v>
      </c>
      <c r="J135" s="64" t="s">
        <v>359</v>
      </c>
      <c r="K135" s="63">
        <v>-8383.5</v>
      </c>
      <c r="L135" s="63" t="s">
        <v>153</v>
      </c>
      <c r="M135" s="64"/>
      <c r="N135" s="64"/>
      <c r="O135" s="65" t="s">
        <v>113</v>
      </c>
      <c r="P135" s="65" t="s">
        <v>114</v>
      </c>
    </row>
    <row r="136" spans="1:16" ht="12.75" customHeight="1" thickBot="1">
      <c r="A136" s="54" t="s">
        <v>114</v>
      </c>
      <c r="B136" s="6" t="s">
        <v>68</v>
      </c>
      <c r="C136" s="54">
        <v>29625.825000000001</v>
      </c>
      <c r="D136" s="19" t="s">
        <v>89</v>
      </c>
      <c r="E136" s="62">
        <v>-7136.9582847343827</v>
      </c>
      <c r="F136" s="6" t="s">
        <v>108</v>
      </c>
      <c r="G136" s="19" t="s">
        <v>976</v>
      </c>
      <c r="H136" s="54">
        <v>-8364.5</v>
      </c>
      <c r="I136" s="63" t="s">
        <v>360</v>
      </c>
      <c r="J136" s="64" t="s">
        <v>361</v>
      </c>
      <c r="K136" s="63">
        <v>-8364.5</v>
      </c>
      <c r="L136" s="63" t="s">
        <v>248</v>
      </c>
      <c r="M136" s="64"/>
      <c r="N136" s="64"/>
      <c r="O136" s="65" t="s">
        <v>113</v>
      </c>
      <c r="P136" s="65" t="s">
        <v>114</v>
      </c>
    </row>
    <row r="137" spans="1:16" ht="12.75" customHeight="1" thickBot="1">
      <c r="A137" s="54" t="s">
        <v>114</v>
      </c>
      <c r="B137" s="6" t="s">
        <v>72</v>
      </c>
      <c r="C137" s="54">
        <v>29632.691999999999</v>
      </c>
      <c r="D137" s="19" t="s">
        <v>89</v>
      </c>
      <c r="E137" s="62">
        <v>-7131.936657440483</v>
      </c>
      <c r="F137" s="6" t="s">
        <v>108</v>
      </c>
      <c r="G137" s="19" t="s">
        <v>977</v>
      </c>
      <c r="H137" s="54">
        <v>-8362</v>
      </c>
      <c r="I137" s="63" t="s">
        <v>362</v>
      </c>
      <c r="J137" s="64" t="s">
        <v>363</v>
      </c>
      <c r="K137" s="63">
        <v>-8362</v>
      </c>
      <c r="L137" s="63" t="s">
        <v>326</v>
      </c>
      <c r="M137" s="64"/>
      <c r="N137" s="64"/>
      <c r="O137" s="65" t="s">
        <v>113</v>
      </c>
      <c r="P137" s="65" t="s">
        <v>114</v>
      </c>
    </row>
    <row r="138" spans="1:16" ht="12.75" customHeight="1" thickBot="1">
      <c r="A138" s="54" t="s">
        <v>114</v>
      </c>
      <c r="B138" s="6" t="s">
        <v>68</v>
      </c>
      <c r="C138" s="54">
        <v>29710.559000000001</v>
      </c>
      <c r="D138" s="19" t="s">
        <v>89</v>
      </c>
      <c r="E138" s="62">
        <v>-7074.9948993956041</v>
      </c>
      <c r="F138" s="6" t="s">
        <v>108</v>
      </c>
      <c r="G138" s="19" t="s">
        <v>978</v>
      </c>
      <c r="H138" s="54">
        <v>-8333.5</v>
      </c>
      <c r="I138" s="63" t="s">
        <v>364</v>
      </c>
      <c r="J138" s="64" t="s">
        <v>365</v>
      </c>
      <c r="K138" s="63">
        <v>-8333.5</v>
      </c>
      <c r="L138" s="63" t="s">
        <v>280</v>
      </c>
      <c r="M138" s="64"/>
      <c r="N138" s="64"/>
      <c r="O138" s="65" t="s">
        <v>113</v>
      </c>
      <c r="P138" s="65" t="s">
        <v>114</v>
      </c>
    </row>
    <row r="139" spans="1:16" ht="12.75" customHeight="1" thickBot="1">
      <c r="A139" s="54" t="s">
        <v>114</v>
      </c>
      <c r="B139" s="6" t="s">
        <v>68</v>
      </c>
      <c r="C139" s="54">
        <v>30049.627</v>
      </c>
      <c r="D139" s="19" t="s">
        <v>89</v>
      </c>
      <c r="E139" s="62">
        <v>-6827.0448304734591</v>
      </c>
      <c r="F139" s="6" t="s">
        <v>108</v>
      </c>
      <c r="G139" s="19" t="s">
        <v>979</v>
      </c>
      <c r="H139" s="54">
        <v>-8209.5</v>
      </c>
      <c r="I139" s="63" t="s">
        <v>366</v>
      </c>
      <c r="J139" s="64" t="s">
        <v>367</v>
      </c>
      <c r="K139" s="63">
        <v>-8209.5</v>
      </c>
      <c r="L139" s="63" t="s">
        <v>368</v>
      </c>
      <c r="M139" s="64"/>
      <c r="N139" s="64"/>
      <c r="O139" s="65" t="s">
        <v>113</v>
      </c>
      <c r="P139" s="65" t="s">
        <v>114</v>
      </c>
    </row>
    <row r="140" spans="1:16" ht="12.75" customHeight="1" thickBot="1">
      <c r="A140" s="54" t="s">
        <v>114</v>
      </c>
      <c r="B140" s="6" t="s">
        <v>72</v>
      </c>
      <c r="C140" s="54">
        <v>30406.535</v>
      </c>
      <c r="D140" s="19" t="s">
        <v>89</v>
      </c>
      <c r="E140" s="62">
        <v>-6566.0489146133223</v>
      </c>
      <c r="F140" s="6" t="s">
        <v>108</v>
      </c>
      <c r="G140" s="19" t="s">
        <v>980</v>
      </c>
      <c r="H140" s="54">
        <v>-8079</v>
      </c>
      <c r="I140" s="63" t="s">
        <v>369</v>
      </c>
      <c r="J140" s="64" t="s">
        <v>370</v>
      </c>
      <c r="K140" s="63">
        <v>-8079</v>
      </c>
      <c r="L140" s="63" t="s">
        <v>206</v>
      </c>
      <c r="M140" s="64"/>
      <c r="N140" s="64"/>
      <c r="O140" s="65" t="s">
        <v>113</v>
      </c>
      <c r="P140" s="65" t="s">
        <v>114</v>
      </c>
    </row>
    <row r="141" spans="1:16" ht="12.75" customHeight="1" thickBot="1">
      <c r="A141" s="54" t="s">
        <v>114</v>
      </c>
      <c r="B141" s="6" t="s">
        <v>72</v>
      </c>
      <c r="C141" s="54">
        <v>30641.883999999998</v>
      </c>
      <c r="D141" s="19" t="s">
        <v>89</v>
      </c>
      <c r="E141" s="62">
        <v>-6393.9453814849894</v>
      </c>
      <c r="F141" s="6" t="s">
        <v>108</v>
      </c>
      <c r="G141" s="19" t="s">
        <v>981</v>
      </c>
      <c r="H141" s="54">
        <v>-7993</v>
      </c>
      <c r="I141" s="63" t="s">
        <v>371</v>
      </c>
      <c r="J141" s="64" t="s">
        <v>372</v>
      </c>
      <c r="K141" s="63">
        <v>-7993</v>
      </c>
      <c r="L141" s="63" t="s">
        <v>373</v>
      </c>
      <c r="M141" s="64"/>
      <c r="N141" s="64"/>
      <c r="O141" s="65" t="s">
        <v>113</v>
      </c>
      <c r="P141" s="65" t="s">
        <v>114</v>
      </c>
    </row>
    <row r="142" spans="1:16" ht="12.75" customHeight="1" thickBot="1">
      <c r="A142" s="54" t="s">
        <v>114</v>
      </c>
      <c r="B142" s="6" t="s">
        <v>72</v>
      </c>
      <c r="C142" s="54">
        <v>30682.873</v>
      </c>
      <c r="D142" s="19" t="s">
        <v>89</v>
      </c>
      <c r="E142" s="62">
        <v>-6363.9713781138362</v>
      </c>
      <c r="F142" s="6" t="s">
        <v>108</v>
      </c>
      <c r="G142" s="19" t="s">
        <v>982</v>
      </c>
      <c r="H142" s="54">
        <v>-7978</v>
      </c>
      <c r="I142" s="63" t="s">
        <v>374</v>
      </c>
      <c r="J142" s="64" t="s">
        <v>375</v>
      </c>
      <c r="K142" s="63">
        <v>-7978</v>
      </c>
      <c r="L142" s="63" t="s">
        <v>376</v>
      </c>
      <c r="M142" s="64"/>
      <c r="N142" s="64"/>
      <c r="O142" s="65" t="s">
        <v>113</v>
      </c>
      <c r="P142" s="65" t="s">
        <v>114</v>
      </c>
    </row>
    <row r="143" spans="1:16" ht="12.75" customHeight="1" thickBot="1">
      <c r="A143" s="54" t="s">
        <v>114</v>
      </c>
      <c r="B143" s="6" t="s">
        <v>72</v>
      </c>
      <c r="C143" s="54">
        <v>31076.754000000001</v>
      </c>
      <c r="D143" s="19" t="s">
        <v>89</v>
      </c>
      <c r="E143" s="62">
        <v>-6075.938236982488</v>
      </c>
      <c r="F143" s="6" t="s">
        <v>108</v>
      </c>
      <c r="G143" s="19" t="s">
        <v>983</v>
      </c>
      <c r="H143" s="54">
        <v>-7834</v>
      </c>
      <c r="I143" s="63" t="s">
        <v>377</v>
      </c>
      <c r="J143" s="64" t="s">
        <v>378</v>
      </c>
      <c r="K143" s="63">
        <v>-7834</v>
      </c>
      <c r="L143" s="63" t="s">
        <v>379</v>
      </c>
      <c r="M143" s="64"/>
      <c r="N143" s="64"/>
      <c r="O143" s="65" t="s">
        <v>113</v>
      </c>
      <c r="P143" s="65" t="s">
        <v>114</v>
      </c>
    </row>
    <row r="144" spans="1:16" ht="12.75" customHeight="1" thickBot="1">
      <c r="A144" s="54" t="s">
        <v>114</v>
      </c>
      <c r="B144" s="6" t="s">
        <v>68</v>
      </c>
      <c r="C144" s="54">
        <v>31359.842000000001</v>
      </c>
      <c r="D144" s="19" t="s">
        <v>89</v>
      </c>
      <c r="E144" s="62">
        <v>-5868.9246317144234</v>
      </c>
      <c r="F144" s="6" t="s">
        <v>108</v>
      </c>
      <c r="G144" s="19" t="s">
        <v>984</v>
      </c>
      <c r="H144" s="54">
        <v>-7730.5</v>
      </c>
      <c r="I144" s="63" t="s">
        <v>380</v>
      </c>
      <c r="J144" s="64" t="s">
        <v>381</v>
      </c>
      <c r="K144" s="63">
        <v>-7730.5</v>
      </c>
      <c r="L144" s="63" t="s">
        <v>382</v>
      </c>
      <c r="M144" s="64"/>
      <c r="N144" s="64"/>
      <c r="O144" s="65" t="s">
        <v>113</v>
      </c>
      <c r="P144" s="65" t="s">
        <v>114</v>
      </c>
    </row>
    <row r="145" spans="1:16" ht="12.75" customHeight="1" thickBot="1">
      <c r="A145" s="54" t="s">
        <v>114</v>
      </c>
      <c r="B145" s="6" t="s">
        <v>72</v>
      </c>
      <c r="C145" s="54">
        <v>31511.615000000002</v>
      </c>
      <c r="D145" s="19" t="s">
        <v>89</v>
      </c>
      <c r="E145" s="62">
        <v>-5757.9376739050131</v>
      </c>
      <c r="F145" s="6" t="s">
        <v>108</v>
      </c>
      <c r="G145" s="19" t="s">
        <v>985</v>
      </c>
      <c r="H145" s="54">
        <v>-7675</v>
      </c>
      <c r="I145" s="63" t="s">
        <v>383</v>
      </c>
      <c r="J145" s="64" t="s">
        <v>384</v>
      </c>
      <c r="K145" s="63">
        <v>-7675</v>
      </c>
      <c r="L145" s="63" t="s">
        <v>326</v>
      </c>
      <c r="M145" s="64"/>
      <c r="N145" s="64"/>
      <c r="O145" s="65" t="s">
        <v>113</v>
      </c>
      <c r="P145" s="65" t="s">
        <v>114</v>
      </c>
    </row>
    <row r="146" spans="1:16" ht="12.75" customHeight="1" thickBot="1">
      <c r="A146" s="54" t="s">
        <v>114</v>
      </c>
      <c r="B146" s="6" t="s">
        <v>72</v>
      </c>
      <c r="C146" s="54">
        <v>31746.852999999999</v>
      </c>
      <c r="D146" s="19" t="s">
        <v>89</v>
      </c>
      <c r="E146" s="62">
        <v>-5585.9153116853195</v>
      </c>
      <c r="F146" s="6" t="s">
        <v>108</v>
      </c>
      <c r="G146" s="19" t="s">
        <v>986</v>
      </c>
      <c r="H146" s="54">
        <v>-7589</v>
      </c>
      <c r="I146" s="63" t="s">
        <v>385</v>
      </c>
      <c r="J146" s="64" t="s">
        <v>386</v>
      </c>
      <c r="K146" s="63">
        <v>-7589</v>
      </c>
      <c r="L146" s="63" t="s">
        <v>387</v>
      </c>
      <c r="M146" s="64"/>
      <c r="N146" s="64"/>
      <c r="O146" s="65" t="s">
        <v>113</v>
      </c>
      <c r="P146" s="65" t="s">
        <v>114</v>
      </c>
    </row>
    <row r="147" spans="1:16" ht="12.75" customHeight="1" thickBot="1">
      <c r="A147" s="54" t="s">
        <v>114</v>
      </c>
      <c r="B147" s="6" t="s">
        <v>68</v>
      </c>
      <c r="C147" s="54">
        <v>31813.769</v>
      </c>
      <c r="D147" s="19" t="s">
        <v>89</v>
      </c>
      <c r="E147" s="62">
        <v>-5536.9816853566936</v>
      </c>
      <c r="F147" s="6" t="s">
        <v>108</v>
      </c>
      <c r="G147" s="19" t="s">
        <v>987</v>
      </c>
      <c r="H147" s="54">
        <v>-7564.5</v>
      </c>
      <c r="I147" s="63" t="s">
        <v>388</v>
      </c>
      <c r="J147" s="64" t="s">
        <v>389</v>
      </c>
      <c r="K147" s="63">
        <v>-7564.5</v>
      </c>
      <c r="L147" s="63" t="s">
        <v>390</v>
      </c>
      <c r="M147" s="64"/>
      <c r="N147" s="64"/>
      <c r="O147" s="65" t="s">
        <v>113</v>
      </c>
      <c r="P147" s="65" t="s">
        <v>114</v>
      </c>
    </row>
    <row r="148" spans="1:16" ht="12.75" customHeight="1" thickBot="1">
      <c r="A148" s="54" t="s">
        <v>114</v>
      </c>
      <c r="B148" s="6" t="s">
        <v>72</v>
      </c>
      <c r="C148" s="54">
        <v>32479.824000000001</v>
      </c>
      <c r="D148" s="19" t="s">
        <v>89</v>
      </c>
      <c r="E148" s="62">
        <v>-5049.916013703988</v>
      </c>
      <c r="F148" s="6" t="s">
        <v>108</v>
      </c>
      <c r="G148" s="19" t="s">
        <v>988</v>
      </c>
      <c r="H148" s="54">
        <v>-7321</v>
      </c>
      <c r="I148" s="63" t="s">
        <v>391</v>
      </c>
      <c r="J148" s="64" t="s">
        <v>392</v>
      </c>
      <c r="K148" s="63">
        <v>-7321</v>
      </c>
      <c r="L148" s="63" t="s">
        <v>387</v>
      </c>
      <c r="M148" s="64"/>
      <c r="N148" s="64"/>
      <c r="O148" s="65" t="s">
        <v>113</v>
      </c>
      <c r="P148" s="65" t="s">
        <v>114</v>
      </c>
    </row>
    <row r="149" spans="1:16" ht="12.75" customHeight="1" thickBot="1">
      <c r="A149" s="54" t="s">
        <v>114</v>
      </c>
      <c r="B149" s="6" t="s">
        <v>72</v>
      </c>
      <c r="C149" s="54">
        <v>32509.812999999998</v>
      </c>
      <c r="D149" s="19" t="s">
        <v>89</v>
      </c>
      <c r="E149" s="62">
        <v>-5027.985974252003</v>
      </c>
      <c r="F149" s="6" t="s">
        <v>108</v>
      </c>
      <c r="G149" s="19" t="s">
        <v>989</v>
      </c>
      <c r="H149" s="54">
        <v>-7310</v>
      </c>
      <c r="I149" s="63" t="s">
        <v>393</v>
      </c>
      <c r="J149" s="64" t="s">
        <v>394</v>
      </c>
      <c r="K149" s="63">
        <v>-7310</v>
      </c>
      <c r="L149" s="63" t="s">
        <v>344</v>
      </c>
      <c r="M149" s="64"/>
      <c r="N149" s="64"/>
      <c r="O149" s="65" t="s">
        <v>113</v>
      </c>
      <c r="P149" s="65" t="s">
        <v>114</v>
      </c>
    </row>
    <row r="150" spans="1:16" ht="12.75" customHeight="1" thickBot="1">
      <c r="A150" s="54" t="s">
        <v>114</v>
      </c>
      <c r="B150" s="6" t="s">
        <v>68</v>
      </c>
      <c r="C150" s="54">
        <v>32579.538</v>
      </c>
      <c r="D150" s="19" t="s">
        <v>89</v>
      </c>
      <c r="E150" s="62">
        <v>-4976.9982120462</v>
      </c>
      <c r="F150" s="6" t="s">
        <v>108</v>
      </c>
      <c r="G150" s="19" t="s">
        <v>990</v>
      </c>
      <c r="H150" s="54">
        <v>-7284.5</v>
      </c>
      <c r="I150" s="63" t="s">
        <v>395</v>
      </c>
      <c r="J150" s="64" t="s">
        <v>396</v>
      </c>
      <c r="K150" s="63">
        <v>-7284.5</v>
      </c>
      <c r="L150" s="63" t="s">
        <v>109</v>
      </c>
      <c r="M150" s="64"/>
      <c r="N150" s="64"/>
      <c r="O150" s="65" t="s">
        <v>113</v>
      </c>
      <c r="P150" s="65" t="s">
        <v>114</v>
      </c>
    </row>
    <row r="151" spans="1:16" ht="12.75" customHeight="1" thickBot="1">
      <c r="A151" s="54" t="s">
        <v>114</v>
      </c>
      <c r="B151" s="6" t="s">
        <v>68</v>
      </c>
      <c r="C151" s="54">
        <v>33331.661999999997</v>
      </c>
      <c r="D151" s="19" t="s">
        <v>89</v>
      </c>
      <c r="E151" s="62">
        <v>-4426.9929103427112</v>
      </c>
      <c r="F151" s="6" t="s">
        <v>108</v>
      </c>
      <c r="G151" s="19" t="s">
        <v>991</v>
      </c>
      <c r="H151" s="54">
        <v>-7009.5</v>
      </c>
      <c r="I151" s="63" t="s">
        <v>397</v>
      </c>
      <c r="J151" s="64" t="s">
        <v>398</v>
      </c>
      <c r="K151" s="63">
        <v>-7009.5</v>
      </c>
      <c r="L151" s="63" t="s">
        <v>399</v>
      </c>
      <c r="M151" s="64"/>
      <c r="N151" s="64"/>
      <c r="O151" s="65" t="s">
        <v>113</v>
      </c>
      <c r="P151" s="65" t="s">
        <v>114</v>
      </c>
    </row>
    <row r="152" spans="1:16" ht="12.75" customHeight="1" thickBot="1">
      <c r="A152" s="54" t="s">
        <v>271</v>
      </c>
      <c r="B152" s="6" t="s">
        <v>68</v>
      </c>
      <c r="C152" s="54">
        <v>36605.392</v>
      </c>
      <c r="D152" s="19" t="s">
        <v>89</v>
      </c>
      <c r="E152" s="62">
        <v>-2033.0141829709275</v>
      </c>
      <c r="F152" s="6" t="s">
        <v>108</v>
      </c>
      <c r="G152" s="19" t="s">
        <v>992</v>
      </c>
      <c r="H152" s="54">
        <v>-5812.5</v>
      </c>
      <c r="I152" s="63" t="s">
        <v>400</v>
      </c>
      <c r="J152" s="64" t="s">
        <v>401</v>
      </c>
      <c r="K152" s="63">
        <v>-5812.5</v>
      </c>
      <c r="L152" s="63" t="s">
        <v>402</v>
      </c>
      <c r="M152" s="64"/>
      <c r="N152" s="64"/>
      <c r="O152" s="65" t="s">
        <v>270</v>
      </c>
      <c r="P152" s="65" t="s">
        <v>271</v>
      </c>
    </row>
    <row r="153" spans="1:16" ht="12.75" customHeight="1" thickBot="1">
      <c r="A153" s="54" t="s">
        <v>271</v>
      </c>
      <c r="B153" s="6" t="s">
        <v>68</v>
      </c>
      <c r="C153" s="54">
        <v>36605.438000000002</v>
      </c>
      <c r="D153" s="19" t="s">
        <v>89</v>
      </c>
      <c r="E153" s="62">
        <v>-2032.980544576355</v>
      </c>
      <c r="F153" s="6" t="s">
        <v>108</v>
      </c>
      <c r="G153" s="19" t="s">
        <v>993</v>
      </c>
      <c r="H153" s="54">
        <v>-5812.5</v>
      </c>
      <c r="I153" s="63" t="s">
        <v>403</v>
      </c>
      <c r="J153" s="64" t="s">
        <v>404</v>
      </c>
      <c r="K153" s="63">
        <v>-5812.5</v>
      </c>
      <c r="L153" s="63" t="s">
        <v>405</v>
      </c>
      <c r="M153" s="64"/>
      <c r="N153" s="64"/>
      <c r="O153" s="65" t="s">
        <v>270</v>
      </c>
      <c r="P153" s="65" t="s">
        <v>271</v>
      </c>
    </row>
    <row r="154" spans="1:16" ht="12.75" customHeight="1" thickBot="1">
      <c r="A154" s="54" t="s">
        <v>271</v>
      </c>
      <c r="B154" s="6" t="s">
        <v>68</v>
      </c>
      <c r="C154" s="54">
        <v>36657.375</v>
      </c>
      <c r="D154" s="19" t="s">
        <v>89</v>
      </c>
      <c r="E154" s="62">
        <v>-1995.0006032972931</v>
      </c>
      <c r="F154" s="6" t="s">
        <v>108</v>
      </c>
      <c r="G154" s="19" t="s">
        <v>994</v>
      </c>
      <c r="H154" s="54">
        <v>-5793.5</v>
      </c>
      <c r="I154" s="63" t="s">
        <v>406</v>
      </c>
      <c r="J154" s="64" t="s">
        <v>407</v>
      </c>
      <c r="K154" s="63">
        <v>-5793.5</v>
      </c>
      <c r="L154" s="63" t="s">
        <v>109</v>
      </c>
      <c r="M154" s="64"/>
      <c r="N154" s="64"/>
      <c r="O154" s="65" t="s">
        <v>270</v>
      </c>
      <c r="P154" s="65" t="s">
        <v>271</v>
      </c>
    </row>
    <row r="155" spans="1:16" ht="12.75" customHeight="1" thickBot="1">
      <c r="A155" s="54" t="s">
        <v>271</v>
      </c>
      <c r="B155" s="6" t="s">
        <v>72</v>
      </c>
      <c r="C155" s="54">
        <v>37312.396000000001</v>
      </c>
      <c r="D155" s="19" t="s">
        <v>89</v>
      </c>
      <c r="E155" s="62">
        <v>-1516.0037587249572</v>
      </c>
      <c r="F155" s="6" t="s">
        <v>108</v>
      </c>
      <c r="G155" s="19" t="s">
        <v>995</v>
      </c>
      <c r="H155" s="54">
        <v>-5554</v>
      </c>
      <c r="I155" s="63" t="s">
        <v>408</v>
      </c>
      <c r="J155" s="64" t="s">
        <v>409</v>
      </c>
      <c r="K155" s="63">
        <v>-5554</v>
      </c>
      <c r="L155" s="63" t="s">
        <v>410</v>
      </c>
      <c r="M155" s="64"/>
      <c r="N155" s="64"/>
      <c r="O155" s="65" t="s">
        <v>270</v>
      </c>
      <c r="P155" s="65" t="s">
        <v>271</v>
      </c>
    </row>
    <row r="156" spans="1:16" ht="12.75" customHeight="1" thickBot="1">
      <c r="A156" s="54" t="s">
        <v>271</v>
      </c>
      <c r="B156" s="6" t="s">
        <v>68</v>
      </c>
      <c r="C156" s="54">
        <v>37316.476000000002</v>
      </c>
      <c r="D156" s="19" t="s">
        <v>89</v>
      </c>
      <c r="E156" s="62">
        <v>-1513.0201793803926</v>
      </c>
      <c r="F156" s="6" t="s">
        <v>108</v>
      </c>
      <c r="G156" s="19" t="s">
        <v>996</v>
      </c>
      <c r="H156" s="54">
        <v>-5552.5</v>
      </c>
      <c r="I156" s="63" t="s">
        <v>411</v>
      </c>
      <c r="J156" s="64" t="s">
        <v>412</v>
      </c>
      <c r="K156" s="63">
        <v>-5552.5</v>
      </c>
      <c r="L156" s="63" t="s">
        <v>200</v>
      </c>
      <c r="M156" s="64"/>
      <c r="N156" s="64"/>
      <c r="O156" s="65" t="s">
        <v>270</v>
      </c>
      <c r="P156" s="65" t="s">
        <v>271</v>
      </c>
    </row>
    <row r="157" spans="1:16" ht="12.75" customHeight="1" thickBot="1">
      <c r="A157" s="54" t="s">
        <v>271</v>
      </c>
      <c r="B157" s="6" t="s">
        <v>68</v>
      </c>
      <c r="C157" s="54">
        <v>37316.521999999997</v>
      </c>
      <c r="D157" s="19" t="s">
        <v>89</v>
      </c>
      <c r="E157" s="62">
        <v>-1512.9865409858255</v>
      </c>
      <c r="F157" s="6" t="s">
        <v>108</v>
      </c>
      <c r="G157" s="19" t="s">
        <v>997</v>
      </c>
      <c r="H157" s="54">
        <v>-5552.5</v>
      </c>
      <c r="I157" s="63" t="s">
        <v>413</v>
      </c>
      <c r="J157" s="64" t="s">
        <v>414</v>
      </c>
      <c r="K157" s="63">
        <v>-5552.5</v>
      </c>
      <c r="L157" s="63" t="s">
        <v>415</v>
      </c>
      <c r="M157" s="64"/>
      <c r="N157" s="64"/>
      <c r="O157" s="65" t="s">
        <v>270</v>
      </c>
      <c r="P157" s="65" t="s">
        <v>271</v>
      </c>
    </row>
    <row r="158" spans="1:16" ht="12.75" customHeight="1" thickBot="1">
      <c r="A158" s="54" t="s">
        <v>421</v>
      </c>
      <c r="B158" s="6" t="s">
        <v>68</v>
      </c>
      <c r="C158" s="54">
        <v>39154.404499999997</v>
      </c>
      <c r="D158" s="19" t="s">
        <v>89</v>
      </c>
      <c r="E158" s="62">
        <v>-168.99922119804012</v>
      </c>
      <c r="F158" s="6" t="s">
        <v>108</v>
      </c>
      <c r="G158" s="19" t="s">
        <v>998</v>
      </c>
      <c r="H158" s="54">
        <v>-4880.5</v>
      </c>
      <c r="I158" s="63" t="s">
        <v>416</v>
      </c>
      <c r="J158" s="64" t="s">
        <v>417</v>
      </c>
      <c r="K158" s="63">
        <v>-4880.5</v>
      </c>
      <c r="L158" s="63" t="s">
        <v>418</v>
      </c>
      <c r="M158" s="64"/>
      <c r="N158" s="64" t="s">
        <v>419</v>
      </c>
      <c r="O158" s="65" t="s">
        <v>420</v>
      </c>
      <c r="P158" s="65" t="s">
        <v>421</v>
      </c>
    </row>
    <row r="159" spans="1:16" ht="12.75" customHeight="1" thickBot="1">
      <c r="A159" s="54" t="s">
        <v>421</v>
      </c>
      <c r="B159" s="6" t="s">
        <v>72</v>
      </c>
      <c r="C159" s="54">
        <v>39385.506000000001</v>
      </c>
      <c r="D159" s="19" t="s">
        <v>89</v>
      </c>
      <c r="E159" s="62">
        <v>-1.7550466715017432E-3</v>
      </c>
      <c r="F159" s="6" t="s">
        <v>108</v>
      </c>
      <c r="G159" s="19" t="s">
        <v>999</v>
      </c>
      <c r="H159" s="54">
        <v>-4796</v>
      </c>
      <c r="I159" s="63" t="s">
        <v>422</v>
      </c>
      <c r="J159" s="64" t="s">
        <v>423</v>
      </c>
      <c r="K159" s="63">
        <v>-4796</v>
      </c>
      <c r="L159" s="63" t="s">
        <v>424</v>
      </c>
      <c r="M159" s="64"/>
      <c r="N159" s="64" t="s">
        <v>419</v>
      </c>
      <c r="O159" s="65" t="s">
        <v>420</v>
      </c>
      <c r="P159" s="65" t="s">
        <v>421</v>
      </c>
    </row>
    <row r="160" spans="1:16" ht="12.75" customHeight="1" thickBot="1">
      <c r="A160" s="54" t="s">
        <v>421</v>
      </c>
      <c r="B160" s="6" t="s">
        <v>72</v>
      </c>
      <c r="C160" s="54">
        <v>39437.474000000002</v>
      </c>
      <c r="D160" s="19" t="s">
        <v>89</v>
      </c>
      <c r="E160" s="62">
        <v>38.000855585255543</v>
      </c>
      <c r="F160" s="6" t="s">
        <v>108</v>
      </c>
      <c r="G160" s="19" t="s">
        <v>1000</v>
      </c>
      <c r="H160" s="54">
        <v>-4777</v>
      </c>
      <c r="I160" s="63" t="s">
        <v>425</v>
      </c>
      <c r="J160" s="64" t="s">
        <v>426</v>
      </c>
      <c r="K160" s="63">
        <v>-4777</v>
      </c>
      <c r="L160" s="63" t="s">
        <v>427</v>
      </c>
      <c r="M160" s="64"/>
      <c r="N160" s="64" t="s">
        <v>419</v>
      </c>
      <c r="O160" s="65" t="s">
        <v>420</v>
      </c>
      <c r="P160" s="65" t="s">
        <v>421</v>
      </c>
    </row>
    <row r="161" spans="1:16" ht="12.75" customHeight="1" thickBot="1">
      <c r="A161" s="54" t="s">
        <v>432</v>
      </c>
      <c r="B161" s="6" t="s">
        <v>68</v>
      </c>
      <c r="C161" s="54">
        <v>39537.286999999997</v>
      </c>
      <c r="D161" s="19" t="s">
        <v>89</v>
      </c>
      <c r="E161" s="62">
        <v>110.99105291831195</v>
      </c>
      <c r="F161" s="6" t="s">
        <v>108</v>
      </c>
      <c r="G161" s="19" t="s">
        <v>1001</v>
      </c>
      <c r="H161" s="54">
        <v>-4740.5</v>
      </c>
      <c r="I161" s="63" t="s">
        <v>428</v>
      </c>
      <c r="J161" s="64" t="s">
        <v>429</v>
      </c>
      <c r="K161" s="63">
        <v>-4740.5</v>
      </c>
      <c r="L161" s="63" t="s">
        <v>430</v>
      </c>
      <c r="M161" s="64"/>
      <c r="N161" s="64"/>
      <c r="O161" s="65" t="s">
        <v>431</v>
      </c>
      <c r="P161" s="65" t="s">
        <v>432</v>
      </c>
    </row>
    <row r="162" spans="1:16" ht="12.75" customHeight="1" thickBot="1">
      <c r="A162" s="54" t="s">
        <v>421</v>
      </c>
      <c r="B162" s="6" t="s">
        <v>72</v>
      </c>
      <c r="C162" s="54">
        <v>40036.434099999999</v>
      </c>
      <c r="D162" s="19" t="s">
        <v>89</v>
      </c>
      <c r="E162" s="62">
        <v>476.00207680522988</v>
      </c>
      <c r="F162" s="6" t="s">
        <v>108</v>
      </c>
      <c r="G162" s="19" t="s">
        <v>1002</v>
      </c>
      <c r="H162" s="54">
        <v>-4558</v>
      </c>
      <c r="I162" s="63" t="s">
        <v>433</v>
      </c>
      <c r="J162" s="64" t="s">
        <v>434</v>
      </c>
      <c r="K162" s="63">
        <v>-4558</v>
      </c>
      <c r="L162" s="63" t="s">
        <v>435</v>
      </c>
      <c r="M162" s="64"/>
      <c r="N162" s="64" t="s">
        <v>419</v>
      </c>
      <c r="O162" s="65" t="s">
        <v>420</v>
      </c>
      <c r="P162" s="65" t="s">
        <v>421</v>
      </c>
    </row>
    <row r="163" spans="1:16" ht="12.75" customHeight="1" thickBot="1">
      <c r="A163" s="54" t="s">
        <v>421</v>
      </c>
      <c r="B163" s="6" t="s">
        <v>72</v>
      </c>
      <c r="C163" s="54">
        <v>40066.514600000002</v>
      </c>
      <c r="D163" s="19" t="s">
        <v>89</v>
      </c>
      <c r="E163" s="62">
        <v>497.99902741163771</v>
      </c>
      <c r="F163" s="6" t="s">
        <v>108</v>
      </c>
      <c r="G163" s="19" t="s">
        <v>1003</v>
      </c>
      <c r="H163" s="54">
        <v>-4547</v>
      </c>
      <c r="I163" s="63" t="s">
        <v>436</v>
      </c>
      <c r="J163" s="64" t="s">
        <v>437</v>
      </c>
      <c r="K163" s="63">
        <v>-4547</v>
      </c>
      <c r="L163" s="63" t="s">
        <v>438</v>
      </c>
      <c r="M163" s="64"/>
      <c r="N163" s="64" t="s">
        <v>419</v>
      </c>
      <c r="O163" s="65" t="s">
        <v>420</v>
      </c>
      <c r="P163" s="65" t="s">
        <v>421</v>
      </c>
    </row>
    <row r="164" spans="1:16" ht="12.75" customHeight="1" thickBot="1">
      <c r="A164" s="54" t="s">
        <v>432</v>
      </c>
      <c r="B164" s="6" t="s">
        <v>72</v>
      </c>
      <c r="C164" s="54">
        <v>40449.398999999998</v>
      </c>
      <c r="D164" s="19" t="s">
        <v>89</v>
      </c>
      <c r="E164" s="62">
        <v>777.99069093993626</v>
      </c>
      <c r="F164" s="6" t="s">
        <v>108</v>
      </c>
      <c r="G164" s="19" t="s">
        <v>1004</v>
      </c>
      <c r="H164" s="54">
        <v>-4407</v>
      </c>
      <c r="I164" s="63" t="s">
        <v>439</v>
      </c>
      <c r="J164" s="64" t="s">
        <v>440</v>
      </c>
      <c r="K164" s="63">
        <v>-4407</v>
      </c>
      <c r="L164" s="63" t="s">
        <v>430</v>
      </c>
      <c r="M164" s="64"/>
      <c r="N164" s="64"/>
      <c r="O164" s="65" t="s">
        <v>441</v>
      </c>
      <c r="P164" s="65" t="s">
        <v>432</v>
      </c>
    </row>
    <row r="165" spans="1:16" ht="12.75" customHeight="1" thickBot="1">
      <c r="A165" s="54" t="s">
        <v>432</v>
      </c>
      <c r="B165" s="6" t="s">
        <v>72</v>
      </c>
      <c r="C165" s="54">
        <v>40449.410000000003</v>
      </c>
      <c r="D165" s="19" t="s">
        <v>89</v>
      </c>
      <c r="E165" s="62">
        <v>777.99873490385971</v>
      </c>
      <c r="F165" s="6" t="s">
        <v>108</v>
      </c>
      <c r="G165" s="19" t="s">
        <v>1005</v>
      </c>
      <c r="H165" s="54">
        <v>-4407</v>
      </c>
      <c r="I165" s="63" t="s">
        <v>442</v>
      </c>
      <c r="J165" s="64" t="s">
        <v>443</v>
      </c>
      <c r="K165" s="63">
        <v>-4407</v>
      </c>
      <c r="L165" s="63" t="s">
        <v>280</v>
      </c>
      <c r="M165" s="64"/>
      <c r="N165" s="64"/>
      <c r="O165" s="65" t="s">
        <v>444</v>
      </c>
      <c r="P165" s="65" t="s">
        <v>432</v>
      </c>
    </row>
    <row r="166" spans="1:16" ht="12.75" customHeight="1" thickBot="1">
      <c r="A166" s="54" t="s">
        <v>432</v>
      </c>
      <c r="B166" s="6" t="s">
        <v>72</v>
      </c>
      <c r="C166" s="54">
        <v>40449.415999999997</v>
      </c>
      <c r="D166" s="19" t="s">
        <v>89</v>
      </c>
      <c r="E166" s="62">
        <v>778.00312252053845</v>
      </c>
      <c r="F166" s="6" t="s">
        <v>108</v>
      </c>
      <c r="G166" s="19" t="s">
        <v>1006</v>
      </c>
      <c r="H166" s="54">
        <v>-4407</v>
      </c>
      <c r="I166" s="63" t="s">
        <v>445</v>
      </c>
      <c r="J166" s="64" t="s">
        <v>446</v>
      </c>
      <c r="K166" s="63">
        <v>-4407</v>
      </c>
      <c r="L166" s="63" t="s">
        <v>399</v>
      </c>
      <c r="M166" s="64"/>
      <c r="N166" s="64"/>
      <c r="O166" s="65" t="s">
        <v>447</v>
      </c>
      <c r="P166" s="65" t="s">
        <v>432</v>
      </c>
    </row>
    <row r="167" spans="1:16" ht="12.75" customHeight="1" thickBot="1">
      <c r="A167" s="54" t="s">
        <v>432</v>
      </c>
      <c r="B167" s="6" t="s">
        <v>68</v>
      </c>
      <c r="C167" s="54">
        <v>40505.464999999997</v>
      </c>
      <c r="D167" s="19" t="s">
        <v>89</v>
      </c>
      <c r="E167" s="62">
        <v>818.99004376647474</v>
      </c>
      <c r="F167" s="6" t="s">
        <v>108</v>
      </c>
      <c r="G167" s="19" t="s">
        <v>1007</v>
      </c>
      <c r="H167" s="54">
        <v>-4386.5</v>
      </c>
      <c r="I167" s="63" t="s">
        <v>448</v>
      </c>
      <c r="J167" s="64" t="s">
        <v>449</v>
      </c>
      <c r="K167" s="63">
        <v>-4386.5</v>
      </c>
      <c r="L167" s="63" t="s">
        <v>450</v>
      </c>
      <c r="M167" s="64"/>
      <c r="N167" s="64"/>
      <c r="O167" s="65" t="s">
        <v>451</v>
      </c>
      <c r="P167" s="65" t="s">
        <v>432</v>
      </c>
    </row>
    <row r="168" spans="1:16" ht="12.75" customHeight="1" thickBot="1">
      <c r="A168" s="54" t="s">
        <v>432</v>
      </c>
      <c r="B168" s="6" t="s">
        <v>68</v>
      </c>
      <c r="C168" s="54">
        <v>40505.483999999997</v>
      </c>
      <c r="D168" s="19" t="s">
        <v>89</v>
      </c>
      <c r="E168" s="62">
        <v>819.0039378859716</v>
      </c>
      <c r="F168" s="6" t="s">
        <v>108</v>
      </c>
      <c r="G168" s="19" t="s">
        <v>1008</v>
      </c>
      <c r="H168" s="54">
        <v>-4386.5</v>
      </c>
      <c r="I168" s="63" t="s">
        <v>452</v>
      </c>
      <c r="J168" s="64" t="s">
        <v>453</v>
      </c>
      <c r="K168" s="63">
        <v>-4386.5</v>
      </c>
      <c r="L168" s="63" t="s">
        <v>454</v>
      </c>
      <c r="M168" s="64"/>
      <c r="N168" s="64"/>
      <c r="O168" s="65" t="s">
        <v>455</v>
      </c>
      <c r="P168" s="65" t="s">
        <v>432</v>
      </c>
    </row>
    <row r="169" spans="1:16" ht="12.75" customHeight="1" thickBot="1">
      <c r="A169" s="54" t="s">
        <v>458</v>
      </c>
      <c r="B169" s="6" t="s">
        <v>72</v>
      </c>
      <c r="C169" s="54">
        <v>40758.464</v>
      </c>
      <c r="D169" s="19" t="s">
        <v>89</v>
      </c>
      <c r="E169" s="62">
        <v>1004.0004826378359</v>
      </c>
      <c r="F169" s="6" t="s">
        <v>108</v>
      </c>
      <c r="G169" s="19" t="s">
        <v>1009</v>
      </c>
      <c r="H169" s="54">
        <v>-4294</v>
      </c>
      <c r="I169" s="63" t="s">
        <v>456</v>
      </c>
      <c r="J169" s="64" t="s">
        <v>457</v>
      </c>
      <c r="K169" s="63">
        <v>-4294</v>
      </c>
      <c r="L169" s="63" t="s">
        <v>307</v>
      </c>
      <c r="M169" s="64"/>
      <c r="N169" s="64"/>
      <c r="O169" s="65" t="s">
        <v>444</v>
      </c>
      <c r="P169" s="65" t="s">
        <v>458</v>
      </c>
    </row>
    <row r="170" spans="1:16" ht="12.75" customHeight="1" thickBot="1">
      <c r="A170" s="54" t="s">
        <v>462</v>
      </c>
      <c r="B170" s="6" t="s">
        <v>68</v>
      </c>
      <c r="C170" s="54">
        <v>40981.374000000003</v>
      </c>
      <c r="D170" s="19" t="s">
        <v>89</v>
      </c>
      <c r="E170" s="62">
        <v>1167.0077551124909</v>
      </c>
      <c r="F170" s="6" t="s">
        <v>108</v>
      </c>
      <c r="G170" s="19" t="s">
        <v>1010</v>
      </c>
      <c r="H170" s="54">
        <v>-4212.5</v>
      </c>
      <c r="I170" s="63" t="s">
        <v>459</v>
      </c>
      <c r="J170" s="64" t="s">
        <v>460</v>
      </c>
      <c r="K170" s="63">
        <v>-4212.5</v>
      </c>
      <c r="L170" s="63" t="s">
        <v>461</v>
      </c>
      <c r="M170" s="64"/>
      <c r="N170" s="64"/>
      <c r="O170" s="65" t="s">
        <v>444</v>
      </c>
      <c r="P170" s="65" t="s">
        <v>462</v>
      </c>
    </row>
    <row r="171" spans="1:16" ht="12.75" customHeight="1" thickBot="1">
      <c r="A171" s="54" t="s">
        <v>462</v>
      </c>
      <c r="B171" s="6" t="s">
        <v>68</v>
      </c>
      <c r="C171" s="54">
        <v>40981.377999999997</v>
      </c>
      <c r="D171" s="19" t="s">
        <v>89</v>
      </c>
      <c r="E171" s="62">
        <v>1167.010680190275</v>
      </c>
      <c r="F171" s="6" t="s">
        <v>108</v>
      </c>
      <c r="G171" s="19" t="s">
        <v>1011</v>
      </c>
      <c r="H171" s="54">
        <v>-4212.5</v>
      </c>
      <c r="I171" s="63" t="s">
        <v>463</v>
      </c>
      <c r="J171" s="64" t="s">
        <v>464</v>
      </c>
      <c r="K171" s="63">
        <v>-4212.5</v>
      </c>
      <c r="L171" s="63" t="s">
        <v>218</v>
      </c>
      <c r="M171" s="64"/>
      <c r="N171" s="64"/>
      <c r="O171" s="65" t="s">
        <v>465</v>
      </c>
      <c r="P171" s="65" t="s">
        <v>462</v>
      </c>
    </row>
    <row r="172" spans="1:16" ht="12.75" customHeight="1" thickBot="1">
      <c r="A172" s="54" t="s">
        <v>484</v>
      </c>
      <c r="B172" s="6" t="s">
        <v>72</v>
      </c>
      <c r="C172" s="54">
        <v>42276.373</v>
      </c>
      <c r="D172" s="19" t="s">
        <v>89</v>
      </c>
      <c r="E172" s="62">
        <v>2114.0009579629764</v>
      </c>
      <c r="F172" s="6" t="s">
        <v>108</v>
      </c>
      <c r="G172" s="19" t="s">
        <v>1012</v>
      </c>
      <c r="H172" s="54">
        <v>-3739</v>
      </c>
      <c r="I172" s="63" t="s">
        <v>481</v>
      </c>
      <c r="J172" s="64" t="s">
        <v>482</v>
      </c>
      <c r="K172" s="63">
        <v>-3739</v>
      </c>
      <c r="L172" s="63" t="s">
        <v>269</v>
      </c>
      <c r="M172" s="64"/>
      <c r="N172" s="64"/>
      <c r="O172" s="65" t="s">
        <v>483</v>
      </c>
      <c r="P172" s="65" t="s">
        <v>484</v>
      </c>
    </row>
    <row r="173" spans="1:16" ht="12.75" customHeight="1" thickBot="1">
      <c r="A173" s="54" t="s">
        <v>484</v>
      </c>
      <c r="B173" s="6" t="s">
        <v>72</v>
      </c>
      <c r="C173" s="54">
        <v>42276.381000000001</v>
      </c>
      <c r="D173" s="19" t="s">
        <v>89</v>
      </c>
      <c r="E173" s="62">
        <v>2114.006808118555</v>
      </c>
      <c r="F173" s="6" t="s">
        <v>108</v>
      </c>
      <c r="G173" s="19" t="s">
        <v>1013</v>
      </c>
      <c r="H173" s="54">
        <v>-3739</v>
      </c>
      <c r="I173" s="63" t="s">
        <v>485</v>
      </c>
      <c r="J173" s="64" t="s">
        <v>486</v>
      </c>
      <c r="K173" s="63">
        <v>-3739</v>
      </c>
      <c r="L173" s="63" t="s">
        <v>277</v>
      </c>
      <c r="M173" s="64"/>
      <c r="N173" s="64"/>
      <c r="O173" s="65" t="s">
        <v>487</v>
      </c>
      <c r="P173" s="65" t="s">
        <v>484</v>
      </c>
    </row>
    <row r="174" spans="1:16" ht="12.75" customHeight="1" thickBot="1">
      <c r="A174" s="54" t="s">
        <v>495</v>
      </c>
      <c r="B174" s="6" t="s">
        <v>68</v>
      </c>
      <c r="C174" s="54">
        <v>42961.459000000003</v>
      </c>
      <c r="D174" s="19" t="s">
        <v>89</v>
      </c>
      <c r="E174" s="62">
        <v>2614.9834184652873</v>
      </c>
      <c r="F174" s="6" t="s">
        <v>108</v>
      </c>
      <c r="G174" s="19" t="s">
        <v>1014</v>
      </c>
      <c r="H174" s="54">
        <v>-3488.5</v>
      </c>
      <c r="I174" s="63" t="s">
        <v>492</v>
      </c>
      <c r="J174" s="64" t="s">
        <v>493</v>
      </c>
      <c r="K174" s="63">
        <v>-3488.5</v>
      </c>
      <c r="L174" s="63" t="s">
        <v>159</v>
      </c>
      <c r="M174" s="64"/>
      <c r="N174" s="64"/>
      <c r="O174" s="65" t="s">
        <v>494</v>
      </c>
      <c r="P174" s="65" t="s">
        <v>495</v>
      </c>
    </row>
    <row r="175" spans="1:16" ht="12.75" customHeight="1" thickBot="1">
      <c r="A175" s="54" t="s">
        <v>495</v>
      </c>
      <c r="B175" s="6" t="s">
        <v>72</v>
      </c>
      <c r="C175" s="54">
        <v>42987.442000000003</v>
      </c>
      <c r="D175" s="19" t="s">
        <v>89</v>
      </c>
      <c r="E175" s="62">
        <v>2633.9839925118035</v>
      </c>
      <c r="F175" s="6" t="s">
        <v>108</v>
      </c>
      <c r="G175" s="19" t="s">
        <v>1015</v>
      </c>
      <c r="H175" s="54">
        <v>-3479</v>
      </c>
      <c r="I175" s="63" t="s">
        <v>496</v>
      </c>
      <c r="J175" s="64" t="s">
        <v>497</v>
      </c>
      <c r="K175" s="63">
        <v>-3479</v>
      </c>
      <c r="L175" s="63" t="s">
        <v>498</v>
      </c>
      <c r="M175" s="64"/>
      <c r="N175" s="64"/>
      <c r="O175" s="65" t="s">
        <v>499</v>
      </c>
      <c r="P175" s="65" t="s">
        <v>495</v>
      </c>
    </row>
    <row r="176" spans="1:16" ht="12.75" customHeight="1" thickBot="1">
      <c r="A176" s="54" t="s">
        <v>495</v>
      </c>
      <c r="B176" s="6" t="s">
        <v>72</v>
      </c>
      <c r="C176" s="54">
        <v>42987.447999999997</v>
      </c>
      <c r="D176" s="19" t="s">
        <v>89</v>
      </c>
      <c r="E176" s="62">
        <v>2633.9883801284823</v>
      </c>
      <c r="F176" s="6" t="s">
        <v>108</v>
      </c>
      <c r="G176" s="19" t="s">
        <v>1016</v>
      </c>
      <c r="H176" s="54">
        <v>-3479</v>
      </c>
      <c r="I176" s="63" t="s">
        <v>500</v>
      </c>
      <c r="J176" s="64" t="s">
        <v>501</v>
      </c>
      <c r="K176" s="63">
        <v>-3479</v>
      </c>
      <c r="L176" s="63" t="s">
        <v>450</v>
      </c>
      <c r="M176" s="64"/>
      <c r="N176" s="64"/>
      <c r="O176" s="65" t="s">
        <v>502</v>
      </c>
      <c r="P176" s="65" t="s">
        <v>495</v>
      </c>
    </row>
    <row r="177" spans="1:16" ht="12.75" customHeight="1" thickBot="1">
      <c r="A177" s="54" t="s">
        <v>495</v>
      </c>
      <c r="B177" s="6" t="s">
        <v>72</v>
      </c>
      <c r="C177" s="54">
        <v>42987.457000000002</v>
      </c>
      <c r="D177" s="19" t="s">
        <v>89</v>
      </c>
      <c r="E177" s="62">
        <v>2633.9949615535111</v>
      </c>
      <c r="F177" s="6" t="s">
        <v>108</v>
      </c>
      <c r="G177" s="19" t="s">
        <v>1017</v>
      </c>
      <c r="H177" s="54">
        <v>-3479</v>
      </c>
      <c r="I177" s="63" t="s">
        <v>503</v>
      </c>
      <c r="J177" s="64" t="s">
        <v>504</v>
      </c>
      <c r="K177" s="63">
        <v>-3479</v>
      </c>
      <c r="L177" s="63" t="s">
        <v>505</v>
      </c>
      <c r="M177" s="64"/>
      <c r="N177" s="64"/>
      <c r="O177" s="65" t="s">
        <v>506</v>
      </c>
      <c r="P177" s="65" t="s">
        <v>495</v>
      </c>
    </row>
    <row r="178" spans="1:16" ht="12.75" customHeight="1" thickBot="1">
      <c r="A178" s="54" t="s">
        <v>495</v>
      </c>
      <c r="B178" s="6" t="s">
        <v>72</v>
      </c>
      <c r="C178" s="54">
        <v>42987.457999999999</v>
      </c>
      <c r="D178" s="19" t="s">
        <v>89</v>
      </c>
      <c r="E178" s="62">
        <v>2633.9956928229558</v>
      </c>
      <c r="F178" s="6" t="s">
        <v>108</v>
      </c>
      <c r="G178" s="19" t="s">
        <v>1018</v>
      </c>
      <c r="H178" s="54">
        <v>-3479</v>
      </c>
      <c r="I178" s="63" t="s">
        <v>507</v>
      </c>
      <c r="J178" s="64" t="s">
        <v>508</v>
      </c>
      <c r="K178" s="63">
        <v>-3479</v>
      </c>
      <c r="L178" s="63" t="s">
        <v>109</v>
      </c>
      <c r="M178" s="64"/>
      <c r="N178" s="64"/>
      <c r="O178" s="65" t="s">
        <v>509</v>
      </c>
      <c r="P178" s="65" t="s">
        <v>495</v>
      </c>
    </row>
    <row r="179" spans="1:16" ht="12.75" customHeight="1" thickBot="1">
      <c r="A179" s="54" t="s">
        <v>495</v>
      </c>
      <c r="B179" s="6" t="s">
        <v>68</v>
      </c>
      <c r="C179" s="54">
        <v>43013.425000000003</v>
      </c>
      <c r="D179" s="19" t="s">
        <v>89</v>
      </c>
      <c r="E179" s="62">
        <v>2652.9845665583198</v>
      </c>
      <c r="F179" s="6" t="s">
        <v>108</v>
      </c>
      <c r="G179" s="19" t="s">
        <v>1019</v>
      </c>
      <c r="H179" s="54">
        <v>-3469.5</v>
      </c>
      <c r="I179" s="63" t="s">
        <v>510</v>
      </c>
      <c r="J179" s="64" t="s">
        <v>511</v>
      </c>
      <c r="K179" s="63">
        <v>-3469.5</v>
      </c>
      <c r="L179" s="63" t="s">
        <v>254</v>
      </c>
      <c r="M179" s="64"/>
      <c r="N179" s="64"/>
      <c r="O179" s="65" t="s">
        <v>512</v>
      </c>
      <c r="P179" s="65" t="s">
        <v>495</v>
      </c>
    </row>
    <row r="180" spans="1:16" ht="12.75" customHeight="1" thickBot="1">
      <c r="A180" s="54" t="s">
        <v>495</v>
      </c>
      <c r="B180" s="6" t="s">
        <v>68</v>
      </c>
      <c r="C180" s="54">
        <v>43013.425000000003</v>
      </c>
      <c r="D180" s="19" t="s">
        <v>89</v>
      </c>
      <c r="E180" s="62">
        <v>2652.9845665583198</v>
      </c>
      <c r="F180" s="6" t="s">
        <v>108</v>
      </c>
      <c r="G180" s="19" t="s">
        <v>1019</v>
      </c>
      <c r="H180" s="54">
        <v>-3469.5</v>
      </c>
      <c r="I180" s="63" t="s">
        <v>510</v>
      </c>
      <c r="J180" s="64" t="s">
        <v>511</v>
      </c>
      <c r="K180" s="63">
        <v>-3469.5</v>
      </c>
      <c r="L180" s="63" t="s">
        <v>254</v>
      </c>
      <c r="M180" s="64"/>
      <c r="N180" s="64"/>
      <c r="O180" s="65" t="s">
        <v>513</v>
      </c>
      <c r="P180" s="65" t="s">
        <v>495</v>
      </c>
    </row>
    <row r="181" spans="1:16" ht="12.75" customHeight="1" thickBot="1">
      <c r="A181" s="54" t="s">
        <v>495</v>
      </c>
      <c r="B181" s="6" t="s">
        <v>68</v>
      </c>
      <c r="C181" s="54">
        <v>43013.425999999999</v>
      </c>
      <c r="D181" s="19" t="s">
        <v>89</v>
      </c>
      <c r="E181" s="62">
        <v>2652.9852978277645</v>
      </c>
      <c r="F181" s="6" t="s">
        <v>108</v>
      </c>
      <c r="G181" s="19" t="s">
        <v>1020</v>
      </c>
      <c r="H181" s="54">
        <v>-3469.5</v>
      </c>
      <c r="I181" s="63" t="s">
        <v>514</v>
      </c>
      <c r="J181" s="64" t="s">
        <v>515</v>
      </c>
      <c r="K181" s="63">
        <v>-3469.5</v>
      </c>
      <c r="L181" s="63" t="s">
        <v>162</v>
      </c>
      <c r="M181" s="64"/>
      <c r="N181" s="64"/>
      <c r="O181" s="65" t="s">
        <v>483</v>
      </c>
      <c r="P181" s="65" t="s">
        <v>495</v>
      </c>
    </row>
    <row r="182" spans="1:16" ht="12.75" customHeight="1" thickBot="1">
      <c r="A182" s="54" t="s">
        <v>495</v>
      </c>
      <c r="B182" s="6" t="s">
        <v>68</v>
      </c>
      <c r="C182" s="54">
        <v>43013.432999999997</v>
      </c>
      <c r="D182" s="19" t="s">
        <v>89</v>
      </c>
      <c r="E182" s="62">
        <v>2652.9904167138934</v>
      </c>
      <c r="F182" s="6" t="s">
        <v>108</v>
      </c>
      <c r="G182" s="19" t="s">
        <v>1021</v>
      </c>
      <c r="H182" s="54">
        <v>-3469.5</v>
      </c>
      <c r="I182" s="63" t="s">
        <v>516</v>
      </c>
      <c r="J182" s="64" t="s">
        <v>517</v>
      </c>
      <c r="K182" s="63">
        <v>-3469.5</v>
      </c>
      <c r="L182" s="63" t="s">
        <v>518</v>
      </c>
      <c r="M182" s="64"/>
      <c r="N182" s="64"/>
      <c r="O182" s="65" t="s">
        <v>519</v>
      </c>
      <c r="P182" s="65" t="s">
        <v>495</v>
      </c>
    </row>
    <row r="183" spans="1:16" ht="12.75" customHeight="1" thickBot="1">
      <c r="A183" s="54" t="s">
        <v>495</v>
      </c>
      <c r="B183" s="6" t="s">
        <v>68</v>
      </c>
      <c r="C183" s="54">
        <v>43013.436000000002</v>
      </c>
      <c r="D183" s="19" t="s">
        <v>89</v>
      </c>
      <c r="E183" s="62">
        <v>2652.992610522238</v>
      </c>
      <c r="F183" s="6" t="s">
        <v>108</v>
      </c>
      <c r="G183" s="19" t="s">
        <v>1022</v>
      </c>
      <c r="H183" s="54">
        <v>-3469.5</v>
      </c>
      <c r="I183" s="63" t="s">
        <v>520</v>
      </c>
      <c r="J183" s="64" t="s">
        <v>521</v>
      </c>
      <c r="K183" s="63">
        <v>-3469.5</v>
      </c>
      <c r="L183" s="63" t="s">
        <v>410</v>
      </c>
      <c r="M183" s="64"/>
      <c r="N183" s="64"/>
      <c r="O183" s="65" t="s">
        <v>522</v>
      </c>
      <c r="P183" s="65" t="s">
        <v>495</v>
      </c>
    </row>
    <row r="184" spans="1:16" ht="12.75" customHeight="1" thickBot="1">
      <c r="A184" s="54" t="s">
        <v>495</v>
      </c>
      <c r="B184" s="6" t="s">
        <v>68</v>
      </c>
      <c r="C184" s="54">
        <v>43076.338000000003</v>
      </c>
      <c r="D184" s="19" t="s">
        <v>89</v>
      </c>
      <c r="E184" s="62">
        <v>2698.9909212898165</v>
      </c>
      <c r="F184" s="6" t="s">
        <v>108</v>
      </c>
      <c r="G184" s="19" t="s">
        <v>1023</v>
      </c>
      <c r="H184" s="54">
        <v>-3446.5</v>
      </c>
      <c r="I184" s="63" t="s">
        <v>526</v>
      </c>
      <c r="J184" s="64" t="s">
        <v>527</v>
      </c>
      <c r="K184" s="63">
        <v>-3446.5</v>
      </c>
      <c r="L184" s="63" t="s">
        <v>518</v>
      </c>
      <c r="M184" s="64"/>
      <c r="N184" s="64"/>
      <c r="O184" s="65" t="s">
        <v>528</v>
      </c>
      <c r="P184" s="65" t="s">
        <v>495</v>
      </c>
    </row>
    <row r="185" spans="1:16" ht="12.75" customHeight="1" thickBot="1">
      <c r="A185" s="54" t="s">
        <v>495</v>
      </c>
      <c r="B185" s="6" t="s">
        <v>68</v>
      </c>
      <c r="C185" s="54">
        <v>43251.368999999999</v>
      </c>
      <c r="D185" s="19" t="s">
        <v>89</v>
      </c>
      <c r="E185" s="62">
        <v>2826.9857439021266</v>
      </c>
      <c r="F185" s="6" t="s">
        <v>108</v>
      </c>
      <c r="G185" s="19" t="s">
        <v>1024</v>
      </c>
      <c r="H185" s="54">
        <v>-3382.5</v>
      </c>
      <c r="I185" s="63" t="s">
        <v>529</v>
      </c>
      <c r="J185" s="64" t="s">
        <v>530</v>
      </c>
      <c r="K185" s="63">
        <v>-3382.5</v>
      </c>
      <c r="L185" s="63" t="s">
        <v>162</v>
      </c>
      <c r="M185" s="64"/>
      <c r="N185" s="64"/>
      <c r="O185" s="65" t="s">
        <v>531</v>
      </c>
      <c r="P185" s="65" t="s">
        <v>495</v>
      </c>
    </row>
    <row r="186" spans="1:16" ht="12.75" customHeight="1" thickBot="1">
      <c r="A186" s="54" t="s">
        <v>495</v>
      </c>
      <c r="B186" s="6" t="s">
        <v>68</v>
      </c>
      <c r="C186" s="54">
        <v>43281.455999999998</v>
      </c>
      <c r="D186" s="19" t="s">
        <v>89</v>
      </c>
      <c r="E186" s="62">
        <v>2848.9874477599383</v>
      </c>
      <c r="F186" s="6" t="s">
        <v>108</v>
      </c>
      <c r="G186" s="19" t="s">
        <v>1025</v>
      </c>
      <c r="H186" s="54">
        <v>-3371.5</v>
      </c>
      <c r="I186" s="63" t="s">
        <v>532</v>
      </c>
      <c r="J186" s="64" t="s">
        <v>533</v>
      </c>
      <c r="K186" s="63">
        <v>-3371.5</v>
      </c>
      <c r="L186" s="63" t="s">
        <v>534</v>
      </c>
      <c r="M186" s="64"/>
      <c r="N186" s="64"/>
      <c r="O186" s="65" t="s">
        <v>531</v>
      </c>
      <c r="P186" s="65" t="s">
        <v>495</v>
      </c>
    </row>
    <row r="187" spans="1:16" ht="12.75" customHeight="1" thickBot="1">
      <c r="A187" s="54" t="s">
        <v>538</v>
      </c>
      <c r="B187" s="6" t="s">
        <v>68</v>
      </c>
      <c r="C187" s="54">
        <v>43932.409</v>
      </c>
      <c r="D187" s="19" t="s">
        <v>89</v>
      </c>
      <c r="E187" s="62">
        <v>3325.0094882210778</v>
      </c>
      <c r="F187" s="6" t="s">
        <v>108</v>
      </c>
      <c r="G187" s="19" t="s">
        <v>1026</v>
      </c>
      <c r="H187" s="54">
        <v>-3133.5</v>
      </c>
      <c r="I187" s="63" t="s">
        <v>535</v>
      </c>
      <c r="J187" s="64" t="s">
        <v>536</v>
      </c>
      <c r="K187" s="63">
        <v>-3133.5</v>
      </c>
      <c r="L187" s="63" t="s">
        <v>218</v>
      </c>
      <c r="M187" s="64"/>
      <c r="N187" s="64"/>
      <c r="O187" s="65" t="s">
        <v>537</v>
      </c>
      <c r="P187" s="66" t="s">
        <v>538</v>
      </c>
    </row>
    <row r="188" spans="1:16" ht="12.75" customHeight="1" thickBot="1">
      <c r="A188" s="54" t="s">
        <v>554</v>
      </c>
      <c r="B188" s="6" t="s">
        <v>68</v>
      </c>
      <c r="C188" s="54">
        <v>45231.466</v>
      </c>
      <c r="D188" s="19" t="s">
        <v>89</v>
      </c>
      <c r="E188" s="62">
        <v>4274.9701824882914</v>
      </c>
      <c r="F188" s="6" t="s">
        <v>108</v>
      </c>
      <c r="G188" s="19" t="s">
        <v>1027</v>
      </c>
      <c r="H188" s="54">
        <v>-2658.5</v>
      </c>
      <c r="I188" s="63" t="s">
        <v>568</v>
      </c>
      <c r="J188" s="64" t="s">
        <v>569</v>
      </c>
      <c r="K188" s="63">
        <v>-2658.5</v>
      </c>
      <c r="L188" s="63" t="s">
        <v>117</v>
      </c>
      <c r="M188" s="64"/>
      <c r="N188" s="64"/>
      <c r="O188" s="65" t="s">
        <v>451</v>
      </c>
      <c r="P188" s="65" t="s">
        <v>554</v>
      </c>
    </row>
    <row r="189" spans="1:16" ht="13.5" thickBot="1">
      <c r="B189" s="6"/>
      <c r="E189" s="62"/>
      <c r="F189" s="6"/>
      <c r="I189" s="63" t="s">
        <v>626</v>
      </c>
      <c r="J189" s="64" t="s">
        <v>627</v>
      </c>
      <c r="K189" s="63">
        <v>-2409.5</v>
      </c>
      <c r="L189" s="63" t="s">
        <v>338</v>
      </c>
      <c r="M189" s="64"/>
      <c r="N189" s="64"/>
      <c r="O189" s="65" t="s">
        <v>628</v>
      </c>
      <c r="P189" s="65" t="s">
        <v>603</v>
      </c>
    </row>
    <row r="190" spans="1:16" ht="13.5" thickBot="1">
      <c r="B190" s="6"/>
      <c r="E190" s="62"/>
      <c r="F190" s="6"/>
      <c r="I190" s="63" t="s">
        <v>629</v>
      </c>
      <c r="J190" s="64" t="s">
        <v>630</v>
      </c>
      <c r="K190" s="63">
        <v>-2238</v>
      </c>
      <c r="L190" s="63" t="s">
        <v>177</v>
      </c>
      <c r="M190" s="64"/>
      <c r="N190" s="64"/>
      <c r="O190" s="65" t="s">
        <v>444</v>
      </c>
      <c r="P190" s="65" t="s">
        <v>603</v>
      </c>
    </row>
    <row r="191" spans="1:16" ht="13.5" thickBot="1">
      <c r="B191" s="6"/>
      <c r="E191" s="62"/>
      <c r="F191" s="6"/>
      <c r="I191" s="63" t="s">
        <v>631</v>
      </c>
      <c r="J191" s="64" t="s">
        <v>632</v>
      </c>
      <c r="K191" s="63">
        <v>-2186.5</v>
      </c>
      <c r="L191" s="63" t="s">
        <v>590</v>
      </c>
      <c r="M191" s="64"/>
      <c r="N191" s="64"/>
      <c r="O191" s="65" t="s">
        <v>633</v>
      </c>
      <c r="P191" s="65" t="s">
        <v>634</v>
      </c>
    </row>
    <row r="192" spans="1:16" ht="13.5" thickBot="1">
      <c r="B192" s="6"/>
      <c r="E192" s="62"/>
      <c r="F192" s="6"/>
      <c r="I192" s="63" t="s">
        <v>635</v>
      </c>
      <c r="J192" s="64" t="s">
        <v>636</v>
      </c>
      <c r="K192" s="63">
        <v>-2141.5</v>
      </c>
      <c r="L192" s="63" t="s">
        <v>117</v>
      </c>
      <c r="M192" s="64"/>
      <c r="N192" s="64"/>
      <c r="O192" s="65" t="s">
        <v>594</v>
      </c>
      <c r="P192" s="65" t="s">
        <v>634</v>
      </c>
    </row>
    <row r="193" spans="2:16" ht="13.5" thickBot="1">
      <c r="B193" s="6"/>
      <c r="E193" s="62"/>
      <c r="F193" s="6"/>
      <c r="I193" s="63" t="s">
        <v>637</v>
      </c>
      <c r="J193" s="64" t="s">
        <v>638</v>
      </c>
      <c r="K193" s="63">
        <v>-2141.5</v>
      </c>
      <c r="L193" s="63" t="s">
        <v>159</v>
      </c>
      <c r="M193" s="64"/>
      <c r="N193" s="64"/>
      <c r="O193" s="65" t="s">
        <v>639</v>
      </c>
      <c r="P193" s="65" t="s">
        <v>634</v>
      </c>
    </row>
    <row r="194" spans="2:16" ht="13.5" thickBot="1">
      <c r="B194" s="6"/>
      <c r="E194" s="62"/>
      <c r="F194" s="6"/>
      <c r="I194" s="63" t="s">
        <v>640</v>
      </c>
      <c r="J194" s="64" t="s">
        <v>641</v>
      </c>
      <c r="K194" s="63">
        <v>-2015</v>
      </c>
      <c r="L194" s="63" t="s">
        <v>590</v>
      </c>
      <c r="M194" s="64"/>
      <c r="N194" s="64"/>
      <c r="O194" s="65" t="s">
        <v>642</v>
      </c>
      <c r="P194" s="65" t="s">
        <v>643</v>
      </c>
    </row>
    <row r="195" spans="2:16" ht="13.5" thickBot="1">
      <c r="B195" s="6"/>
      <c r="E195" s="62"/>
      <c r="F195" s="6"/>
      <c r="I195" s="63" t="s">
        <v>644</v>
      </c>
      <c r="J195" s="64" t="s">
        <v>645</v>
      </c>
      <c r="K195" s="63">
        <v>-2009.5</v>
      </c>
      <c r="L195" s="63" t="s">
        <v>646</v>
      </c>
      <c r="M195" s="64"/>
      <c r="N195" s="64"/>
      <c r="O195" s="65" t="s">
        <v>647</v>
      </c>
      <c r="P195" s="65" t="s">
        <v>643</v>
      </c>
    </row>
    <row r="196" spans="2:16" ht="13.5" thickBot="1">
      <c r="B196" s="6"/>
      <c r="E196" s="62"/>
      <c r="F196" s="6"/>
      <c r="I196" s="63" t="s">
        <v>648</v>
      </c>
      <c r="J196" s="64" t="s">
        <v>649</v>
      </c>
      <c r="K196" s="63">
        <v>-2009.5</v>
      </c>
      <c r="L196" s="63" t="s">
        <v>289</v>
      </c>
      <c r="M196" s="64"/>
      <c r="N196" s="64"/>
      <c r="O196" s="65" t="s">
        <v>624</v>
      </c>
      <c r="P196" s="65" t="s">
        <v>643</v>
      </c>
    </row>
    <row r="197" spans="2:16" ht="13.5" thickBot="1">
      <c r="B197" s="6"/>
      <c r="E197" s="62"/>
      <c r="F197" s="6"/>
      <c r="I197" s="63" t="s">
        <v>650</v>
      </c>
      <c r="J197" s="64" t="s">
        <v>651</v>
      </c>
      <c r="K197" s="63">
        <v>-2009.5</v>
      </c>
      <c r="L197" s="63" t="s">
        <v>138</v>
      </c>
      <c r="M197" s="64"/>
      <c r="N197" s="64"/>
      <c r="O197" s="65" t="s">
        <v>652</v>
      </c>
      <c r="P197" s="65" t="s">
        <v>643</v>
      </c>
    </row>
    <row r="198" spans="2:16" ht="13.5" thickBot="1">
      <c r="B198" s="6"/>
      <c r="E198" s="62"/>
      <c r="F198" s="6"/>
      <c r="I198" s="63" t="s">
        <v>653</v>
      </c>
      <c r="J198" s="64" t="s">
        <v>654</v>
      </c>
      <c r="K198" s="63">
        <v>-2009.5</v>
      </c>
      <c r="L198" s="63" t="s">
        <v>233</v>
      </c>
      <c r="M198" s="64"/>
      <c r="N198" s="64"/>
      <c r="O198" s="65" t="s">
        <v>655</v>
      </c>
      <c r="P198" s="65" t="s">
        <v>643</v>
      </c>
    </row>
    <row r="199" spans="2:16" ht="13.5" thickBot="1">
      <c r="B199" s="6"/>
      <c r="E199" s="62"/>
      <c r="F199" s="6"/>
      <c r="I199" s="63" t="s">
        <v>656</v>
      </c>
      <c r="J199" s="64" t="s">
        <v>657</v>
      </c>
      <c r="K199" s="63">
        <v>-2009.5</v>
      </c>
      <c r="L199" s="63" t="s">
        <v>349</v>
      </c>
      <c r="M199" s="64"/>
      <c r="N199" s="64"/>
      <c r="O199" s="65" t="s">
        <v>639</v>
      </c>
      <c r="P199" s="65" t="s">
        <v>643</v>
      </c>
    </row>
    <row r="200" spans="2:16" ht="13.5" thickBot="1">
      <c r="B200" s="6"/>
      <c r="E200" s="62"/>
      <c r="F200" s="6"/>
      <c r="I200" s="63" t="s">
        <v>658</v>
      </c>
      <c r="J200" s="64" t="s">
        <v>659</v>
      </c>
      <c r="K200" s="63">
        <v>-2000</v>
      </c>
      <c r="L200" s="63" t="s">
        <v>660</v>
      </c>
      <c r="M200" s="64"/>
      <c r="N200" s="64"/>
      <c r="O200" s="65" t="s">
        <v>661</v>
      </c>
      <c r="P200" s="65" t="s">
        <v>643</v>
      </c>
    </row>
    <row r="201" spans="2:16" ht="13.5" thickBot="1">
      <c r="B201" s="6"/>
      <c r="E201" s="62"/>
      <c r="F201" s="6"/>
      <c r="I201" s="63" t="s">
        <v>662</v>
      </c>
      <c r="J201" s="64" t="s">
        <v>663</v>
      </c>
      <c r="K201" s="63">
        <v>-2000</v>
      </c>
      <c r="L201" s="63" t="s">
        <v>289</v>
      </c>
      <c r="M201" s="64"/>
      <c r="N201" s="64"/>
      <c r="O201" s="65" t="s">
        <v>664</v>
      </c>
      <c r="P201" s="65" t="s">
        <v>643</v>
      </c>
    </row>
    <row r="202" spans="2:16" ht="13.5" thickBot="1">
      <c r="B202" s="6"/>
      <c r="E202" s="62"/>
      <c r="F202" s="6"/>
      <c r="I202" s="63" t="s">
        <v>665</v>
      </c>
      <c r="J202" s="64" t="s">
        <v>666</v>
      </c>
      <c r="K202" s="63">
        <v>-2000</v>
      </c>
      <c r="L202" s="63" t="s">
        <v>192</v>
      </c>
      <c r="M202" s="64"/>
      <c r="N202" s="64"/>
      <c r="O202" s="65" t="s">
        <v>667</v>
      </c>
      <c r="P202" s="65" t="s">
        <v>643</v>
      </c>
    </row>
    <row r="203" spans="2:16" ht="13.5" thickBot="1">
      <c r="B203" s="6"/>
      <c r="E203" s="62"/>
      <c r="F203" s="6"/>
      <c r="I203" s="63" t="s">
        <v>668</v>
      </c>
      <c r="J203" s="64" t="s">
        <v>669</v>
      </c>
      <c r="K203" s="63">
        <v>-1973</v>
      </c>
      <c r="L203" s="63" t="s">
        <v>590</v>
      </c>
      <c r="M203" s="64"/>
      <c r="N203" s="64"/>
      <c r="O203" s="65" t="s">
        <v>670</v>
      </c>
      <c r="P203" s="65" t="s">
        <v>671</v>
      </c>
    </row>
    <row r="204" spans="2:16" ht="13.5" thickBot="1">
      <c r="B204" s="6"/>
      <c r="E204" s="62"/>
      <c r="F204" s="6"/>
      <c r="I204" s="63" t="s">
        <v>672</v>
      </c>
      <c r="J204" s="64" t="s">
        <v>673</v>
      </c>
      <c r="K204" s="63">
        <v>-1869.5</v>
      </c>
      <c r="L204" s="63" t="s">
        <v>254</v>
      </c>
      <c r="M204" s="64"/>
      <c r="N204" s="64"/>
      <c r="O204" s="65" t="s">
        <v>674</v>
      </c>
      <c r="P204" s="65" t="s">
        <v>643</v>
      </c>
    </row>
    <row r="205" spans="2:16" ht="13.5" thickBot="1">
      <c r="B205" s="6"/>
      <c r="E205" s="62"/>
      <c r="F205" s="6"/>
      <c r="I205" s="63" t="s">
        <v>675</v>
      </c>
      <c r="J205" s="64" t="s">
        <v>676</v>
      </c>
      <c r="K205" s="63">
        <v>-1869.5</v>
      </c>
      <c r="L205" s="63" t="s">
        <v>430</v>
      </c>
      <c r="M205" s="64"/>
      <c r="N205" s="64"/>
      <c r="O205" s="65" t="s">
        <v>677</v>
      </c>
      <c r="P205" s="65" t="s">
        <v>643</v>
      </c>
    </row>
    <row r="206" spans="2:16" ht="13.5" thickBot="1">
      <c r="B206" s="6"/>
      <c r="E206" s="62"/>
      <c r="F206" s="6"/>
      <c r="I206" s="63" t="s">
        <v>675</v>
      </c>
      <c r="J206" s="64" t="s">
        <v>676</v>
      </c>
      <c r="K206" s="63">
        <v>-1869.5</v>
      </c>
      <c r="L206" s="63" t="s">
        <v>430</v>
      </c>
      <c r="M206" s="64"/>
      <c r="N206" s="64"/>
      <c r="O206" s="65" t="s">
        <v>678</v>
      </c>
      <c r="P206" s="65" t="s">
        <v>643</v>
      </c>
    </row>
    <row r="207" spans="2:16" ht="13.5" thickBot="1">
      <c r="B207" s="6"/>
      <c r="E207" s="62"/>
      <c r="F207" s="6"/>
      <c r="I207" s="63" t="s">
        <v>679</v>
      </c>
      <c r="J207" s="64" t="s">
        <v>680</v>
      </c>
      <c r="K207" s="63">
        <v>-1713</v>
      </c>
      <c r="L207" s="63" t="s">
        <v>681</v>
      </c>
      <c r="M207" s="64"/>
      <c r="N207" s="64" t="s">
        <v>682</v>
      </c>
      <c r="O207" s="65" t="s">
        <v>683</v>
      </c>
      <c r="P207" s="66" t="s">
        <v>684</v>
      </c>
    </row>
    <row r="208" spans="2:16" ht="13.5" thickBot="1">
      <c r="B208" s="6"/>
      <c r="E208" s="62"/>
      <c r="F208" s="6"/>
      <c r="I208" s="63" t="s">
        <v>685</v>
      </c>
      <c r="J208" s="64" t="s">
        <v>686</v>
      </c>
      <c r="K208" s="63">
        <v>-1687</v>
      </c>
      <c r="L208" s="63" t="s">
        <v>498</v>
      </c>
      <c r="M208" s="64"/>
      <c r="N208" s="64"/>
      <c r="O208" s="65" t="s">
        <v>612</v>
      </c>
      <c r="P208" s="65" t="s">
        <v>643</v>
      </c>
    </row>
    <row r="209" spans="2:16" ht="13.5" thickBot="1">
      <c r="B209" s="6"/>
      <c r="E209" s="62"/>
      <c r="F209" s="6"/>
      <c r="I209" s="63" t="s">
        <v>687</v>
      </c>
      <c r="J209" s="64" t="s">
        <v>688</v>
      </c>
      <c r="K209" s="63">
        <v>-1669.5</v>
      </c>
      <c r="L209" s="63" t="s">
        <v>410</v>
      </c>
      <c r="M209" s="64"/>
      <c r="N209" s="64"/>
      <c r="O209" s="65" t="s">
        <v>689</v>
      </c>
      <c r="P209" s="65" t="s">
        <v>690</v>
      </c>
    </row>
    <row r="210" spans="2:16" ht="13.5" thickBot="1">
      <c r="B210" s="6"/>
      <c r="E210" s="62"/>
      <c r="F210" s="6"/>
      <c r="I210" s="63" t="s">
        <v>691</v>
      </c>
      <c r="J210" s="64" t="s">
        <v>692</v>
      </c>
      <c r="K210" s="63">
        <v>-1669.5</v>
      </c>
      <c r="L210" s="63" t="s">
        <v>454</v>
      </c>
      <c r="M210" s="64"/>
      <c r="N210" s="64"/>
      <c r="O210" s="65" t="s">
        <v>693</v>
      </c>
      <c r="P210" s="65" t="s">
        <v>690</v>
      </c>
    </row>
    <row r="211" spans="2:16" ht="13.5" thickBot="1">
      <c r="B211" s="6"/>
      <c r="E211" s="62"/>
      <c r="F211" s="6"/>
      <c r="I211" s="63" t="s">
        <v>694</v>
      </c>
      <c r="J211" s="64" t="s">
        <v>695</v>
      </c>
      <c r="K211" s="63">
        <v>-1630</v>
      </c>
      <c r="L211" s="63" t="s">
        <v>349</v>
      </c>
      <c r="M211" s="64"/>
      <c r="N211" s="64"/>
      <c r="O211" s="65" t="s">
        <v>696</v>
      </c>
      <c r="P211" s="65" t="s">
        <v>697</v>
      </c>
    </row>
    <row r="212" spans="2:16" ht="13.5" thickBot="1">
      <c r="B212" s="6"/>
      <c r="E212" s="62"/>
      <c r="F212" s="6"/>
      <c r="I212" s="63" t="s">
        <v>698</v>
      </c>
      <c r="J212" s="64" t="s">
        <v>699</v>
      </c>
      <c r="K212" s="63">
        <v>-1590.5</v>
      </c>
      <c r="L212" s="63" t="s">
        <v>162</v>
      </c>
      <c r="M212" s="64"/>
      <c r="N212" s="64"/>
      <c r="O212" s="65" t="s">
        <v>700</v>
      </c>
      <c r="P212" s="65" t="s">
        <v>690</v>
      </c>
    </row>
    <row r="213" spans="2:16" ht="13.5" thickBot="1">
      <c r="B213" s="6"/>
      <c r="E213" s="62"/>
      <c r="F213" s="6"/>
      <c r="I213" s="63" t="s">
        <v>701</v>
      </c>
      <c r="J213" s="64" t="s">
        <v>702</v>
      </c>
      <c r="K213" s="63">
        <v>-1483</v>
      </c>
      <c r="L213" s="63" t="s">
        <v>159</v>
      </c>
      <c r="M213" s="64"/>
      <c r="N213" s="64"/>
      <c r="O213" s="65" t="s">
        <v>703</v>
      </c>
      <c r="P213" s="65" t="s">
        <v>690</v>
      </c>
    </row>
    <row r="214" spans="2:16" ht="13.5" thickBot="1">
      <c r="B214" s="6"/>
      <c r="E214" s="62"/>
      <c r="F214" s="6"/>
      <c r="I214" s="63" t="s">
        <v>704</v>
      </c>
      <c r="J214" s="64" t="s">
        <v>705</v>
      </c>
      <c r="K214" s="63">
        <v>-1483</v>
      </c>
      <c r="L214" s="63" t="s">
        <v>581</v>
      </c>
      <c r="M214" s="64"/>
      <c r="N214" s="64"/>
      <c r="O214" s="65" t="s">
        <v>706</v>
      </c>
      <c r="P214" s="65" t="s">
        <v>690</v>
      </c>
    </row>
    <row r="215" spans="2:16" ht="13.5" thickBot="1">
      <c r="B215" s="6"/>
      <c r="E215" s="62"/>
      <c r="F215" s="6"/>
      <c r="I215" s="63" t="s">
        <v>707</v>
      </c>
      <c r="J215" s="64" t="s">
        <v>708</v>
      </c>
      <c r="K215" s="63">
        <v>-1341.5</v>
      </c>
      <c r="L215" s="63" t="s">
        <v>468</v>
      </c>
      <c r="M215" s="64"/>
      <c r="N215" s="64"/>
      <c r="O215" s="65" t="s">
        <v>555</v>
      </c>
      <c r="P215" s="65" t="s">
        <v>690</v>
      </c>
    </row>
    <row r="216" spans="2:16" ht="13.5" thickBot="1">
      <c r="B216" s="6"/>
      <c r="E216" s="62"/>
      <c r="F216" s="6"/>
      <c r="I216" s="63" t="s">
        <v>709</v>
      </c>
      <c r="J216" s="64" t="s">
        <v>710</v>
      </c>
      <c r="K216" s="63">
        <v>-1279</v>
      </c>
      <c r="L216" s="63" t="s">
        <v>297</v>
      </c>
      <c r="M216" s="64"/>
      <c r="N216" s="64"/>
      <c r="O216" s="65" t="s">
        <v>711</v>
      </c>
      <c r="P216" s="65" t="s">
        <v>690</v>
      </c>
    </row>
    <row r="217" spans="2:16" ht="13.5" thickBot="1">
      <c r="B217" s="6"/>
      <c r="E217" s="62"/>
      <c r="F217" s="6"/>
      <c r="I217" s="63" t="s">
        <v>712</v>
      </c>
      <c r="J217" s="64" t="s">
        <v>713</v>
      </c>
      <c r="K217" s="63">
        <v>-1279</v>
      </c>
      <c r="L217" s="63" t="s">
        <v>257</v>
      </c>
      <c r="M217" s="64"/>
      <c r="N217" s="64"/>
      <c r="O217" s="65" t="s">
        <v>714</v>
      </c>
      <c r="P217" s="65" t="s">
        <v>690</v>
      </c>
    </row>
    <row r="218" spans="2:16" ht="13.5" thickBot="1">
      <c r="B218" s="6"/>
      <c r="E218" s="62"/>
      <c r="F218" s="6"/>
      <c r="I218" s="63" t="s">
        <v>715</v>
      </c>
      <c r="J218" s="64" t="s">
        <v>716</v>
      </c>
      <c r="K218" s="63">
        <v>-1260</v>
      </c>
      <c r="L218" s="63" t="s">
        <v>209</v>
      </c>
      <c r="M218" s="64"/>
      <c r="N218" s="64"/>
      <c r="O218" s="65" t="s">
        <v>696</v>
      </c>
      <c r="P218" s="65" t="s">
        <v>717</v>
      </c>
    </row>
    <row r="219" spans="2:16" ht="13.5" thickBot="1">
      <c r="B219" s="6"/>
      <c r="E219" s="62"/>
      <c r="F219" s="6"/>
      <c r="I219" s="63" t="s">
        <v>718</v>
      </c>
      <c r="J219" s="64" t="s">
        <v>719</v>
      </c>
      <c r="K219" s="63">
        <v>-1245</v>
      </c>
      <c r="L219" s="63" t="s">
        <v>338</v>
      </c>
      <c r="M219" s="64"/>
      <c r="N219" s="64"/>
      <c r="O219" s="65" t="s">
        <v>696</v>
      </c>
      <c r="P219" s="65" t="s">
        <v>720</v>
      </c>
    </row>
    <row r="220" spans="2:16" ht="13.5" thickBot="1">
      <c r="B220" s="6"/>
      <c r="E220" s="62"/>
      <c r="F220" s="6"/>
      <c r="I220" s="63" t="s">
        <v>721</v>
      </c>
      <c r="J220" s="64" t="s">
        <v>722</v>
      </c>
      <c r="K220" s="63">
        <v>-1128</v>
      </c>
      <c r="L220" s="63" t="s">
        <v>329</v>
      </c>
      <c r="M220" s="64"/>
      <c r="N220" s="64"/>
      <c r="O220" s="65" t="s">
        <v>723</v>
      </c>
      <c r="P220" s="65" t="s">
        <v>690</v>
      </c>
    </row>
    <row r="221" spans="2:16" ht="13.5" thickBot="1">
      <c r="B221" s="6"/>
      <c r="E221" s="62"/>
      <c r="F221" s="6"/>
      <c r="I221" s="63" t="s">
        <v>724</v>
      </c>
      <c r="J221" s="64" t="s">
        <v>725</v>
      </c>
      <c r="K221" s="63">
        <v>-1128</v>
      </c>
      <c r="L221" s="63" t="s">
        <v>726</v>
      </c>
      <c r="M221" s="64"/>
      <c r="N221" s="64"/>
      <c r="O221" s="65" t="s">
        <v>727</v>
      </c>
      <c r="P221" s="65" t="s">
        <v>690</v>
      </c>
    </row>
    <row r="222" spans="2:16" ht="13.5" thickBot="1">
      <c r="B222" s="6"/>
      <c r="E222" s="62"/>
      <c r="F222" s="6"/>
      <c r="I222" s="63" t="s">
        <v>728</v>
      </c>
      <c r="J222" s="64" t="s">
        <v>729</v>
      </c>
      <c r="K222" s="63">
        <v>-1128</v>
      </c>
      <c r="L222" s="63" t="s">
        <v>534</v>
      </c>
      <c r="M222" s="64"/>
      <c r="N222" s="64"/>
      <c r="O222" s="65" t="s">
        <v>730</v>
      </c>
      <c r="P222" s="65" t="s">
        <v>690</v>
      </c>
    </row>
    <row r="223" spans="2:16" ht="13.5" thickBot="1">
      <c r="B223" s="6"/>
      <c r="E223" s="62"/>
      <c r="F223" s="6"/>
      <c r="I223" s="63" t="s">
        <v>731</v>
      </c>
      <c r="J223" s="64" t="s">
        <v>732</v>
      </c>
      <c r="K223" s="63">
        <v>-1083</v>
      </c>
      <c r="L223" s="63" t="s">
        <v>597</v>
      </c>
      <c r="M223" s="64"/>
      <c r="N223" s="64"/>
      <c r="O223" s="65" t="s">
        <v>703</v>
      </c>
      <c r="P223" s="65" t="s">
        <v>690</v>
      </c>
    </row>
    <row r="224" spans="2:16" ht="13.5" thickBot="1">
      <c r="B224" s="6"/>
      <c r="E224" s="62"/>
      <c r="F224" s="6"/>
      <c r="I224" s="63" t="s">
        <v>733</v>
      </c>
      <c r="J224" s="64" t="s">
        <v>734</v>
      </c>
      <c r="K224" s="63">
        <v>-1083</v>
      </c>
      <c r="L224" s="63" t="s">
        <v>450</v>
      </c>
      <c r="M224" s="64"/>
      <c r="N224" s="64"/>
      <c r="O224" s="65" t="s">
        <v>735</v>
      </c>
      <c r="P224" s="65" t="s">
        <v>690</v>
      </c>
    </row>
    <row r="225" spans="2:16" ht="13.5" thickBot="1">
      <c r="B225" s="6"/>
      <c r="E225" s="62"/>
      <c r="F225" s="6"/>
      <c r="I225" s="63" t="s">
        <v>736</v>
      </c>
      <c r="J225" s="64" t="s">
        <v>737</v>
      </c>
      <c r="K225" s="63">
        <v>-1083</v>
      </c>
      <c r="L225" s="63" t="s">
        <v>738</v>
      </c>
      <c r="M225" s="64"/>
      <c r="N225" s="64"/>
      <c r="O225" s="65" t="s">
        <v>739</v>
      </c>
      <c r="P225" s="65" t="s">
        <v>690</v>
      </c>
    </row>
    <row r="226" spans="2:16" ht="13.5" thickBot="1">
      <c r="B226" s="6"/>
      <c r="E226" s="62"/>
      <c r="F226" s="6"/>
      <c r="I226" s="63" t="s">
        <v>740</v>
      </c>
      <c r="J226" s="64" t="s">
        <v>741</v>
      </c>
      <c r="K226" s="63">
        <v>-1083</v>
      </c>
      <c r="L226" s="63" t="s">
        <v>126</v>
      </c>
      <c r="M226" s="64"/>
      <c r="N226" s="64"/>
      <c r="O226" s="65" t="s">
        <v>706</v>
      </c>
      <c r="P226" s="65" t="s">
        <v>690</v>
      </c>
    </row>
    <row r="227" spans="2:16" ht="13.5" thickBot="1">
      <c r="B227" s="6"/>
      <c r="E227" s="62"/>
      <c r="F227" s="6"/>
      <c r="I227" s="63" t="s">
        <v>742</v>
      </c>
      <c r="J227" s="64" t="s">
        <v>743</v>
      </c>
      <c r="K227" s="63">
        <v>-1077.5</v>
      </c>
      <c r="L227" s="63" t="s">
        <v>195</v>
      </c>
      <c r="M227" s="64"/>
      <c r="N227" s="64"/>
      <c r="O227" s="65" t="s">
        <v>744</v>
      </c>
      <c r="P227" s="65" t="s">
        <v>690</v>
      </c>
    </row>
    <row r="228" spans="2:16" ht="13.5" thickBot="1">
      <c r="B228" s="6"/>
      <c r="E228" s="62"/>
      <c r="F228" s="6"/>
      <c r="I228" s="63" t="s">
        <v>745</v>
      </c>
      <c r="J228" s="64" t="s">
        <v>746</v>
      </c>
      <c r="K228" s="63">
        <v>-1077.5</v>
      </c>
      <c r="L228" s="63" t="s">
        <v>498</v>
      </c>
      <c r="M228" s="64"/>
      <c r="N228" s="64"/>
      <c r="O228" s="65" t="s">
        <v>747</v>
      </c>
      <c r="P228" s="65" t="s">
        <v>690</v>
      </c>
    </row>
    <row r="229" spans="2:16" ht="13.5" thickBot="1">
      <c r="B229" s="6"/>
      <c r="E229" s="62"/>
      <c r="F229" s="6"/>
      <c r="I229" s="63" t="s">
        <v>748</v>
      </c>
      <c r="J229" s="64" t="s">
        <v>749</v>
      </c>
      <c r="K229" s="63">
        <v>-936</v>
      </c>
      <c r="L229" s="63" t="s">
        <v>750</v>
      </c>
      <c r="M229" s="64"/>
      <c r="N229" s="64"/>
      <c r="O229" s="65" t="s">
        <v>730</v>
      </c>
      <c r="P229" s="65" t="s">
        <v>751</v>
      </c>
    </row>
    <row r="230" spans="2:16" ht="13.5" thickBot="1">
      <c r="B230" s="6"/>
      <c r="E230" s="62"/>
      <c r="F230" s="6"/>
      <c r="I230" s="63" t="s">
        <v>752</v>
      </c>
      <c r="J230" s="64" t="s">
        <v>753</v>
      </c>
      <c r="K230" s="63">
        <v>-885.5</v>
      </c>
      <c r="L230" s="63" t="s">
        <v>754</v>
      </c>
      <c r="M230" s="64"/>
      <c r="N230" s="64"/>
      <c r="O230" s="65" t="s">
        <v>730</v>
      </c>
      <c r="P230" s="65" t="s">
        <v>751</v>
      </c>
    </row>
    <row r="231" spans="2:16" ht="13.5" thickBot="1">
      <c r="B231" s="6"/>
      <c r="E231" s="62"/>
      <c r="F231" s="6"/>
      <c r="I231" s="63" t="s">
        <v>755</v>
      </c>
      <c r="J231" s="64" t="s">
        <v>756</v>
      </c>
      <c r="K231" s="63">
        <v>-885.5</v>
      </c>
      <c r="L231" s="63" t="s">
        <v>757</v>
      </c>
      <c r="M231" s="64"/>
      <c r="N231" s="64"/>
      <c r="O231" s="65" t="s">
        <v>758</v>
      </c>
      <c r="P231" s="65" t="s">
        <v>751</v>
      </c>
    </row>
    <row r="232" spans="2:16" ht="13.5" thickBot="1">
      <c r="B232" s="6"/>
      <c r="E232" s="62"/>
      <c r="F232" s="6"/>
      <c r="I232" s="63" t="s">
        <v>759</v>
      </c>
      <c r="J232" s="64" t="s">
        <v>760</v>
      </c>
      <c r="K232" s="63">
        <v>-726.5</v>
      </c>
      <c r="L232" s="63" t="s">
        <v>761</v>
      </c>
      <c r="M232" s="64"/>
      <c r="N232" s="64"/>
      <c r="O232" s="65" t="s">
        <v>762</v>
      </c>
      <c r="P232" s="65" t="s">
        <v>751</v>
      </c>
    </row>
    <row r="233" spans="2:16" ht="13.5" thickBot="1">
      <c r="B233" s="6"/>
      <c r="E233" s="62"/>
      <c r="F233" s="6"/>
      <c r="I233" s="63" t="s">
        <v>763</v>
      </c>
      <c r="J233" s="64" t="s">
        <v>764</v>
      </c>
      <c r="K233" s="63">
        <v>-570</v>
      </c>
      <c r="L233" s="63" t="s">
        <v>765</v>
      </c>
      <c r="M233" s="64"/>
      <c r="N233" s="64"/>
      <c r="O233" s="65" t="s">
        <v>766</v>
      </c>
      <c r="P233" s="65" t="s">
        <v>751</v>
      </c>
    </row>
    <row r="234" spans="2:16" ht="13.5" thickBot="1">
      <c r="B234" s="6"/>
      <c r="E234" s="62"/>
      <c r="F234" s="6"/>
      <c r="I234" s="63" t="s">
        <v>767</v>
      </c>
      <c r="J234" s="64" t="s">
        <v>768</v>
      </c>
      <c r="K234" s="63">
        <v>-272</v>
      </c>
      <c r="L234" s="63" t="s">
        <v>769</v>
      </c>
      <c r="M234" s="64"/>
      <c r="N234" s="64"/>
      <c r="O234" s="65" t="s">
        <v>770</v>
      </c>
      <c r="P234" s="66" t="s">
        <v>771</v>
      </c>
    </row>
    <row r="235" spans="2:16" ht="13.5" thickBot="1">
      <c r="B235" s="6"/>
      <c r="E235" s="62"/>
      <c r="F235" s="6"/>
      <c r="I235" s="63" t="s">
        <v>772</v>
      </c>
      <c r="J235" s="64" t="s">
        <v>773</v>
      </c>
      <c r="K235" s="63">
        <v>-272</v>
      </c>
      <c r="L235" s="63" t="s">
        <v>123</v>
      </c>
      <c r="M235" s="64"/>
      <c r="N235" s="64"/>
      <c r="O235" s="65" t="s">
        <v>774</v>
      </c>
      <c r="P235" s="66" t="s">
        <v>771</v>
      </c>
    </row>
    <row r="236" spans="2:16" ht="13.5" thickBot="1">
      <c r="B236" s="6"/>
      <c r="E236" s="62"/>
      <c r="F236" s="6"/>
      <c r="I236" s="63" t="s">
        <v>772</v>
      </c>
      <c r="J236" s="64" t="s">
        <v>773</v>
      </c>
      <c r="K236" s="63">
        <v>-272</v>
      </c>
      <c r="L236" s="63" t="s">
        <v>123</v>
      </c>
      <c r="M236" s="64"/>
      <c r="N236" s="64"/>
      <c r="O236" s="65" t="s">
        <v>775</v>
      </c>
      <c r="P236" s="66" t="s">
        <v>771</v>
      </c>
    </row>
    <row r="237" spans="2:16" ht="13.5" thickBot="1">
      <c r="B237" s="6"/>
      <c r="E237" s="62"/>
      <c r="F237" s="6"/>
      <c r="I237" s="63" t="s">
        <v>776</v>
      </c>
      <c r="J237" s="64" t="s">
        <v>777</v>
      </c>
      <c r="K237" s="63">
        <v>-272</v>
      </c>
      <c r="L237" s="63" t="s">
        <v>778</v>
      </c>
      <c r="M237" s="64"/>
      <c r="N237" s="64"/>
      <c r="O237" s="65" t="s">
        <v>779</v>
      </c>
      <c r="P237" s="66" t="s">
        <v>771</v>
      </c>
    </row>
    <row r="238" spans="2:16" ht="13.5" thickBot="1">
      <c r="B238" s="6"/>
      <c r="E238" s="62"/>
      <c r="F238" s="6"/>
      <c r="I238" s="63" t="s">
        <v>780</v>
      </c>
      <c r="J238" s="64" t="s">
        <v>781</v>
      </c>
      <c r="K238" s="63">
        <v>-213</v>
      </c>
      <c r="L238" s="63" t="s">
        <v>782</v>
      </c>
      <c r="M238" s="64"/>
      <c r="N238" s="64" t="s">
        <v>419</v>
      </c>
      <c r="O238" s="65" t="s">
        <v>783</v>
      </c>
      <c r="P238" s="66" t="s">
        <v>784</v>
      </c>
    </row>
    <row r="239" spans="2:16" ht="13.5" thickBot="1">
      <c r="B239" s="6"/>
      <c r="E239" s="62"/>
      <c r="F239" s="6"/>
      <c r="I239" s="63" t="s">
        <v>785</v>
      </c>
      <c r="J239" s="64" t="s">
        <v>786</v>
      </c>
      <c r="K239" s="63">
        <v>-193</v>
      </c>
      <c r="L239" s="63" t="s">
        <v>787</v>
      </c>
      <c r="M239" s="64"/>
      <c r="N239" s="64" t="s">
        <v>419</v>
      </c>
      <c r="O239" s="65" t="s">
        <v>783</v>
      </c>
      <c r="P239" s="66" t="s">
        <v>784</v>
      </c>
    </row>
    <row r="240" spans="2:16" ht="13.5" thickBot="1">
      <c r="B240" s="6"/>
      <c r="E240" s="62"/>
      <c r="F240" s="6"/>
      <c r="I240" s="63" t="s">
        <v>788</v>
      </c>
      <c r="J240" s="64" t="s">
        <v>789</v>
      </c>
      <c r="K240" s="63">
        <v>-187.5</v>
      </c>
      <c r="L240" s="63" t="s">
        <v>790</v>
      </c>
      <c r="M240" s="64"/>
      <c r="N240" s="64" t="s">
        <v>419</v>
      </c>
      <c r="O240" s="65" t="s">
        <v>783</v>
      </c>
      <c r="P240" s="66" t="s">
        <v>784</v>
      </c>
    </row>
    <row r="241" spans="2:16" ht="13.5" thickBot="1">
      <c r="B241" s="6"/>
      <c r="E241" s="62"/>
      <c r="F241" s="6"/>
      <c r="I241" s="63" t="s">
        <v>791</v>
      </c>
      <c r="J241" s="64" t="s">
        <v>792</v>
      </c>
      <c r="K241" s="63">
        <v>-178</v>
      </c>
      <c r="L241" s="63" t="s">
        <v>793</v>
      </c>
      <c r="M241" s="64"/>
      <c r="N241" s="64" t="s">
        <v>419</v>
      </c>
      <c r="O241" s="65" t="s">
        <v>783</v>
      </c>
      <c r="P241" s="66" t="s">
        <v>784</v>
      </c>
    </row>
    <row r="242" spans="2:16" ht="13.5" thickBot="1">
      <c r="B242" s="6"/>
      <c r="E242" s="62"/>
      <c r="F242" s="6"/>
      <c r="I242" s="63" t="s">
        <v>794</v>
      </c>
      <c r="J242" s="64" t="s">
        <v>795</v>
      </c>
      <c r="K242" s="63">
        <v>215</v>
      </c>
      <c r="L242" s="63" t="s">
        <v>796</v>
      </c>
      <c r="M242" s="64"/>
      <c r="N242" s="64" t="s">
        <v>797</v>
      </c>
      <c r="O242" s="65" t="s">
        <v>798</v>
      </c>
      <c r="P242" s="66" t="s">
        <v>799</v>
      </c>
    </row>
    <row r="243" spans="2:16" ht="13.5" thickBot="1">
      <c r="B243" s="6"/>
      <c r="E243" s="62"/>
      <c r="F243" s="6"/>
      <c r="I243" s="63" t="s">
        <v>800</v>
      </c>
      <c r="J243" s="64" t="s">
        <v>801</v>
      </c>
      <c r="K243" s="63" t="s">
        <v>802</v>
      </c>
      <c r="L243" s="63" t="s">
        <v>803</v>
      </c>
      <c r="M243" s="64"/>
      <c r="N243" s="64" t="s">
        <v>797</v>
      </c>
      <c r="O243" s="65" t="s">
        <v>683</v>
      </c>
      <c r="P243" s="66" t="s">
        <v>804</v>
      </c>
    </row>
    <row r="244" spans="2:16" ht="13.5" thickBot="1">
      <c r="B244" s="6"/>
      <c r="E244" s="62"/>
      <c r="F244" s="6"/>
      <c r="I244" s="63" t="s">
        <v>805</v>
      </c>
      <c r="J244" s="64" t="s">
        <v>806</v>
      </c>
      <c r="K244" s="63" t="s">
        <v>807</v>
      </c>
      <c r="L244" s="63" t="s">
        <v>808</v>
      </c>
      <c r="M244" s="64"/>
      <c r="N244" s="64" t="s">
        <v>809</v>
      </c>
      <c r="O244" s="65" t="s">
        <v>810</v>
      </c>
      <c r="P244" s="66" t="s">
        <v>811</v>
      </c>
    </row>
    <row r="245" spans="2:16" ht="13.5" thickBot="1">
      <c r="B245" s="6"/>
      <c r="E245" s="62"/>
      <c r="F245" s="6"/>
      <c r="I245" s="63" t="s">
        <v>812</v>
      </c>
      <c r="J245" s="64" t="s">
        <v>813</v>
      </c>
      <c r="K245" s="63" t="s">
        <v>814</v>
      </c>
      <c r="L245" s="63" t="s">
        <v>757</v>
      </c>
      <c r="M245" s="64"/>
      <c r="N245" s="64" t="s">
        <v>809</v>
      </c>
      <c r="O245" s="65" t="s">
        <v>815</v>
      </c>
      <c r="P245" s="66" t="s">
        <v>816</v>
      </c>
    </row>
    <row r="246" spans="2:16" ht="13.5" thickBot="1">
      <c r="B246" s="6"/>
      <c r="E246" s="62"/>
      <c r="F246" s="6"/>
      <c r="I246" s="63" t="s">
        <v>817</v>
      </c>
      <c r="J246" s="64" t="s">
        <v>818</v>
      </c>
      <c r="K246" s="63" t="s">
        <v>814</v>
      </c>
      <c r="L246" s="63" t="s">
        <v>819</v>
      </c>
      <c r="M246" s="64"/>
      <c r="N246" s="64" t="s">
        <v>72</v>
      </c>
      <c r="O246" s="65" t="s">
        <v>815</v>
      </c>
      <c r="P246" s="66" t="s">
        <v>816</v>
      </c>
    </row>
    <row r="247" spans="2:16" ht="13.5" thickBot="1">
      <c r="B247" s="6"/>
      <c r="E247" s="62"/>
      <c r="F247" s="6"/>
      <c r="I247" s="63" t="s">
        <v>820</v>
      </c>
      <c r="J247" s="64" t="s">
        <v>821</v>
      </c>
      <c r="K247" s="63" t="s">
        <v>814</v>
      </c>
      <c r="L247" s="63" t="s">
        <v>822</v>
      </c>
      <c r="M247" s="64"/>
      <c r="N247" s="64" t="s">
        <v>108</v>
      </c>
      <c r="O247" s="65" t="s">
        <v>815</v>
      </c>
      <c r="P247" s="66" t="s">
        <v>816</v>
      </c>
    </row>
    <row r="248" spans="2:16" ht="13.5" thickBot="1">
      <c r="B248" s="6"/>
      <c r="E248" s="62"/>
      <c r="F248" s="6"/>
      <c r="I248" s="63" t="s">
        <v>823</v>
      </c>
      <c r="J248" s="64" t="s">
        <v>824</v>
      </c>
      <c r="K248" s="63" t="s">
        <v>825</v>
      </c>
      <c r="L248" s="63" t="s">
        <v>826</v>
      </c>
      <c r="M248" s="64"/>
      <c r="N248" s="64" t="s">
        <v>108</v>
      </c>
      <c r="O248" s="65" t="s">
        <v>469</v>
      </c>
      <c r="P248" s="66" t="s">
        <v>827</v>
      </c>
    </row>
    <row r="249" spans="2:16" ht="13.5" thickBot="1">
      <c r="B249" s="6"/>
      <c r="E249" s="62"/>
      <c r="F249" s="6"/>
      <c r="I249" s="63" t="s">
        <v>828</v>
      </c>
      <c r="J249" s="64" t="s">
        <v>829</v>
      </c>
      <c r="K249" s="63" t="s">
        <v>830</v>
      </c>
      <c r="L249" s="63" t="s">
        <v>803</v>
      </c>
      <c r="M249" s="64"/>
      <c r="N249" s="64" t="s">
        <v>108</v>
      </c>
      <c r="O249" s="65" t="s">
        <v>831</v>
      </c>
      <c r="P249" s="66" t="s">
        <v>832</v>
      </c>
    </row>
    <row r="250" spans="2:16" ht="13.5" thickBot="1">
      <c r="B250" s="6"/>
      <c r="E250" s="62"/>
      <c r="F250" s="6"/>
      <c r="I250" s="63" t="s">
        <v>833</v>
      </c>
      <c r="J250" s="64" t="s">
        <v>834</v>
      </c>
      <c r="K250" s="63" t="s">
        <v>835</v>
      </c>
      <c r="L250" s="63" t="s">
        <v>836</v>
      </c>
      <c r="M250" s="64"/>
      <c r="N250" s="64">
        <v>0</v>
      </c>
      <c r="O250" s="65" t="s">
        <v>683</v>
      </c>
      <c r="P250" s="66" t="s">
        <v>837</v>
      </c>
    </row>
    <row r="251" spans="2:16" ht="13.5" thickBot="1">
      <c r="B251" s="6"/>
      <c r="E251" s="62"/>
      <c r="F251" s="6"/>
      <c r="I251" s="63" t="s">
        <v>838</v>
      </c>
      <c r="J251" s="64" t="s">
        <v>839</v>
      </c>
      <c r="K251" s="63">
        <v>1141.5</v>
      </c>
      <c r="L251" s="63" t="s">
        <v>803</v>
      </c>
      <c r="M251" s="64"/>
      <c r="N251" s="64">
        <v>0</v>
      </c>
      <c r="O251" s="65" t="s">
        <v>683</v>
      </c>
      <c r="P251" s="66" t="s">
        <v>840</v>
      </c>
    </row>
    <row r="252" spans="2:16" ht="13.5" thickBot="1">
      <c r="B252" s="6"/>
      <c r="E252" s="62"/>
      <c r="F252" s="6"/>
      <c r="I252" s="63" t="s">
        <v>841</v>
      </c>
      <c r="J252" s="64" t="s">
        <v>842</v>
      </c>
      <c r="K252" s="63">
        <v>1152.5</v>
      </c>
      <c r="L252" s="63" t="s">
        <v>843</v>
      </c>
      <c r="M252" s="64"/>
      <c r="N252" s="64">
        <v>0</v>
      </c>
      <c r="O252" s="65" t="s">
        <v>683</v>
      </c>
      <c r="P252" s="66" t="s">
        <v>840</v>
      </c>
    </row>
    <row r="253" spans="2:16" ht="13.5" thickBot="1">
      <c r="B253" s="6"/>
      <c r="E253" s="62"/>
      <c r="F253" s="6"/>
      <c r="I253" s="63" t="s">
        <v>844</v>
      </c>
      <c r="J253" s="64" t="s">
        <v>845</v>
      </c>
      <c r="K253" s="63">
        <v>1286</v>
      </c>
      <c r="L253" s="63" t="s">
        <v>681</v>
      </c>
      <c r="M253" s="64"/>
      <c r="N253" s="64">
        <v>0</v>
      </c>
      <c r="O253" s="65" t="s">
        <v>683</v>
      </c>
      <c r="P253" s="66" t="s">
        <v>846</v>
      </c>
    </row>
    <row r="254" spans="2:16" ht="13.5" thickBot="1">
      <c r="B254" s="6"/>
      <c r="E254" s="62"/>
      <c r="F254" s="6"/>
      <c r="I254" s="63" t="s">
        <v>847</v>
      </c>
      <c r="J254" s="64" t="s">
        <v>848</v>
      </c>
      <c r="K254" s="63">
        <v>1544.5</v>
      </c>
      <c r="L254" s="63" t="s">
        <v>849</v>
      </c>
      <c r="M254" s="64"/>
      <c r="N254" s="64">
        <v>0</v>
      </c>
      <c r="O254" s="65" t="s">
        <v>683</v>
      </c>
      <c r="P254" s="66" t="s">
        <v>850</v>
      </c>
    </row>
    <row r="255" spans="2:16" ht="13.5" thickBot="1">
      <c r="B255" s="6"/>
      <c r="E255" s="62"/>
      <c r="F255" s="6"/>
      <c r="I255" s="63" t="s">
        <v>851</v>
      </c>
      <c r="J255" s="64" t="s">
        <v>852</v>
      </c>
      <c r="K255" s="63">
        <v>1545.5</v>
      </c>
      <c r="L255" s="63" t="s">
        <v>853</v>
      </c>
      <c r="M255" s="64"/>
      <c r="N255" s="64">
        <v>0</v>
      </c>
      <c r="O255" s="65" t="s">
        <v>683</v>
      </c>
      <c r="P255" s="66" t="s">
        <v>850</v>
      </c>
    </row>
    <row r="256" spans="2:16" ht="13.5" thickBot="1">
      <c r="B256" s="6"/>
      <c r="E256" s="62"/>
      <c r="F256" s="6"/>
      <c r="I256" s="63" t="s">
        <v>854</v>
      </c>
      <c r="J256" s="64" t="s">
        <v>855</v>
      </c>
      <c r="K256" s="63">
        <v>1548.5</v>
      </c>
      <c r="L256" s="63" t="s">
        <v>418</v>
      </c>
      <c r="M256" s="64"/>
      <c r="N256" s="64">
        <v>0</v>
      </c>
      <c r="O256" s="65" t="s">
        <v>683</v>
      </c>
      <c r="P256" s="66" t="s">
        <v>850</v>
      </c>
    </row>
    <row r="257" spans="2:6">
      <c r="B257" s="6"/>
      <c r="E257" s="62"/>
      <c r="F257" s="6"/>
    </row>
    <row r="258" spans="2:6">
      <c r="B258" s="6"/>
      <c r="E258" s="62"/>
      <c r="F258" s="6"/>
    </row>
    <row r="259" spans="2:6">
      <c r="B259" s="6"/>
      <c r="E259" s="62"/>
      <c r="F259" s="6"/>
    </row>
    <row r="260" spans="2:6">
      <c r="B260" s="6"/>
      <c r="E260" s="62"/>
      <c r="F260" s="6"/>
    </row>
    <row r="261" spans="2:6">
      <c r="B261" s="6"/>
      <c r="E261" s="62"/>
      <c r="F261" s="6"/>
    </row>
    <row r="262" spans="2:6">
      <c r="B262" s="6"/>
      <c r="E262" s="62"/>
      <c r="F262" s="6"/>
    </row>
    <row r="263" spans="2:6">
      <c r="B263" s="6"/>
      <c r="E263" s="62"/>
      <c r="F263" s="6"/>
    </row>
    <row r="264" spans="2:6">
      <c r="B264" s="6"/>
      <c r="E264" s="62"/>
      <c r="F264" s="6"/>
    </row>
    <row r="265" spans="2:6">
      <c r="B265" s="6"/>
      <c r="E265" s="62"/>
      <c r="F265" s="6"/>
    </row>
    <row r="266" spans="2:6">
      <c r="B266" s="6"/>
      <c r="E266" s="62"/>
      <c r="F266" s="6"/>
    </row>
    <row r="267" spans="2:6">
      <c r="B267" s="6"/>
      <c r="E267" s="62"/>
      <c r="F267" s="6"/>
    </row>
    <row r="268" spans="2:6">
      <c r="B268" s="6"/>
      <c r="E268" s="62"/>
      <c r="F268" s="6"/>
    </row>
    <row r="269" spans="2:6">
      <c r="B269" s="6"/>
      <c r="E269" s="62"/>
      <c r="F269" s="6"/>
    </row>
    <row r="270" spans="2:6">
      <c r="B270" s="6"/>
      <c r="E270" s="62"/>
      <c r="F270" s="6"/>
    </row>
    <row r="271" spans="2:6">
      <c r="B271" s="6"/>
      <c r="E271" s="62"/>
      <c r="F271" s="6"/>
    </row>
    <row r="272" spans="2:6">
      <c r="B272" s="6"/>
      <c r="E272" s="62"/>
      <c r="F272" s="6"/>
    </row>
    <row r="273" spans="2:6">
      <c r="B273" s="6"/>
      <c r="E273" s="62"/>
      <c r="F273" s="6"/>
    </row>
    <row r="274" spans="2:6">
      <c r="B274" s="6"/>
      <c r="E274" s="62"/>
      <c r="F274" s="6"/>
    </row>
    <row r="275" spans="2:6">
      <c r="B275" s="6"/>
      <c r="E275" s="62"/>
      <c r="F275" s="6"/>
    </row>
    <row r="276" spans="2:6">
      <c r="B276" s="6"/>
      <c r="E276" s="62"/>
      <c r="F276" s="6"/>
    </row>
    <row r="277" spans="2:6">
      <c r="B277" s="6"/>
      <c r="E277" s="62"/>
      <c r="F277" s="6"/>
    </row>
    <row r="278" spans="2:6">
      <c r="B278" s="6"/>
      <c r="E278" s="62"/>
      <c r="F278" s="6"/>
    </row>
    <row r="279" spans="2:6">
      <c r="B279" s="6"/>
      <c r="E279" s="62"/>
      <c r="F279" s="6"/>
    </row>
    <row r="280" spans="2:6">
      <c r="B280" s="6"/>
      <c r="E280" s="62"/>
      <c r="F280" s="6"/>
    </row>
    <row r="281" spans="2:6">
      <c r="B281" s="6"/>
      <c r="E281" s="62"/>
      <c r="F281" s="6"/>
    </row>
    <row r="282" spans="2:6">
      <c r="B282" s="6"/>
      <c r="E282" s="62"/>
      <c r="F282" s="6"/>
    </row>
    <row r="283" spans="2:6">
      <c r="B283" s="6"/>
      <c r="E283" s="62"/>
      <c r="F283" s="6"/>
    </row>
    <row r="284" spans="2:6">
      <c r="B284" s="6"/>
      <c r="E284" s="62"/>
      <c r="F284" s="6"/>
    </row>
    <row r="285" spans="2:6">
      <c r="B285" s="6"/>
      <c r="E285" s="62"/>
      <c r="F285" s="6"/>
    </row>
    <row r="286" spans="2:6">
      <c r="B286" s="6"/>
      <c r="E286" s="62"/>
      <c r="F286" s="6"/>
    </row>
    <row r="287" spans="2:6">
      <c r="B287" s="6"/>
      <c r="E287" s="62"/>
      <c r="F287" s="6"/>
    </row>
    <row r="288" spans="2:6">
      <c r="B288" s="6"/>
      <c r="E288" s="62"/>
      <c r="F288" s="6"/>
    </row>
    <row r="289" spans="2:6">
      <c r="B289" s="6"/>
      <c r="E289" s="62"/>
      <c r="F289" s="6"/>
    </row>
    <row r="290" spans="2:6">
      <c r="B290" s="6"/>
      <c r="E290" s="62"/>
      <c r="F290" s="6"/>
    </row>
    <row r="291" spans="2:6">
      <c r="B291" s="6"/>
      <c r="E291" s="62"/>
      <c r="F291" s="6"/>
    </row>
    <row r="292" spans="2:6">
      <c r="B292" s="6"/>
      <c r="E292" s="62"/>
      <c r="F292" s="6"/>
    </row>
    <row r="293" spans="2:6">
      <c r="B293" s="6"/>
      <c r="E293" s="62"/>
      <c r="F293" s="6"/>
    </row>
    <row r="294" spans="2:6">
      <c r="B294" s="6"/>
      <c r="E294" s="62"/>
      <c r="F294" s="6"/>
    </row>
    <row r="295" spans="2:6">
      <c r="B295" s="6"/>
      <c r="E295" s="62"/>
      <c r="F295" s="6"/>
    </row>
    <row r="296" spans="2:6">
      <c r="B296" s="6"/>
      <c r="E296" s="62"/>
      <c r="F296" s="6"/>
    </row>
    <row r="297" spans="2:6">
      <c r="B297" s="6"/>
      <c r="E297" s="62"/>
      <c r="F297" s="6"/>
    </row>
    <row r="298" spans="2:6">
      <c r="B298" s="6"/>
      <c r="E298" s="62"/>
      <c r="F298" s="6"/>
    </row>
    <row r="299" spans="2:6">
      <c r="B299" s="6"/>
      <c r="E299" s="62"/>
      <c r="F299" s="6"/>
    </row>
    <row r="300" spans="2:6">
      <c r="B300" s="6"/>
      <c r="E300" s="62"/>
      <c r="F300" s="6"/>
    </row>
    <row r="301" spans="2:6">
      <c r="B301" s="6"/>
      <c r="E301" s="62"/>
      <c r="F301" s="6"/>
    </row>
    <row r="302" spans="2:6">
      <c r="B302" s="6"/>
      <c r="E302" s="62"/>
      <c r="F302" s="6"/>
    </row>
    <row r="303" spans="2:6">
      <c r="B303" s="6"/>
      <c r="E303" s="62"/>
      <c r="F303" s="6"/>
    </row>
    <row r="304" spans="2:6">
      <c r="B304" s="6"/>
      <c r="E304" s="62"/>
      <c r="F304" s="6"/>
    </row>
    <row r="305" spans="2:6">
      <c r="B305" s="6"/>
      <c r="E305" s="62"/>
      <c r="F305" s="6"/>
    </row>
    <row r="306" spans="2:6">
      <c r="B306" s="6"/>
      <c r="E306" s="62"/>
      <c r="F306" s="6"/>
    </row>
    <row r="307" spans="2:6">
      <c r="B307" s="6"/>
      <c r="E307" s="62"/>
      <c r="F307" s="6"/>
    </row>
    <row r="308" spans="2:6">
      <c r="B308" s="6"/>
      <c r="E308" s="62"/>
      <c r="F308" s="6"/>
    </row>
    <row r="309" spans="2:6">
      <c r="B309" s="6"/>
      <c r="E309" s="62"/>
      <c r="F309" s="6"/>
    </row>
    <row r="310" spans="2:6">
      <c r="B310" s="6"/>
      <c r="E310" s="62"/>
      <c r="F310" s="6"/>
    </row>
    <row r="311" spans="2:6">
      <c r="B311" s="6"/>
      <c r="E311" s="62"/>
      <c r="F311" s="6"/>
    </row>
    <row r="312" spans="2:6">
      <c r="B312" s="6"/>
      <c r="E312" s="62"/>
      <c r="F312" s="6"/>
    </row>
    <row r="313" spans="2:6">
      <c r="B313" s="6"/>
      <c r="E313" s="62"/>
      <c r="F313" s="6"/>
    </row>
    <row r="314" spans="2:6">
      <c r="B314" s="6"/>
      <c r="E314" s="62"/>
      <c r="F314" s="6"/>
    </row>
    <row r="315" spans="2:6">
      <c r="B315" s="6"/>
      <c r="E315" s="62"/>
      <c r="F315" s="6"/>
    </row>
    <row r="316" spans="2:6">
      <c r="B316" s="6"/>
      <c r="E316" s="62"/>
      <c r="F316" s="6"/>
    </row>
    <row r="317" spans="2:6">
      <c r="B317" s="6"/>
      <c r="E317" s="62"/>
      <c r="F317" s="6"/>
    </row>
    <row r="318" spans="2:6">
      <c r="B318" s="6"/>
      <c r="E318" s="62"/>
      <c r="F318" s="6"/>
    </row>
    <row r="319" spans="2:6">
      <c r="B319" s="6"/>
      <c r="E319" s="62"/>
      <c r="F319" s="6"/>
    </row>
    <row r="320" spans="2:6">
      <c r="B320" s="6"/>
      <c r="E320" s="62"/>
      <c r="F320" s="6"/>
    </row>
    <row r="321" spans="2:6">
      <c r="B321" s="6"/>
      <c r="E321" s="62"/>
      <c r="F321" s="6"/>
    </row>
    <row r="322" spans="2:6">
      <c r="B322" s="6"/>
      <c r="E322" s="62"/>
      <c r="F322" s="6"/>
    </row>
    <row r="323" spans="2:6">
      <c r="B323" s="6"/>
      <c r="E323" s="62"/>
      <c r="F323" s="6"/>
    </row>
    <row r="324" spans="2:6">
      <c r="B324" s="6"/>
      <c r="E324" s="62"/>
      <c r="F324" s="6"/>
    </row>
    <row r="325" spans="2:6">
      <c r="B325" s="6"/>
      <c r="E325" s="62"/>
      <c r="F325" s="6"/>
    </row>
    <row r="326" spans="2:6">
      <c r="B326" s="6"/>
      <c r="E326" s="62"/>
      <c r="F326" s="6"/>
    </row>
    <row r="327" spans="2:6">
      <c r="B327" s="6"/>
      <c r="E327" s="62"/>
      <c r="F327" s="6"/>
    </row>
    <row r="328" spans="2:6">
      <c r="B328" s="6"/>
      <c r="E328" s="62"/>
      <c r="F328" s="6"/>
    </row>
    <row r="329" spans="2:6">
      <c r="B329" s="6"/>
      <c r="E329" s="62"/>
      <c r="F329" s="6"/>
    </row>
    <row r="330" spans="2:6">
      <c r="B330" s="6"/>
      <c r="E330" s="62"/>
      <c r="F330" s="6"/>
    </row>
    <row r="331" spans="2:6">
      <c r="B331" s="6"/>
      <c r="E331" s="62"/>
      <c r="F331" s="6"/>
    </row>
    <row r="332" spans="2:6">
      <c r="B332" s="6"/>
      <c r="E332" s="62"/>
      <c r="F332" s="6"/>
    </row>
    <row r="333" spans="2:6">
      <c r="B333" s="6"/>
      <c r="E333" s="62"/>
      <c r="F333" s="6"/>
    </row>
    <row r="334" spans="2:6">
      <c r="B334" s="6"/>
      <c r="E334" s="62"/>
      <c r="F334" s="6"/>
    </row>
    <row r="335" spans="2:6">
      <c r="B335" s="6"/>
      <c r="E335" s="62"/>
      <c r="F335" s="6"/>
    </row>
    <row r="336" spans="2:6">
      <c r="B336" s="6"/>
      <c r="E336" s="62"/>
      <c r="F336" s="6"/>
    </row>
    <row r="337" spans="2:6">
      <c r="B337" s="6"/>
      <c r="E337" s="62"/>
      <c r="F337" s="6"/>
    </row>
    <row r="338" spans="2:6">
      <c r="B338" s="6"/>
      <c r="E338" s="62"/>
      <c r="F338" s="6"/>
    </row>
    <row r="339" spans="2:6">
      <c r="B339" s="6"/>
      <c r="E339" s="62"/>
      <c r="F339" s="6"/>
    </row>
    <row r="340" spans="2:6">
      <c r="B340" s="6"/>
      <c r="E340" s="62"/>
      <c r="F340" s="6"/>
    </row>
    <row r="341" spans="2:6">
      <c r="B341" s="6"/>
      <c r="E341" s="62"/>
      <c r="F341" s="6"/>
    </row>
    <row r="342" spans="2:6">
      <c r="B342" s="6"/>
      <c r="E342" s="62"/>
      <c r="F342" s="6"/>
    </row>
    <row r="343" spans="2:6">
      <c r="B343" s="6"/>
      <c r="E343" s="62"/>
      <c r="F343" s="6"/>
    </row>
    <row r="344" spans="2:6">
      <c r="B344" s="6"/>
      <c r="E344" s="62"/>
      <c r="F344" s="6"/>
    </row>
    <row r="345" spans="2:6">
      <c r="B345" s="6"/>
      <c r="E345" s="62"/>
      <c r="F345" s="6"/>
    </row>
    <row r="346" spans="2:6">
      <c r="B346" s="6"/>
      <c r="E346" s="62"/>
      <c r="F346" s="6"/>
    </row>
    <row r="347" spans="2:6">
      <c r="B347" s="6"/>
      <c r="E347" s="62"/>
      <c r="F347" s="6"/>
    </row>
    <row r="348" spans="2:6">
      <c r="B348" s="6"/>
      <c r="E348" s="62"/>
      <c r="F348" s="6"/>
    </row>
    <row r="349" spans="2:6">
      <c r="B349" s="6"/>
      <c r="E349" s="62"/>
      <c r="F349" s="6"/>
    </row>
    <row r="350" spans="2:6">
      <c r="B350" s="6"/>
      <c r="E350" s="62"/>
      <c r="F350" s="6"/>
    </row>
    <row r="351" spans="2:6">
      <c r="B351" s="6"/>
      <c r="E351" s="62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187" r:id="rId2" display="http://www.bav-astro.de/sfs/BAVM_link.php?BAVMnr=31"/>
    <hyperlink ref="P207" r:id="rId3" display="http://www.bav-astro.de/sfs/BAVM_link.php?BAVMnr=56"/>
    <hyperlink ref="P234" r:id="rId4" display="http://var.astro.cz/oejv/issues/oejv0074.pdf"/>
    <hyperlink ref="P235" r:id="rId5" display="http://var.astro.cz/oejv/issues/oejv0074.pdf"/>
    <hyperlink ref="P236" r:id="rId6" display="http://var.astro.cz/oejv/issues/oejv0074.pdf"/>
    <hyperlink ref="P237" r:id="rId7" display="http://var.astro.cz/oejv/issues/oejv0074.pdf"/>
    <hyperlink ref="P238" r:id="rId8" display="http://www.konkoly.hu/cgi-bin/IBVS?5067"/>
    <hyperlink ref="P239" r:id="rId9" display="http://www.konkoly.hu/cgi-bin/IBVS?5067"/>
    <hyperlink ref="P240" r:id="rId10" display="http://www.konkoly.hu/cgi-bin/IBVS?5067"/>
    <hyperlink ref="P241" r:id="rId11" display="http://www.konkoly.hu/cgi-bin/IBVS?5067"/>
    <hyperlink ref="P242" r:id="rId12" display="http://www.bav-astro.de/sfs/BAVM_link.php?BAVMnr=172"/>
    <hyperlink ref="P243" r:id="rId13" display="http://www.bav-astro.de/sfs/BAVM_link.php?BAVMnr=173"/>
    <hyperlink ref="P244" r:id="rId14" display="http://www.konkoly.hu/cgi-bin/IBVS?5760"/>
    <hyperlink ref="P245" r:id="rId15" display="http://var.astro.cz/oejv/issues/oejv0094.pdf"/>
    <hyperlink ref="P246" r:id="rId16" display="http://var.astro.cz/oejv/issues/oejv0094.pdf"/>
    <hyperlink ref="P247" r:id="rId17" display="http://var.astro.cz/oejv/issues/oejv0094.pdf"/>
    <hyperlink ref="P248" r:id="rId18" display="http://www.konkoly.hu/cgi-bin/IBVS?5871"/>
    <hyperlink ref="P249" r:id="rId19" display="http://www.konkoly.hu/cgi-bin/IBVS?5938"/>
    <hyperlink ref="P250" r:id="rId20" display="http://www.bav-astro.de/sfs/BAVM_link.php?BAVMnr=209"/>
    <hyperlink ref="P251" r:id="rId21" display="http://www.bav-astro.de/sfs/BAVM_link.php?BAVMnr=220"/>
    <hyperlink ref="P252" r:id="rId22" display="http://www.bav-astro.de/sfs/BAVM_link.php?BAVMnr=220"/>
    <hyperlink ref="P253" r:id="rId23" display="http://www.bav-astro.de/sfs/BAVM_link.php?BAVMnr=231"/>
    <hyperlink ref="P254" r:id="rId24" display="http://www.bav-astro.de/sfs/BAVM_link.php?BAVMnr=238"/>
    <hyperlink ref="P255" r:id="rId25" display="http://www.bav-astro.de/sfs/BAVM_link.php?BAVMnr=238"/>
    <hyperlink ref="P256" r:id="rId26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28</v>
      </c>
    </row>
    <row r="4" spans="1:4">
      <c r="A4" s="8" t="s">
        <v>3</v>
      </c>
      <c r="C4" s="3">
        <v>39385.508399999999</v>
      </c>
      <c r="D4" s="4">
        <v>2.7349657999999999</v>
      </c>
    </row>
    <row r="6" spans="1:4">
      <c r="A6" s="8" t="s">
        <v>4</v>
      </c>
    </row>
    <row r="7" spans="1:4">
      <c r="A7" t="s">
        <v>5</v>
      </c>
      <c r="C7">
        <f>+C4</f>
        <v>39385.508399999999</v>
      </c>
    </row>
    <row r="8" spans="1:4">
      <c r="A8" t="s">
        <v>6</v>
      </c>
      <c r="C8">
        <f>+D4</f>
        <v>2.7349657999999999</v>
      </c>
    </row>
    <row r="10" spans="1:4" ht="13.5" thickBot="1">
      <c r="C10" s="7" t="s">
        <v>23</v>
      </c>
      <c r="D10" s="7" t="s">
        <v>24</v>
      </c>
    </row>
    <row r="11" spans="1:4">
      <c r="A11" t="s">
        <v>19</v>
      </c>
      <c r="C11">
        <f>INTERCEPT(G21:G993,F21:F993)</f>
        <v>-8.8167380991993529E-3</v>
      </c>
      <c r="D11" s="6"/>
    </row>
    <row r="12" spans="1:4">
      <c r="A12" t="s">
        <v>20</v>
      </c>
      <c r="C12">
        <f>SLOPE(G21:G993,F21:F993)</f>
        <v>5.967257971267386E-7</v>
      </c>
      <c r="D12" s="6"/>
    </row>
    <row r="13" spans="1:4">
      <c r="A13" t="s">
        <v>22</v>
      </c>
      <c r="C13" s="6" t="s">
        <v>17</v>
      </c>
      <c r="D13" s="6"/>
    </row>
    <row r="14" spans="1:4">
      <c r="A14" t="s">
        <v>27</v>
      </c>
    </row>
    <row r="15" spans="1:4">
      <c r="A15" s="5" t="s">
        <v>21</v>
      </c>
      <c r="C15" s="12">
        <v>52015.592100000002</v>
      </c>
    </row>
    <row r="16" spans="1:4">
      <c r="A16" s="8" t="s">
        <v>7</v>
      </c>
      <c r="C16">
        <f>+C8+C12</f>
        <v>2.7349663967257971</v>
      </c>
    </row>
    <row r="17" spans="1:31" ht="13.5" thickBot="1"/>
    <row r="18" spans="1:31">
      <c r="A18" s="8" t="s">
        <v>8</v>
      </c>
      <c r="C18" s="3">
        <f>+C15</f>
        <v>52015.592100000002</v>
      </c>
      <c r="D18" s="4">
        <f>+C16</f>
        <v>2.7349663967257971</v>
      </c>
    </row>
    <row r="19" spans="1:31" ht="13.5" thickTop="1"/>
    <row r="20" spans="1:31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32</v>
      </c>
      <c r="J20" s="10" t="s">
        <v>69</v>
      </c>
      <c r="K20" s="10" t="s">
        <v>70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18</v>
      </c>
    </row>
    <row r="21" spans="1:31">
      <c r="A21" t="s">
        <v>15</v>
      </c>
      <c r="C21">
        <v>39385.508399999999</v>
      </c>
      <c r="D21" s="6" t="s">
        <v>17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si="3">+C$11+C$12*F21</f>
        <v>-8.8167380991993529E-3</v>
      </c>
      <c r="Q21" s="2">
        <f t="shared" ref="Q21:Q52" si="4">+C21-15018.5</f>
        <v>24367.008399999999</v>
      </c>
    </row>
    <row r="22" spans="1:31">
      <c r="A22" t="s">
        <v>35</v>
      </c>
      <c r="B22" s="6"/>
      <c r="C22" s="11">
        <v>41353.302000000003</v>
      </c>
      <c r="D22" s="6"/>
      <c r="E22">
        <f t="shared" si="0"/>
        <v>719.4947739383083</v>
      </c>
      <c r="F22">
        <f t="shared" si="1"/>
        <v>719.5</v>
      </c>
      <c r="G22">
        <f t="shared" si="2"/>
        <v>-1.4293099993665237E-2</v>
      </c>
      <c r="I22">
        <f t="shared" ref="I22:I27" si="5">+G22</f>
        <v>-1.4293099993665237E-2</v>
      </c>
      <c r="O22">
        <f t="shared" si="3"/>
        <v>-8.3873938881666651E-3</v>
      </c>
      <c r="Q22" s="2">
        <f t="shared" si="4"/>
        <v>26334.802000000003</v>
      </c>
      <c r="AB22">
        <v>8</v>
      </c>
      <c r="AC22" t="s">
        <v>34</v>
      </c>
      <c r="AE22" t="s">
        <v>36</v>
      </c>
    </row>
    <row r="23" spans="1:31">
      <c r="A23" t="s">
        <v>37</v>
      </c>
      <c r="B23" s="6"/>
      <c r="C23" s="11">
        <v>41595.345999999998</v>
      </c>
      <c r="D23" s="6"/>
      <c r="E23">
        <f t="shared" si="0"/>
        <v>807.99460088312583</v>
      </c>
      <c r="F23">
        <f t="shared" si="1"/>
        <v>808</v>
      </c>
      <c r="G23">
        <f t="shared" si="2"/>
        <v>-1.4766400003281888E-2</v>
      </c>
      <c r="I23">
        <f t="shared" si="5"/>
        <v>-1.4766400003281888E-2</v>
      </c>
      <c r="O23">
        <f t="shared" si="3"/>
        <v>-8.3345836551209484E-3</v>
      </c>
      <c r="Q23" s="2">
        <f t="shared" si="4"/>
        <v>26576.845999999998</v>
      </c>
      <c r="AB23">
        <v>10</v>
      </c>
      <c r="AC23" t="s">
        <v>34</v>
      </c>
      <c r="AE23" t="s">
        <v>36</v>
      </c>
    </row>
    <row r="24" spans="1:31">
      <c r="A24" t="s">
        <v>38</v>
      </c>
      <c r="B24" s="6"/>
      <c r="C24" s="11">
        <v>41766.311999999998</v>
      </c>
      <c r="D24" s="6"/>
      <c r="E24">
        <f t="shared" si="0"/>
        <v>870.50580303417303</v>
      </c>
      <c r="F24">
        <f t="shared" si="1"/>
        <v>870.5</v>
      </c>
      <c r="G24">
        <f t="shared" si="2"/>
        <v>1.5871099996729754E-2</v>
      </c>
      <c r="I24">
        <f t="shared" si="5"/>
        <v>1.5871099996729754E-2</v>
      </c>
      <c r="O24">
        <f t="shared" si="3"/>
        <v>-8.2972882928005268E-3</v>
      </c>
      <c r="Q24" s="2">
        <f t="shared" si="4"/>
        <v>26747.811999999998</v>
      </c>
      <c r="AB24">
        <v>7</v>
      </c>
      <c r="AC24" t="s">
        <v>34</v>
      </c>
      <c r="AE24" t="s">
        <v>36</v>
      </c>
    </row>
    <row r="25" spans="1:31">
      <c r="A25" t="s">
        <v>39</v>
      </c>
      <c r="B25" s="6"/>
      <c r="C25" s="11">
        <v>42183.396000000001</v>
      </c>
      <c r="E25">
        <f t="shared" si="0"/>
        <v>1023.0064302815055</v>
      </c>
      <c r="F25">
        <f t="shared" si="1"/>
        <v>1023</v>
      </c>
      <c r="G25">
        <f t="shared" si="2"/>
        <v>1.7586599999049213E-2</v>
      </c>
      <c r="I25">
        <f t="shared" si="5"/>
        <v>1.7586599999049213E-2</v>
      </c>
      <c r="O25">
        <f t="shared" si="3"/>
        <v>-8.2062876087386997E-3</v>
      </c>
      <c r="Q25" s="2">
        <f t="shared" si="4"/>
        <v>27164.896000000001</v>
      </c>
      <c r="AB25">
        <v>7</v>
      </c>
      <c r="AC25" t="s">
        <v>34</v>
      </c>
      <c r="AE25" t="s">
        <v>36</v>
      </c>
    </row>
    <row r="26" spans="1:31">
      <c r="A26" t="s">
        <v>41</v>
      </c>
      <c r="B26" s="6"/>
      <c r="C26" s="11">
        <v>42529.353000000003</v>
      </c>
      <c r="D26" s="6"/>
      <c r="E26">
        <f t="shared" si="0"/>
        <v>1149.5005166060957</v>
      </c>
      <c r="F26">
        <f t="shared" si="1"/>
        <v>1149.5</v>
      </c>
      <c r="G26">
        <f t="shared" si="2"/>
        <v>1.4129000046523288E-3</v>
      </c>
      <c r="I26">
        <f t="shared" si="5"/>
        <v>1.4129000046523288E-3</v>
      </c>
      <c r="O26">
        <f t="shared" si="3"/>
        <v>-8.1308017954021677E-3</v>
      </c>
      <c r="Q26" s="2">
        <f t="shared" si="4"/>
        <v>27510.853000000003</v>
      </c>
      <c r="AB26">
        <v>7</v>
      </c>
      <c r="AC26" t="s">
        <v>40</v>
      </c>
      <c r="AE26" t="s">
        <v>36</v>
      </c>
    </row>
    <row r="27" spans="1:31">
      <c r="A27" t="s">
        <v>42</v>
      </c>
      <c r="B27" s="6"/>
      <c r="C27" s="11">
        <v>43032.595999999998</v>
      </c>
      <c r="D27" s="6"/>
      <c r="E27">
        <f t="shared" si="0"/>
        <v>1333.5039143816712</v>
      </c>
      <c r="F27">
        <f t="shared" si="1"/>
        <v>1333.5</v>
      </c>
      <c r="G27">
        <f t="shared" si="2"/>
        <v>1.0705699998652562E-2</v>
      </c>
      <c r="I27">
        <f t="shared" si="5"/>
        <v>1.0705699998652562E-2</v>
      </c>
      <c r="O27">
        <f t="shared" si="3"/>
        <v>-8.0210042487308467E-3</v>
      </c>
      <c r="Q27" s="2">
        <f t="shared" si="4"/>
        <v>28014.095999999998</v>
      </c>
      <c r="AB27">
        <v>6</v>
      </c>
      <c r="AC27" t="s">
        <v>40</v>
      </c>
      <c r="AE27" t="s">
        <v>36</v>
      </c>
    </row>
    <row r="28" spans="1:31">
      <c r="A28" t="s">
        <v>44</v>
      </c>
      <c r="B28" s="6"/>
      <c r="C28" s="11">
        <v>44014.464</v>
      </c>
      <c r="D28" s="6"/>
      <c r="E28">
        <f t="shared" si="0"/>
        <v>1692.5095004844306</v>
      </c>
      <c r="F28">
        <f t="shared" si="1"/>
        <v>1692.5</v>
      </c>
      <c r="G28">
        <f t="shared" si="2"/>
        <v>2.5983500003349036E-2</v>
      </c>
      <c r="J28">
        <f>+G28</f>
        <v>2.5983500003349036E-2</v>
      </c>
      <c r="O28">
        <f t="shared" si="3"/>
        <v>-7.806779687562348E-3</v>
      </c>
      <c r="Q28" s="2">
        <f t="shared" si="4"/>
        <v>28995.964</v>
      </c>
      <c r="AA28" t="s">
        <v>43</v>
      </c>
      <c r="AE28" t="s">
        <v>45</v>
      </c>
    </row>
    <row r="29" spans="1:31">
      <c r="A29" t="s">
        <v>44</v>
      </c>
      <c r="B29" s="6"/>
      <c r="C29" s="11">
        <v>44159.398000000001</v>
      </c>
      <c r="D29" s="6"/>
      <c r="E29">
        <f t="shared" si="0"/>
        <v>1745.502484893962</v>
      </c>
      <c r="F29">
        <f t="shared" si="1"/>
        <v>1745.5</v>
      </c>
      <c r="G29">
        <f t="shared" si="2"/>
        <v>6.7961000022478402E-3</v>
      </c>
      <c r="J29">
        <f>+G29</f>
        <v>6.7961000022478402E-3</v>
      </c>
      <c r="O29">
        <f t="shared" si="3"/>
        <v>-7.775153220314631E-3</v>
      </c>
      <c r="Q29" s="2">
        <f t="shared" si="4"/>
        <v>29140.898000000001</v>
      </c>
      <c r="AA29" t="s">
        <v>43</v>
      </c>
      <c r="AE29" t="s">
        <v>45</v>
      </c>
    </row>
    <row r="30" spans="1:31">
      <c r="A30" t="s">
        <v>47</v>
      </c>
      <c r="B30" s="6"/>
      <c r="C30" s="11">
        <v>45022.290999999997</v>
      </c>
      <c r="D30" s="6"/>
      <c r="E30">
        <f t="shared" si="0"/>
        <v>2061.0066129528927</v>
      </c>
      <c r="F30">
        <f t="shared" si="1"/>
        <v>2061</v>
      </c>
      <c r="G30">
        <f t="shared" si="2"/>
        <v>1.8086199997924268E-2</v>
      </c>
      <c r="I30">
        <f>+G30</f>
        <v>1.8086199997924268E-2</v>
      </c>
      <c r="O30">
        <f t="shared" si="3"/>
        <v>-7.5868862313211447E-3</v>
      </c>
      <c r="Q30" s="2">
        <f t="shared" si="4"/>
        <v>30003.790999999997</v>
      </c>
      <c r="AA30" t="s">
        <v>43</v>
      </c>
      <c r="AB30">
        <v>8</v>
      </c>
      <c r="AC30" t="s">
        <v>46</v>
      </c>
      <c r="AE30" t="s">
        <v>36</v>
      </c>
    </row>
    <row r="31" spans="1:31">
      <c r="A31" t="s">
        <v>48</v>
      </c>
      <c r="B31" s="6"/>
      <c r="C31" s="11">
        <v>45056.474999999999</v>
      </c>
      <c r="D31" s="6"/>
      <c r="E31">
        <f t="shared" si="0"/>
        <v>2073.5054895384797</v>
      </c>
      <c r="F31">
        <f t="shared" si="1"/>
        <v>2073.5</v>
      </c>
      <c r="G31">
        <f t="shared" si="2"/>
        <v>1.5013700001873076E-2</v>
      </c>
      <c r="J31">
        <f>+G31</f>
        <v>1.5013700001873076E-2</v>
      </c>
      <c r="O31">
        <f t="shared" si="3"/>
        <v>-7.5794271588570609E-3</v>
      </c>
      <c r="Q31" s="2">
        <f t="shared" si="4"/>
        <v>30037.974999999999</v>
      </c>
      <c r="AA31" t="s">
        <v>43</v>
      </c>
      <c r="AE31" t="s">
        <v>45</v>
      </c>
    </row>
    <row r="32" spans="1:31">
      <c r="A32" t="s">
        <v>48</v>
      </c>
      <c r="B32" s="6"/>
      <c r="C32" s="11">
        <v>45056.474999999999</v>
      </c>
      <c r="D32" s="6"/>
      <c r="E32">
        <f t="shared" si="0"/>
        <v>2073.5054895384797</v>
      </c>
      <c r="F32">
        <f t="shared" si="1"/>
        <v>2073.5</v>
      </c>
      <c r="G32">
        <f t="shared" si="2"/>
        <v>1.5013700001873076E-2</v>
      </c>
      <c r="J32">
        <f>+G32</f>
        <v>1.5013700001873076E-2</v>
      </c>
      <c r="O32">
        <f t="shared" si="3"/>
        <v>-7.5794271588570609E-3</v>
      </c>
      <c r="Q32" s="2">
        <f t="shared" si="4"/>
        <v>30037.974999999999</v>
      </c>
      <c r="AA32" t="s">
        <v>43</v>
      </c>
      <c r="AE32" t="s">
        <v>45</v>
      </c>
    </row>
    <row r="33" spans="1:31">
      <c r="A33" t="s">
        <v>48</v>
      </c>
      <c r="B33" s="6"/>
      <c r="C33" s="11">
        <v>45056.483999999997</v>
      </c>
      <c r="D33" s="6"/>
      <c r="E33">
        <f t="shared" si="0"/>
        <v>2073.5087802560452</v>
      </c>
      <c r="F33">
        <f t="shared" si="1"/>
        <v>2073.5</v>
      </c>
      <c r="G33">
        <f t="shared" si="2"/>
        <v>2.4013700000068638E-2</v>
      </c>
      <c r="J33">
        <f>+G33</f>
        <v>2.4013700000068638E-2</v>
      </c>
      <c r="O33">
        <f t="shared" si="3"/>
        <v>-7.5794271588570609E-3</v>
      </c>
      <c r="Q33" s="2">
        <f t="shared" si="4"/>
        <v>30037.983999999997</v>
      </c>
      <c r="AA33" t="s">
        <v>43</v>
      </c>
      <c r="AE33" t="s">
        <v>45</v>
      </c>
    </row>
    <row r="34" spans="1:31">
      <c r="A34" t="s">
        <v>49</v>
      </c>
      <c r="B34" s="6"/>
      <c r="C34" s="11">
        <v>45175.447999999997</v>
      </c>
      <c r="D34" s="6"/>
      <c r="E34">
        <f t="shared" si="0"/>
        <v>2117.0062163117354</v>
      </c>
      <c r="F34">
        <f t="shared" si="1"/>
        <v>2117</v>
      </c>
      <c r="G34">
        <f t="shared" si="2"/>
        <v>1.7001399995933753E-2</v>
      </c>
      <c r="N34">
        <f>+G34</f>
        <v>1.7001399995933753E-2</v>
      </c>
      <c r="O34">
        <f t="shared" si="3"/>
        <v>-7.5534695866820468E-3</v>
      </c>
      <c r="Q34" s="2">
        <f t="shared" si="4"/>
        <v>30156.947999999997</v>
      </c>
      <c r="AA34" t="s">
        <v>43</v>
      </c>
      <c r="AE34" t="s">
        <v>45</v>
      </c>
    </row>
    <row r="35" spans="1:31">
      <c r="A35" t="s">
        <v>49</v>
      </c>
      <c r="B35" s="6"/>
      <c r="C35" s="11">
        <v>45227.41</v>
      </c>
      <c r="D35" s="6"/>
      <c r="E35">
        <f t="shared" si="0"/>
        <v>2136.0053569956908</v>
      </c>
      <c r="F35">
        <f t="shared" si="1"/>
        <v>2136</v>
      </c>
      <c r="G35">
        <f t="shared" si="2"/>
        <v>1.4651200006483123E-2</v>
      </c>
      <c r="N35">
        <f>+G35</f>
        <v>1.4651200006483123E-2</v>
      </c>
      <c r="O35">
        <f t="shared" si="3"/>
        <v>-7.5421317965366393E-3</v>
      </c>
      <c r="Q35" s="2">
        <f t="shared" si="4"/>
        <v>30208.910000000003</v>
      </c>
      <c r="AA35" t="s">
        <v>43</v>
      </c>
      <c r="AE35" t="s">
        <v>45</v>
      </c>
    </row>
    <row r="36" spans="1:31">
      <c r="A36" t="s">
        <v>48</v>
      </c>
      <c r="B36" s="6"/>
      <c r="C36" s="11">
        <v>45231.461000000003</v>
      </c>
      <c r="D36" s="6"/>
      <c r="E36">
        <f t="shared" si="0"/>
        <v>2137.4865455355985</v>
      </c>
      <c r="F36">
        <f t="shared" si="1"/>
        <v>2137.5</v>
      </c>
      <c r="G36">
        <f t="shared" si="2"/>
        <v>-3.6797499997192062E-2</v>
      </c>
      <c r="J36">
        <f>+G36</f>
        <v>-3.6797499997192062E-2</v>
      </c>
      <c r="O36">
        <f t="shared" si="3"/>
        <v>-7.5412367078409488E-3</v>
      </c>
      <c r="Q36" s="2">
        <f t="shared" si="4"/>
        <v>30212.961000000003</v>
      </c>
      <c r="AA36" t="s">
        <v>43</v>
      </c>
      <c r="AE36" t="s">
        <v>45</v>
      </c>
    </row>
    <row r="37" spans="1:31">
      <c r="A37" t="s">
        <v>48</v>
      </c>
      <c r="B37" s="6"/>
      <c r="C37" s="11">
        <v>45231.472999999998</v>
      </c>
      <c r="D37" s="6"/>
      <c r="E37">
        <f t="shared" si="0"/>
        <v>2137.4909331590179</v>
      </c>
      <c r="F37">
        <f t="shared" si="1"/>
        <v>2137.5</v>
      </c>
      <c r="G37">
        <f t="shared" si="2"/>
        <v>-2.4797500002023298E-2</v>
      </c>
      <c r="J37">
        <f>+G37</f>
        <v>-2.4797500002023298E-2</v>
      </c>
      <c r="O37">
        <f t="shared" si="3"/>
        <v>-7.5412367078409488E-3</v>
      </c>
      <c r="Q37" s="2">
        <f t="shared" si="4"/>
        <v>30212.972999999998</v>
      </c>
      <c r="AA37" t="s">
        <v>43</v>
      </c>
      <c r="AE37" t="s">
        <v>45</v>
      </c>
    </row>
    <row r="38" spans="1:31">
      <c r="A38" t="s">
        <v>49</v>
      </c>
      <c r="B38" s="6"/>
      <c r="C38" s="11">
        <v>45290.296999999999</v>
      </c>
      <c r="D38" s="6"/>
      <c r="E38">
        <f t="shared" si="0"/>
        <v>2158.9990631692726</v>
      </c>
      <c r="F38">
        <f t="shared" si="1"/>
        <v>2159</v>
      </c>
      <c r="G38">
        <f t="shared" si="2"/>
        <v>-2.5622000030125491E-3</v>
      </c>
      <c r="N38">
        <f>+G38</f>
        <v>-2.5622000030125491E-3</v>
      </c>
      <c r="O38">
        <f t="shared" si="3"/>
        <v>-7.5284071032027241E-3</v>
      </c>
      <c r="Q38" s="2">
        <f t="shared" si="4"/>
        <v>30271.796999999999</v>
      </c>
      <c r="AA38" t="s">
        <v>43</v>
      </c>
      <c r="AE38" t="s">
        <v>45</v>
      </c>
    </row>
    <row r="39" spans="1:31">
      <c r="A39" t="s">
        <v>48</v>
      </c>
      <c r="B39" s="6"/>
      <c r="C39" s="11">
        <v>45343.618000000002</v>
      </c>
      <c r="D39" s="6"/>
      <c r="E39">
        <f t="shared" si="0"/>
        <v>2178.4951022056671</v>
      </c>
      <c r="F39">
        <f t="shared" si="1"/>
        <v>2178.5</v>
      </c>
      <c r="G39">
        <f t="shared" si="2"/>
        <v>-1.3395299996773247E-2</v>
      </c>
      <c r="J39">
        <f>+G39</f>
        <v>-1.3395299996773247E-2</v>
      </c>
      <c r="O39">
        <f t="shared" si="3"/>
        <v>-7.5167709501587528E-3</v>
      </c>
      <c r="Q39" s="2">
        <f t="shared" si="4"/>
        <v>30325.118000000002</v>
      </c>
      <c r="AA39" t="s">
        <v>43</v>
      </c>
      <c r="AE39" t="s">
        <v>45</v>
      </c>
    </row>
    <row r="40" spans="1:31">
      <c r="A40" t="s">
        <v>49</v>
      </c>
      <c r="B40" s="6"/>
      <c r="C40" s="11">
        <v>45357.317000000003</v>
      </c>
      <c r="D40" s="6"/>
      <c r="E40">
        <f t="shared" si="0"/>
        <v>2183.5039399761431</v>
      </c>
      <c r="F40">
        <f t="shared" si="1"/>
        <v>2183.5</v>
      </c>
      <c r="G40">
        <f t="shared" si="2"/>
        <v>1.0775700000522193E-2</v>
      </c>
      <c r="N40">
        <f>+G40</f>
        <v>1.0775700000522193E-2</v>
      </c>
      <c r="O40">
        <f t="shared" si="3"/>
        <v>-7.5137873211731194E-3</v>
      </c>
      <c r="Q40" s="2">
        <f t="shared" si="4"/>
        <v>30338.817000000003</v>
      </c>
      <c r="AA40" t="s">
        <v>43</v>
      </c>
      <c r="AE40" t="s">
        <v>45</v>
      </c>
    </row>
    <row r="41" spans="1:31">
      <c r="A41" t="s">
        <v>48</v>
      </c>
      <c r="B41" s="6"/>
      <c r="C41" s="11">
        <v>45406.531000000003</v>
      </c>
      <c r="D41" s="6"/>
      <c r="E41">
        <f t="shared" si="0"/>
        <v>2201.498314896663</v>
      </c>
      <c r="F41">
        <f t="shared" si="1"/>
        <v>2201.5</v>
      </c>
      <c r="G41">
        <f t="shared" si="2"/>
        <v>-4.6086999936960638E-3</v>
      </c>
      <c r="J41">
        <f>+G41</f>
        <v>-4.6086999936960638E-3</v>
      </c>
      <c r="O41">
        <f t="shared" si="3"/>
        <v>-7.5030462568248376E-3</v>
      </c>
      <c r="Q41" s="2">
        <f t="shared" si="4"/>
        <v>30388.031000000003</v>
      </c>
      <c r="AA41" t="s">
        <v>43</v>
      </c>
      <c r="AE41" t="s">
        <v>45</v>
      </c>
    </row>
    <row r="42" spans="1:31">
      <c r="A42" t="s">
        <v>48</v>
      </c>
      <c r="B42" s="6"/>
      <c r="C42" s="11">
        <v>45510.447999999997</v>
      </c>
      <c r="D42" s="6"/>
      <c r="E42">
        <f t="shared" si="0"/>
        <v>2239.4940368175712</v>
      </c>
      <c r="F42">
        <f t="shared" si="1"/>
        <v>2239.5</v>
      </c>
      <c r="G42">
        <f t="shared" si="2"/>
        <v>-1.6309099999489263E-2</v>
      </c>
      <c r="J42">
        <f>+G42</f>
        <v>-1.6309099999489263E-2</v>
      </c>
      <c r="O42">
        <f t="shared" si="3"/>
        <v>-7.4803706765340216E-3</v>
      </c>
      <c r="Q42" s="2">
        <f t="shared" si="4"/>
        <v>30491.947999999997</v>
      </c>
      <c r="AA42" t="s">
        <v>43</v>
      </c>
      <c r="AE42" t="s">
        <v>45</v>
      </c>
    </row>
    <row r="43" spans="1:31">
      <c r="A43" t="s">
        <v>48</v>
      </c>
      <c r="B43" s="6"/>
      <c r="C43" s="11">
        <v>45562.396999999997</v>
      </c>
      <c r="D43" s="6"/>
      <c r="E43">
        <f t="shared" si="0"/>
        <v>2258.4884242428184</v>
      </c>
      <c r="F43">
        <f t="shared" si="1"/>
        <v>2258.5</v>
      </c>
      <c r="G43">
        <f t="shared" si="2"/>
        <v>-3.1659300002502277E-2</v>
      </c>
      <c r="J43">
        <f>+G43</f>
        <v>-3.1659300002502277E-2</v>
      </c>
      <c r="O43">
        <f t="shared" si="3"/>
        <v>-7.469032886388614E-3</v>
      </c>
      <c r="Q43" s="2">
        <f t="shared" si="4"/>
        <v>30543.896999999997</v>
      </c>
      <c r="AA43" t="s">
        <v>43</v>
      </c>
      <c r="AE43" t="s">
        <v>45</v>
      </c>
    </row>
    <row r="44" spans="1:31">
      <c r="A44" t="s">
        <v>48</v>
      </c>
      <c r="B44" s="6"/>
      <c r="C44" s="11">
        <v>45562.400000000001</v>
      </c>
      <c r="D44" s="6"/>
      <c r="E44">
        <f t="shared" si="0"/>
        <v>2258.4895211486751</v>
      </c>
      <c r="F44">
        <f t="shared" si="1"/>
        <v>2258.5</v>
      </c>
      <c r="G44">
        <f t="shared" si="2"/>
        <v>-2.8659299998253118E-2</v>
      </c>
      <c r="J44">
        <f>+G44</f>
        <v>-2.8659299998253118E-2</v>
      </c>
      <c r="O44">
        <f t="shared" si="3"/>
        <v>-7.469032886388614E-3</v>
      </c>
      <c r="Q44" s="2">
        <f t="shared" si="4"/>
        <v>30543.9</v>
      </c>
      <c r="AA44" t="s">
        <v>43</v>
      </c>
      <c r="AE44" t="s">
        <v>45</v>
      </c>
    </row>
    <row r="45" spans="1:31">
      <c r="A45" t="s">
        <v>48</v>
      </c>
      <c r="B45" s="6"/>
      <c r="C45" s="11">
        <v>45562.402000000002</v>
      </c>
      <c r="D45" s="6"/>
      <c r="E45">
        <f t="shared" si="0"/>
        <v>2258.4902524192453</v>
      </c>
      <c r="F45">
        <f t="shared" si="1"/>
        <v>2258.5</v>
      </c>
      <c r="G45">
        <f t="shared" si="2"/>
        <v>-2.6659299997845665E-2</v>
      </c>
      <c r="J45">
        <f>+G45</f>
        <v>-2.6659299997845665E-2</v>
      </c>
      <c r="O45">
        <f t="shared" si="3"/>
        <v>-7.469032886388614E-3</v>
      </c>
      <c r="Q45" s="2">
        <f t="shared" si="4"/>
        <v>30543.902000000002</v>
      </c>
      <c r="AA45" t="s">
        <v>43</v>
      </c>
      <c r="AE45" t="s">
        <v>45</v>
      </c>
    </row>
    <row r="46" spans="1:31">
      <c r="A46" t="s">
        <v>50</v>
      </c>
      <c r="B46" s="6"/>
      <c r="C46" s="11">
        <v>45562.402499999997</v>
      </c>
      <c r="D46" s="6"/>
      <c r="E46">
        <f t="shared" si="0"/>
        <v>2258.4904352368858</v>
      </c>
      <c r="F46">
        <f t="shared" si="1"/>
        <v>2258.5</v>
      </c>
      <c r="G46">
        <f t="shared" si="2"/>
        <v>-2.6159300003200769E-2</v>
      </c>
      <c r="N46">
        <f>+G46</f>
        <v>-2.6159300003200769E-2</v>
      </c>
      <c r="O46">
        <f t="shared" si="3"/>
        <v>-7.469032886388614E-3</v>
      </c>
      <c r="Q46" s="2">
        <f t="shared" si="4"/>
        <v>30543.902499999997</v>
      </c>
      <c r="AA46" t="s">
        <v>43</v>
      </c>
      <c r="AE46" t="s">
        <v>45</v>
      </c>
    </row>
    <row r="47" spans="1:31">
      <c r="A47" t="s">
        <v>48</v>
      </c>
      <c r="B47" s="6"/>
      <c r="C47" s="11">
        <v>45562.413</v>
      </c>
      <c r="E47">
        <f t="shared" si="0"/>
        <v>2258.494274407381</v>
      </c>
      <c r="F47">
        <f t="shared" si="1"/>
        <v>2258.5</v>
      </c>
      <c r="G47">
        <f t="shared" si="2"/>
        <v>-1.5659299999242648E-2</v>
      </c>
      <c r="J47">
        <f t="shared" ref="J47:J75" si="6">+G47</f>
        <v>-1.5659299999242648E-2</v>
      </c>
      <c r="O47">
        <f t="shared" si="3"/>
        <v>-7.469032886388614E-3</v>
      </c>
      <c r="Q47" s="2">
        <f t="shared" si="4"/>
        <v>30543.913</v>
      </c>
      <c r="AA47" t="s">
        <v>43</v>
      </c>
      <c r="AE47" t="s">
        <v>45</v>
      </c>
    </row>
    <row r="48" spans="1:31">
      <c r="A48" t="s">
        <v>48</v>
      </c>
      <c r="B48" s="6"/>
      <c r="C48" s="11">
        <v>45562.417999999998</v>
      </c>
      <c r="E48">
        <f t="shared" si="0"/>
        <v>2258.4961025838052</v>
      </c>
      <c r="F48">
        <f t="shared" si="1"/>
        <v>2258.5</v>
      </c>
      <c r="G48">
        <f t="shared" si="2"/>
        <v>-1.0659300001861993E-2</v>
      </c>
      <c r="J48">
        <f t="shared" si="6"/>
        <v>-1.0659300001861993E-2</v>
      </c>
      <c r="O48">
        <f t="shared" si="3"/>
        <v>-7.469032886388614E-3</v>
      </c>
      <c r="Q48" s="2">
        <f t="shared" si="4"/>
        <v>30543.917999999998</v>
      </c>
      <c r="AA48" t="s">
        <v>43</v>
      </c>
      <c r="AE48" t="s">
        <v>45</v>
      </c>
    </row>
    <row r="49" spans="1:31">
      <c r="A49" t="s">
        <v>48</v>
      </c>
      <c r="B49" s="6"/>
      <c r="C49" s="11">
        <v>45674.527999999998</v>
      </c>
      <c r="E49">
        <f t="shared" si="0"/>
        <v>2299.4874743954751</v>
      </c>
      <c r="F49">
        <f t="shared" si="1"/>
        <v>2299.5</v>
      </c>
      <c r="G49">
        <f t="shared" si="2"/>
        <v>-3.4257100000104401E-2</v>
      </c>
      <c r="J49">
        <f t="shared" si="6"/>
        <v>-3.4257100000104401E-2</v>
      </c>
      <c r="O49">
        <f t="shared" si="3"/>
        <v>-7.4445671287064179E-3</v>
      </c>
      <c r="Q49" s="2">
        <f t="shared" si="4"/>
        <v>30656.027999999998</v>
      </c>
      <c r="AA49" t="s">
        <v>43</v>
      </c>
      <c r="AE49" t="s">
        <v>45</v>
      </c>
    </row>
    <row r="50" spans="1:31">
      <c r="A50" t="s">
        <v>51</v>
      </c>
      <c r="B50" s="6"/>
      <c r="C50" s="11">
        <v>45871.487000000001</v>
      </c>
      <c r="E50">
        <f t="shared" si="0"/>
        <v>2371.5026345119204</v>
      </c>
      <c r="F50">
        <f t="shared" si="1"/>
        <v>2371.5</v>
      </c>
      <c r="G50">
        <f t="shared" si="2"/>
        <v>7.2053000039886683E-3</v>
      </c>
      <c r="J50">
        <f t="shared" si="6"/>
        <v>7.2053000039886683E-3</v>
      </c>
      <c r="O50">
        <f t="shared" si="3"/>
        <v>-7.4016028713132925E-3</v>
      </c>
      <c r="Q50" s="2">
        <f t="shared" si="4"/>
        <v>30852.987000000001</v>
      </c>
      <c r="AA50" t="s">
        <v>43</v>
      </c>
      <c r="AE50" t="s">
        <v>45</v>
      </c>
    </row>
    <row r="51" spans="1:31">
      <c r="A51" t="s">
        <v>51</v>
      </c>
      <c r="B51" s="6"/>
      <c r="C51" s="11">
        <v>45912.483999999997</v>
      </c>
      <c r="E51">
        <f t="shared" si="0"/>
        <v>2386.4925842948378</v>
      </c>
      <c r="F51">
        <f t="shared" si="1"/>
        <v>2386.5</v>
      </c>
      <c r="G51">
        <f t="shared" si="2"/>
        <v>-2.0281700002669822E-2</v>
      </c>
      <c r="J51">
        <f t="shared" si="6"/>
        <v>-2.0281700002669822E-2</v>
      </c>
      <c r="O51">
        <f t="shared" si="3"/>
        <v>-7.3926519843563916E-3</v>
      </c>
      <c r="Q51" s="2">
        <f t="shared" si="4"/>
        <v>30893.983999999997</v>
      </c>
      <c r="AA51" t="s">
        <v>43</v>
      </c>
      <c r="AE51" t="s">
        <v>45</v>
      </c>
    </row>
    <row r="52" spans="1:31">
      <c r="A52" t="s">
        <v>51</v>
      </c>
      <c r="B52" s="6"/>
      <c r="C52" s="11">
        <v>45912.487999999998</v>
      </c>
      <c r="E52">
        <f t="shared" si="0"/>
        <v>2386.4940468359782</v>
      </c>
      <c r="F52">
        <f t="shared" si="1"/>
        <v>2386.5</v>
      </c>
      <c r="G52">
        <f t="shared" si="2"/>
        <v>-1.6281700001854915E-2</v>
      </c>
      <c r="J52">
        <f t="shared" si="6"/>
        <v>-1.6281700001854915E-2</v>
      </c>
      <c r="O52">
        <f t="shared" si="3"/>
        <v>-7.3926519843563916E-3</v>
      </c>
      <c r="Q52" s="2">
        <f t="shared" si="4"/>
        <v>30893.987999999998</v>
      </c>
      <c r="AA52" t="s">
        <v>43</v>
      </c>
      <c r="AE52" t="s">
        <v>45</v>
      </c>
    </row>
    <row r="53" spans="1:31">
      <c r="A53" t="s">
        <v>51</v>
      </c>
      <c r="B53" s="6"/>
      <c r="C53" s="11">
        <v>45912.491000000002</v>
      </c>
      <c r="E53">
        <f t="shared" ref="E53:E84" si="7">+(C53-C$7)/C$8</f>
        <v>2386.4951437418354</v>
      </c>
      <c r="F53">
        <f t="shared" ref="F53:F84" si="8">ROUND(2*E53,0)/2</f>
        <v>2386.5</v>
      </c>
      <c r="G53">
        <f t="shared" ref="G53:G84" si="9">+C53-(C$7+F53*C$8)</f>
        <v>-1.3281699997605756E-2</v>
      </c>
      <c r="J53">
        <f t="shared" si="6"/>
        <v>-1.3281699997605756E-2</v>
      </c>
      <c r="O53">
        <f t="shared" ref="O53:O84" si="10">+C$11+C$12*F53</f>
        <v>-7.3926519843563916E-3</v>
      </c>
      <c r="Q53" s="2">
        <f t="shared" ref="Q53:Q84" si="11">+C53-15018.5</f>
        <v>30893.991000000002</v>
      </c>
      <c r="AA53" t="s">
        <v>43</v>
      </c>
      <c r="AE53" t="s">
        <v>45</v>
      </c>
    </row>
    <row r="54" spans="1:31">
      <c r="A54" t="s">
        <v>51</v>
      </c>
      <c r="B54" s="6"/>
      <c r="C54" s="11">
        <v>45912.491000000002</v>
      </c>
      <c r="E54">
        <f t="shared" si="7"/>
        <v>2386.4951437418354</v>
      </c>
      <c r="F54">
        <f t="shared" si="8"/>
        <v>2386.5</v>
      </c>
      <c r="G54">
        <f t="shared" si="9"/>
        <v>-1.3281699997605756E-2</v>
      </c>
      <c r="J54">
        <f t="shared" si="6"/>
        <v>-1.3281699997605756E-2</v>
      </c>
      <c r="O54">
        <f t="shared" si="10"/>
        <v>-7.3926519843563916E-3</v>
      </c>
      <c r="Q54" s="2">
        <f t="shared" si="11"/>
        <v>30893.991000000002</v>
      </c>
      <c r="AA54" t="s">
        <v>43</v>
      </c>
      <c r="AE54" t="s">
        <v>45</v>
      </c>
    </row>
    <row r="55" spans="1:31">
      <c r="A55" t="s">
        <v>51</v>
      </c>
      <c r="B55" s="6"/>
      <c r="C55" s="11">
        <v>45912.491000000002</v>
      </c>
      <c r="E55">
        <f t="shared" si="7"/>
        <v>2386.4951437418354</v>
      </c>
      <c r="F55">
        <f t="shared" si="8"/>
        <v>2386.5</v>
      </c>
      <c r="G55">
        <f t="shared" si="9"/>
        <v>-1.3281699997605756E-2</v>
      </c>
      <c r="J55">
        <f t="shared" si="6"/>
        <v>-1.3281699997605756E-2</v>
      </c>
      <c r="O55">
        <f t="shared" si="10"/>
        <v>-7.3926519843563916E-3</v>
      </c>
      <c r="Q55" s="2">
        <f t="shared" si="11"/>
        <v>30893.991000000002</v>
      </c>
      <c r="AA55" t="s">
        <v>43</v>
      </c>
      <c r="AE55" t="s">
        <v>45</v>
      </c>
    </row>
    <row r="56" spans="1:31">
      <c r="A56" t="s">
        <v>51</v>
      </c>
      <c r="B56" s="6"/>
      <c r="C56" s="11">
        <v>45912.491000000002</v>
      </c>
      <c r="E56">
        <f t="shared" si="7"/>
        <v>2386.4951437418354</v>
      </c>
      <c r="F56">
        <f t="shared" si="8"/>
        <v>2386.5</v>
      </c>
      <c r="G56">
        <f t="shared" si="9"/>
        <v>-1.3281699997605756E-2</v>
      </c>
      <c r="J56">
        <f t="shared" si="6"/>
        <v>-1.3281699997605756E-2</v>
      </c>
      <c r="O56">
        <f t="shared" si="10"/>
        <v>-7.3926519843563916E-3</v>
      </c>
      <c r="Q56" s="2">
        <f t="shared" si="11"/>
        <v>30893.991000000002</v>
      </c>
      <c r="AA56" t="s">
        <v>43</v>
      </c>
      <c r="AE56" t="s">
        <v>45</v>
      </c>
    </row>
    <row r="57" spans="1:31">
      <c r="A57" t="s">
        <v>51</v>
      </c>
      <c r="B57" s="6"/>
      <c r="C57" s="11">
        <v>45912.495999999999</v>
      </c>
      <c r="E57">
        <f t="shared" si="7"/>
        <v>2386.4969719182595</v>
      </c>
      <c r="F57">
        <f t="shared" si="8"/>
        <v>2386.5</v>
      </c>
      <c r="G57">
        <f t="shared" si="9"/>
        <v>-8.2817000002251007E-3</v>
      </c>
      <c r="J57">
        <f t="shared" si="6"/>
        <v>-8.2817000002251007E-3</v>
      </c>
      <c r="O57">
        <f t="shared" si="10"/>
        <v>-7.3926519843563916E-3</v>
      </c>
      <c r="Q57" s="2">
        <f t="shared" si="11"/>
        <v>30893.995999999999</v>
      </c>
      <c r="AA57" t="s">
        <v>43</v>
      </c>
      <c r="AE57" t="s">
        <v>45</v>
      </c>
    </row>
    <row r="58" spans="1:31">
      <c r="A58" t="s">
        <v>51</v>
      </c>
      <c r="B58" s="6"/>
      <c r="C58" s="11">
        <v>45912.495999999999</v>
      </c>
      <c r="E58">
        <f t="shared" si="7"/>
        <v>2386.4969719182595</v>
      </c>
      <c r="F58">
        <f t="shared" si="8"/>
        <v>2386.5</v>
      </c>
      <c r="G58">
        <f t="shared" si="9"/>
        <v>-8.2817000002251007E-3</v>
      </c>
      <c r="J58">
        <f t="shared" si="6"/>
        <v>-8.2817000002251007E-3</v>
      </c>
      <c r="O58">
        <f t="shared" si="10"/>
        <v>-7.3926519843563916E-3</v>
      </c>
      <c r="Q58" s="2">
        <f t="shared" si="11"/>
        <v>30893.995999999999</v>
      </c>
      <c r="AA58" t="s">
        <v>43</v>
      </c>
      <c r="AE58" t="s">
        <v>45</v>
      </c>
    </row>
    <row r="59" spans="1:31">
      <c r="A59" t="s">
        <v>51</v>
      </c>
      <c r="B59" s="6"/>
      <c r="C59" s="11">
        <v>45912.5</v>
      </c>
      <c r="E59">
        <f t="shared" si="7"/>
        <v>2386.4984344594004</v>
      </c>
      <c r="F59">
        <f t="shared" si="8"/>
        <v>2386.5</v>
      </c>
      <c r="G59">
        <f t="shared" si="9"/>
        <v>-4.2816999994101934E-3</v>
      </c>
      <c r="J59">
        <f t="shared" si="6"/>
        <v>-4.2816999994101934E-3</v>
      </c>
      <c r="O59">
        <f t="shared" si="10"/>
        <v>-7.3926519843563916E-3</v>
      </c>
      <c r="Q59" s="2">
        <f t="shared" si="11"/>
        <v>30894</v>
      </c>
      <c r="AA59" t="s">
        <v>43</v>
      </c>
      <c r="AE59" t="s">
        <v>45</v>
      </c>
    </row>
    <row r="60" spans="1:31">
      <c r="A60" t="s">
        <v>51</v>
      </c>
      <c r="B60" s="6"/>
      <c r="C60" s="11">
        <v>45912.502</v>
      </c>
      <c r="E60">
        <f t="shared" si="7"/>
        <v>2386.4991657299706</v>
      </c>
      <c r="F60">
        <f t="shared" si="8"/>
        <v>2386.5</v>
      </c>
      <c r="G60">
        <f t="shared" si="9"/>
        <v>-2.2816999990027398E-3</v>
      </c>
      <c r="J60">
        <f t="shared" si="6"/>
        <v>-2.2816999990027398E-3</v>
      </c>
      <c r="O60">
        <f t="shared" si="10"/>
        <v>-7.3926519843563916E-3</v>
      </c>
      <c r="Q60" s="2">
        <f t="shared" si="11"/>
        <v>30894.002</v>
      </c>
      <c r="AA60" t="s">
        <v>43</v>
      </c>
      <c r="AE60" t="s">
        <v>45</v>
      </c>
    </row>
    <row r="61" spans="1:31">
      <c r="A61" t="s">
        <v>51</v>
      </c>
      <c r="B61" s="6"/>
      <c r="C61" s="11">
        <v>45912.502</v>
      </c>
      <c r="E61">
        <f t="shared" si="7"/>
        <v>2386.4991657299706</v>
      </c>
      <c r="F61">
        <f t="shared" si="8"/>
        <v>2386.5</v>
      </c>
      <c r="G61">
        <f t="shared" si="9"/>
        <v>-2.2816999990027398E-3</v>
      </c>
      <c r="J61">
        <f t="shared" si="6"/>
        <v>-2.2816999990027398E-3</v>
      </c>
      <c r="O61">
        <f t="shared" si="10"/>
        <v>-7.3926519843563916E-3</v>
      </c>
      <c r="Q61" s="2">
        <f t="shared" si="11"/>
        <v>30894.002</v>
      </c>
      <c r="AA61" t="s">
        <v>43</v>
      </c>
      <c r="AE61" t="s">
        <v>45</v>
      </c>
    </row>
    <row r="62" spans="1:31">
      <c r="A62" t="s">
        <v>51</v>
      </c>
      <c r="B62" s="6"/>
      <c r="C62" s="11">
        <v>45912.502999999997</v>
      </c>
      <c r="E62">
        <f t="shared" si="7"/>
        <v>2386.4995313652544</v>
      </c>
      <c r="F62">
        <f t="shared" si="8"/>
        <v>2386.5</v>
      </c>
      <c r="G62">
        <f t="shared" si="9"/>
        <v>-1.2817000024369918E-3</v>
      </c>
      <c r="J62">
        <f t="shared" si="6"/>
        <v>-1.2817000024369918E-3</v>
      </c>
      <c r="O62">
        <f t="shared" si="10"/>
        <v>-7.3926519843563916E-3</v>
      </c>
      <c r="Q62" s="2">
        <f t="shared" si="11"/>
        <v>30894.002999999997</v>
      </c>
      <c r="AA62" t="s">
        <v>43</v>
      </c>
      <c r="AE62" t="s">
        <v>45</v>
      </c>
    </row>
    <row r="63" spans="1:31">
      <c r="A63" t="s">
        <v>51</v>
      </c>
      <c r="B63" s="6"/>
      <c r="C63" s="11">
        <v>46381.553999999996</v>
      </c>
      <c r="E63">
        <f t="shared" si="7"/>
        <v>2558.0011274729645</v>
      </c>
      <c r="F63">
        <f t="shared" si="8"/>
        <v>2558</v>
      </c>
      <c r="G63">
        <f t="shared" si="9"/>
        <v>3.0836000005365349E-3</v>
      </c>
      <c r="J63">
        <f t="shared" si="6"/>
        <v>3.0836000005365349E-3</v>
      </c>
      <c r="O63">
        <f t="shared" si="10"/>
        <v>-7.2903135101491552E-3</v>
      </c>
      <c r="Q63" s="2">
        <f t="shared" si="11"/>
        <v>31363.053999999996</v>
      </c>
      <c r="AA63" t="s">
        <v>43</v>
      </c>
      <c r="AE63" t="s">
        <v>45</v>
      </c>
    </row>
    <row r="64" spans="1:31">
      <c r="A64" t="s">
        <v>52</v>
      </c>
      <c r="B64" s="6"/>
      <c r="C64" s="11">
        <v>46522.375999999997</v>
      </c>
      <c r="E64">
        <f t="shared" si="7"/>
        <v>2609.4906195901967</v>
      </c>
      <c r="F64">
        <f t="shared" si="8"/>
        <v>2609.5</v>
      </c>
      <c r="G64">
        <f t="shared" si="9"/>
        <v>-2.5655099998402875E-2</v>
      </c>
      <c r="J64">
        <f t="shared" si="6"/>
        <v>-2.5655099998402875E-2</v>
      </c>
      <c r="O64">
        <f t="shared" si="10"/>
        <v>-7.2595821315971287E-3</v>
      </c>
      <c r="Q64" s="2">
        <f t="shared" si="11"/>
        <v>31503.875999999997</v>
      </c>
      <c r="AA64" t="s">
        <v>43</v>
      </c>
      <c r="AE64" t="s">
        <v>45</v>
      </c>
    </row>
    <row r="65" spans="1:31">
      <c r="A65" t="s">
        <v>52</v>
      </c>
      <c r="B65" s="6"/>
      <c r="C65" s="11">
        <v>46645.445</v>
      </c>
      <c r="E65">
        <f t="shared" si="7"/>
        <v>2654.4889884911909</v>
      </c>
      <c r="F65">
        <f t="shared" si="8"/>
        <v>2654.5</v>
      </c>
      <c r="G65">
        <f t="shared" si="9"/>
        <v>-3.0116100002487656E-2</v>
      </c>
      <c r="J65">
        <f t="shared" si="6"/>
        <v>-3.0116100002487656E-2</v>
      </c>
      <c r="O65">
        <f t="shared" si="10"/>
        <v>-7.2327294707264251E-3</v>
      </c>
      <c r="Q65" s="2">
        <f t="shared" si="11"/>
        <v>31626.945</v>
      </c>
      <c r="AA65" t="s">
        <v>43</v>
      </c>
      <c r="AE65" t="s">
        <v>45</v>
      </c>
    </row>
    <row r="66" spans="1:31">
      <c r="A66" t="s">
        <v>52</v>
      </c>
      <c r="B66" s="6"/>
      <c r="C66" s="11">
        <v>46645.461000000003</v>
      </c>
      <c r="E66">
        <f t="shared" si="7"/>
        <v>2654.4948386557539</v>
      </c>
      <c r="F66">
        <f t="shared" si="8"/>
        <v>2654.5</v>
      </c>
      <c r="G66">
        <f t="shared" si="9"/>
        <v>-1.4116099999228027E-2</v>
      </c>
      <c r="J66">
        <f t="shared" si="6"/>
        <v>-1.4116099999228027E-2</v>
      </c>
      <c r="O66">
        <f t="shared" si="10"/>
        <v>-7.2327294707264251E-3</v>
      </c>
      <c r="Q66" s="2">
        <f t="shared" si="11"/>
        <v>31626.961000000003</v>
      </c>
      <c r="AA66" t="s">
        <v>43</v>
      </c>
      <c r="AE66" t="s">
        <v>45</v>
      </c>
    </row>
    <row r="67" spans="1:31">
      <c r="A67" t="s">
        <v>53</v>
      </c>
      <c r="B67" s="6"/>
      <c r="C67" s="11">
        <v>46991.423000000003</v>
      </c>
      <c r="E67">
        <f t="shared" si="7"/>
        <v>2780.9907531567687</v>
      </c>
      <c r="F67">
        <f t="shared" si="8"/>
        <v>2781</v>
      </c>
      <c r="G67">
        <f t="shared" si="9"/>
        <v>-2.5289799996244255E-2</v>
      </c>
      <c r="J67">
        <f t="shared" si="6"/>
        <v>-2.5289799996244255E-2</v>
      </c>
      <c r="O67">
        <f t="shared" si="10"/>
        <v>-7.1572436573898932E-3</v>
      </c>
      <c r="Q67" s="2">
        <f t="shared" si="11"/>
        <v>31972.923000000003</v>
      </c>
      <c r="AA67" t="s">
        <v>43</v>
      </c>
      <c r="AE67" t="s">
        <v>45</v>
      </c>
    </row>
    <row r="68" spans="1:31">
      <c r="A68" t="s">
        <v>53</v>
      </c>
      <c r="B68" s="6" t="s">
        <v>68</v>
      </c>
      <c r="C68" s="11">
        <v>47006.447999999997</v>
      </c>
      <c r="E68">
        <f t="shared" si="7"/>
        <v>2786.4844233152744</v>
      </c>
      <c r="F68">
        <f t="shared" si="8"/>
        <v>2786.5</v>
      </c>
      <c r="G68">
        <f t="shared" si="9"/>
        <v>-4.2601699999067932E-2</v>
      </c>
      <c r="J68">
        <f t="shared" si="6"/>
        <v>-4.2601699999067932E-2</v>
      </c>
      <c r="O68">
        <f t="shared" si="10"/>
        <v>-7.153961665505696E-3</v>
      </c>
      <c r="Q68" s="2">
        <f t="shared" si="11"/>
        <v>31987.947999999997</v>
      </c>
      <c r="AA68" t="s">
        <v>43</v>
      </c>
      <c r="AE68" t="s">
        <v>45</v>
      </c>
    </row>
    <row r="69" spans="1:31">
      <c r="A69" t="s">
        <v>53</v>
      </c>
      <c r="B69" s="6" t="s">
        <v>68</v>
      </c>
      <c r="C69" s="11">
        <v>47006.453999999998</v>
      </c>
      <c r="E69">
        <f t="shared" si="7"/>
        <v>2786.4866171269855</v>
      </c>
      <c r="F69">
        <f t="shared" si="8"/>
        <v>2786.5</v>
      </c>
      <c r="G69">
        <f t="shared" si="9"/>
        <v>-3.6601699997845571E-2</v>
      </c>
      <c r="J69">
        <f t="shared" si="6"/>
        <v>-3.6601699997845571E-2</v>
      </c>
      <c r="O69">
        <f t="shared" si="10"/>
        <v>-7.153961665505696E-3</v>
      </c>
      <c r="Q69" s="2">
        <f t="shared" si="11"/>
        <v>31987.953999999998</v>
      </c>
      <c r="AA69" t="s">
        <v>43</v>
      </c>
      <c r="AE69" t="s">
        <v>45</v>
      </c>
    </row>
    <row r="70" spans="1:31">
      <c r="A70" t="s">
        <v>53</v>
      </c>
      <c r="B70" s="6" t="s">
        <v>68</v>
      </c>
      <c r="C70" s="11">
        <v>47006.457000000002</v>
      </c>
      <c r="E70">
        <f t="shared" si="7"/>
        <v>2786.4877140328422</v>
      </c>
      <c r="F70">
        <f t="shared" si="8"/>
        <v>2786.5</v>
      </c>
      <c r="G70">
        <f t="shared" si="9"/>
        <v>-3.3601699993596412E-2</v>
      </c>
      <c r="J70">
        <f t="shared" si="6"/>
        <v>-3.3601699993596412E-2</v>
      </c>
      <c r="O70">
        <f t="shared" si="10"/>
        <v>-7.153961665505696E-3</v>
      </c>
      <c r="Q70" s="2">
        <f t="shared" si="11"/>
        <v>31987.957000000002</v>
      </c>
      <c r="AA70" t="s">
        <v>43</v>
      </c>
      <c r="AE70" t="s">
        <v>45</v>
      </c>
    </row>
    <row r="71" spans="1:31">
      <c r="A71" t="s">
        <v>53</v>
      </c>
      <c r="B71" s="6" t="s">
        <v>68</v>
      </c>
      <c r="C71" s="11">
        <v>47006.472000000002</v>
      </c>
      <c r="E71">
        <f t="shared" si="7"/>
        <v>2786.4931985621183</v>
      </c>
      <c r="F71">
        <f t="shared" si="8"/>
        <v>2786.5</v>
      </c>
      <c r="G71">
        <f t="shared" si="9"/>
        <v>-1.8601699994178489E-2</v>
      </c>
      <c r="J71">
        <f t="shared" si="6"/>
        <v>-1.8601699994178489E-2</v>
      </c>
      <c r="O71">
        <f t="shared" si="10"/>
        <v>-7.153961665505696E-3</v>
      </c>
      <c r="Q71" s="2">
        <f t="shared" si="11"/>
        <v>31987.972000000002</v>
      </c>
      <c r="AA71" t="s">
        <v>43</v>
      </c>
      <c r="AE71" t="s">
        <v>45</v>
      </c>
    </row>
    <row r="72" spans="1:31">
      <c r="A72" t="s">
        <v>53</v>
      </c>
      <c r="B72" s="6" t="s">
        <v>68</v>
      </c>
      <c r="C72" s="11">
        <v>47006.472999999998</v>
      </c>
      <c r="E72">
        <f t="shared" si="7"/>
        <v>2786.4935641974021</v>
      </c>
      <c r="F72">
        <f t="shared" si="8"/>
        <v>2786.5</v>
      </c>
      <c r="G72">
        <f t="shared" si="9"/>
        <v>-1.7601699997612741E-2</v>
      </c>
      <c r="J72">
        <f t="shared" si="6"/>
        <v>-1.7601699997612741E-2</v>
      </c>
      <c r="O72">
        <f t="shared" si="10"/>
        <v>-7.153961665505696E-3</v>
      </c>
      <c r="Q72" s="2">
        <f t="shared" si="11"/>
        <v>31987.972999999998</v>
      </c>
      <c r="AA72" t="s">
        <v>43</v>
      </c>
      <c r="AE72" t="s">
        <v>45</v>
      </c>
    </row>
    <row r="73" spans="1:31">
      <c r="A73" t="s">
        <v>53</v>
      </c>
      <c r="B73" s="6"/>
      <c r="C73" s="11">
        <v>47032.423999999999</v>
      </c>
      <c r="E73">
        <f t="shared" si="7"/>
        <v>2795.9821654808266</v>
      </c>
      <c r="F73">
        <f t="shared" si="8"/>
        <v>2796</v>
      </c>
      <c r="G73">
        <f t="shared" si="9"/>
        <v>-4.8776800002087839E-2</v>
      </c>
      <c r="J73">
        <f t="shared" si="6"/>
        <v>-4.8776800002087839E-2</v>
      </c>
      <c r="O73">
        <f t="shared" si="10"/>
        <v>-7.1482927704329922E-3</v>
      </c>
      <c r="Q73" s="2">
        <f t="shared" si="11"/>
        <v>32013.923999999999</v>
      </c>
      <c r="AA73" t="s">
        <v>43</v>
      </c>
      <c r="AE73" t="s">
        <v>45</v>
      </c>
    </row>
    <row r="74" spans="1:31">
      <c r="A74" t="s">
        <v>53</v>
      </c>
      <c r="B74" s="6"/>
      <c r="C74" s="11">
        <v>47032.436999999998</v>
      </c>
      <c r="E74">
        <f t="shared" si="7"/>
        <v>2795.986918739532</v>
      </c>
      <c r="F74">
        <f t="shared" si="8"/>
        <v>2796</v>
      </c>
      <c r="G74">
        <f t="shared" si="9"/>
        <v>-3.5776800003077369E-2</v>
      </c>
      <c r="J74">
        <f t="shared" si="6"/>
        <v>-3.5776800003077369E-2</v>
      </c>
      <c r="O74">
        <f t="shared" si="10"/>
        <v>-7.1482927704329922E-3</v>
      </c>
      <c r="Q74" s="2">
        <f t="shared" si="11"/>
        <v>32013.936999999998</v>
      </c>
      <c r="AA74" t="s">
        <v>43</v>
      </c>
      <c r="AE74" t="s">
        <v>45</v>
      </c>
    </row>
    <row r="75" spans="1:31">
      <c r="A75" t="s">
        <v>53</v>
      </c>
      <c r="B75" s="6"/>
      <c r="C75" s="11">
        <v>47032.445</v>
      </c>
      <c r="E75">
        <f t="shared" si="7"/>
        <v>2795.9898438218133</v>
      </c>
      <c r="F75">
        <f t="shared" si="8"/>
        <v>2796</v>
      </c>
      <c r="G75">
        <f t="shared" si="9"/>
        <v>-2.7776800001447555E-2</v>
      </c>
      <c r="J75">
        <f t="shared" si="6"/>
        <v>-2.7776800001447555E-2</v>
      </c>
      <c r="O75">
        <f t="shared" si="10"/>
        <v>-7.1482927704329922E-3</v>
      </c>
      <c r="Q75" s="2">
        <f t="shared" si="11"/>
        <v>32013.945</v>
      </c>
      <c r="AA75" t="s">
        <v>43</v>
      </c>
      <c r="AE75" t="s">
        <v>45</v>
      </c>
    </row>
    <row r="76" spans="1:31">
      <c r="A76" t="s">
        <v>55</v>
      </c>
      <c r="B76" s="6"/>
      <c r="C76" s="11">
        <v>47106.292000000001</v>
      </c>
      <c r="E76">
        <f t="shared" si="7"/>
        <v>2822.9909127200067</v>
      </c>
      <c r="F76">
        <f t="shared" si="8"/>
        <v>2823</v>
      </c>
      <c r="G76">
        <f t="shared" si="9"/>
        <v>-2.4853399998391978E-2</v>
      </c>
      <c r="I76">
        <f>+G76</f>
        <v>-2.4853399998391978E-2</v>
      </c>
      <c r="O76">
        <f t="shared" si="10"/>
        <v>-7.1321811739105696E-3</v>
      </c>
      <c r="Q76" s="2">
        <f t="shared" si="11"/>
        <v>32087.792000000001</v>
      </c>
      <c r="AA76" t="s">
        <v>43</v>
      </c>
      <c r="AB76">
        <v>7</v>
      </c>
      <c r="AC76" t="s">
        <v>54</v>
      </c>
      <c r="AE76" t="s">
        <v>36</v>
      </c>
    </row>
    <row r="77" spans="1:31">
      <c r="A77" t="s">
        <v>53</v>
      </c>
      <c r="B77" s="6" t="s">
        <v>68</v>
      </c>
      <c r="C77" s="11">
        <v>47389.374000000003</v>
      </c>
      <c r="E77">
        <f t="shared" si="7"/>
        <v>2926.4956804944345</v>
      </c>
      <c r="F77">
        <f t="shared" si="8"/>
        <v>2926.5</v>
      </c>
      <c r="G77">
        <f t="shared" si="9"/>
        <v>-1.1813699995400384E-2</v>
      </c>
      <c r="J77">
        <f>+G77</f>
        <v>-1.1813699995400384E-2</v>
      </c>
      <c r="O77">
        <f t="shared" si="10"/>
        <v>-7.0704200539079519E-3</v>
      </c>
      <c r="Q77" s="2">
        <f t="shared" si="11"/>
        <v>32370.874000000003</v>
      </c>
      <c r="AA77" t="s">
        <v>43</v>
      </c>
      <c r="AE77" t="s">
        <v>45</v>
      </c>
    </row>
    <row r="78" spans="1:31">
      <c r="A78" t="s">
        <v>53</v>
      </c>
      <c r="B78" s="6" t="s">
        <v>68</v>
      </c>
      <c r="C78" s="11">
        <v>47389.38</v>
      </c>
      <c r="E78">
        <f t="shared" si="7"/>
        <v>2926.4978743061429</v>
      </c>
      <c r="F78">
        <f t="shared" si="8"/>
        <v>2926.5</v>
      </c>
      <c r="G78">
        <f t="shared" si="9"/>
        <v>-5.8137000014539808E-3</v>
      </c>
      <c r="J78">
        <f>+G78</f>
        <v>-5.8137000014539808E-3</v>
      </c>
      <c r="O78">
        <f t="shared" si="10"/>
        <v>-7.0704200539079519E-3</v>
      </c>
      <c r="Q78" s="2">
        <f t="shared" si="11"/>
        <v>32370.879999999997</v>
      </c>
      <c r="AA78" t="s">
        <v>43</v>
      </c>
      <c r="AE78" t="s">
        <v>45</v>
      </c>
    </row>
    <row r="79" spans="1:31">
      <c r="A79" t="s">
        <v>53</v>
      </c>
      <c r="B79" s="6" t="s">
        <v>68</v>
      </c>
      <c r="C79" s="11">
        <v>47389.38</v>
      </c>
      <c r="E79">
        <f t="shared" si="7"/>
        <v>2926.4978743061429</v>
      </c>
      <c r="F79">
        <f t="shared" si="8"/>
        <v>2926.5</v>
      </c>
      <c r="G79">
        <f t="shared" si="9"/>
        <v>-5.8137000014539808E-3</v>
      </c>
      <c r="J79">
        <f>+G79</f>
        <v>-5.8137000014539808E-3</v>
      </c>
      <c r="O79">
        <f t="shared" si="10"/>
        <v>-7.0704200539079519E-3</v>
      </c>
      <c r="Q79" s="2">
        <f t="shared" si="11"/>
        <v>32370.879999999997</v>
      </c>
      <c r="AA79" t="s">
        <v>43</v>
      </c>
      <c r="AE79" t="s">
        <v>45</v>
      </c>
    </row>
    <row r="80" spans="1:31">
      <c r="A80" t="s">
        <v>57</v>
      </c>
      <c r="B80" s="6"/>
      <c r="C80" s="11">
        <v>47817.414100000002</v>
      </c>
      <c r="E80">
        <f t="shared" si="7"/>
        <v>3083.0022444887622</v>
      </c>
      <c r="F80">
        <f t="shared" si="8"/>
        <v>3083</v>
      </c>
      <c r="G80">
        <f t="shared" si="9"/>
        <v>6.1386000015772879E-3</v>
      </c>
      <c r="N80">
        <f>+G80</f>
        <v>6.1386000015772879E-3</v>
      </c>
      <c r="O80">
        <f t="shared" si="10"/>
        <v>-6.9770324666576181E-3</v>
      </c>
      <c r="Q80" s="2">
        <f t="shared" si="11"/>
        <v>32798.914100000002</v>
      </c>
      <c r="AA80" t="s">
        <v>56</v>
      </c>
      <c r="AE80" t="s">
        <v>45</v>
      </c>
    </row>
    <row r="81" spans="1:31">
      <c r="A81" t="s">
        <v>57</v>
      </c>
      <c r="B81" s="6"/>
      <c r="C81" s="11">
        <v>47817.415500000003</v>
      </c>
      <c r="E81">
        <f t="shared" si="7"/>
        <v>3083.0027563781618</v>
      </c>
      <c r="F81">
        <f t="shared" si="8"/>
        <v>3083</v>
      </c>
      <c r="G81">
        <f t="shared" si="9"/>
        <v>7.5386000025901012E-3</v>
      </c>
      <c r="N81">
        <f>+G81</f>
        <v>7.5386000025901012E-3</v>
      </c>
      <c r="O81">
        <f t="shared" si="10"/>
        <v>-6.9770324666576181E-3</v>
      </c>
      <c r="Q81" s="2">
        <f t="shared" si="11"/>
        <v>32798.915500000003</v>
      </c>
      <c r="AA81" t="s">
        <v>58</v>
      </c>
      <c r="AE81" t="s">
        <v>45</v>
      </c>
    </row>
    <row r="82" spans="1:31">
      <c r="A82" t="s">
        <v>53</v>
      </c>
      <c r="B82" s="6"/>
      <c r="C82" s="11">
        <v>47888.504999999997</v>
      </c>
      <c r="E82">
        <f t="shared" si="7"/>
        <v>3108.995585977711</v>
      </c>
      <c r="F82">
        <f t="shared" si="8"/>
        <v>3109</v>
      </c>
      <c r="G82">
        <f t="shared" si="9"/>
        <v>-1.2072199999238364E-2</v>
      </c>
      <c r="J82">
        <f>+G82</f>
        <v>-1.2072199999238364E-2</v>
      </c>
      <c r="O82">
        <f t="shared" si="10"/>
        <v>-6.961517595932323E-3</v>
      </c>
      <c r="Q82" s="2">
        <f t="shared" si="11"/>
        <v>32870.004999999997</v>
      </c>
      <c r="AA82" t="s">
        <v>43</v>
      </c>
      <c r="AE82" t="s">
        <v>45</v>
      </c>
    </row>
    <row r="83" spans="1:31">
      <c r="A83" t="s">
        <v>59</v>
      </c>
      <c r="B83" s="6" t="s">
        <v>68</v>
      </c>
      <c r="C83" s="11">
        <v>47936.377999999997</v>
      </c>
      <c r="E83">
        <f t="shared" si="7"/>
        <v>3126.4996439809224</v>
      </c>
      <c r="F83">
        <f t="shared" si="8"/>
        <v>3126.5</v>
      </c>
      <c r="G83">
        <f t="shared" si="9"/>
        <v>-9.7370000003138557E-4</v>
      </c>
      <c r="J83">
        <f>+G83</f>
        <v>-9.7370000003138557E-4</v>
      </c>
      <c r="O83">
        <f t="shared" si="10"/>
        <v>-6.951074894482605E-3</v>
      </c>
      <c r="Q83" s="2">
        <f t="shared" si="11"/>
        <v>32917.877999999997</v>
      </c>
      <c r="AA83" t="s">
        <v>43</v>
      </c>
      <c r="AE83" t="s">
        <v>45</v>
      </c>
    </row>
    <row r="84" spans="1:31">
      <c r="A84" t="s">
        <v>59</v>
      </c>
      <c r="B84" s="6" t="s">
        <v>68</v>
      </c>
      <c r="C84" s="11">
        <v>47936.391000000003</v>
      </c>
      <c r="E84">
        <f t="shared" si="7"/>
        <v>3126.5043972396306</v>
      </c>
      <c r="F84">
        <f t="shared" si="8"/>
        <v>3126.5</v>
      </c>
      <c r="G84">
        <f t="shared" si="9"/>
        <v>1.2026300006255042E-2</v>
      </c>
      <c r="J84">
        <f>+G84</f>
        <v>1.2026300006255042E-2</v>
      </c>
      <c r="O84">
        <f t="shared" si="10"/>
        <v>-6.951074894482605E-3</v>
      </c>
      <c r="Q84" s="2">
        <f t="shared" si="11"/>
        <v>32917.891000000003</v>
      </c>
      <c r="AA84" t="s">
        <v>43</v>
      </c>
      <c r="AE84" t="s">
        <v>45</v>
      </c>
    </row>
    <row r="85" spans="1:31">
      <c r="A85" t="s">
        <v>61</v>
      </c>
      <c r="B85" s="6"/>
      <c r="C85" s="11">
        <v>48044.394</v>
      </c>
      <c r="E85">
        <f t="shared" ref="E85:E107" si="12">+(C85-C$7)/C$8</f>
        <v>3165.9941049354261</v>
      </c>
      <c r="F85">
        <f t="shared" ref="F85:F107" si="13">ROUND(2*E85,0)/2</f>
        <v>3166</v>
      </c>
      <c r="G85">
        <f t="shared" ref="G85:G107" si="14">+C85-(C$7+F85*C$8)</f>
        <v>-1.6122799999720883E-2</v>
      </c>
      <c r="I85">
        <f>+G85</f>
        <v>-1.6122799999720883E-2</v>
      </c>
      <c r="O85">
        <f t="shared" ref="O85:O107" si="15">+C$11+C$12*F85</f>
        <v>-6.9275042254960985E-3</v>
      </c>
      <c r="Q85" s="2">
        <f t="shared" ref="Q85:Q107" si="16">+C85-15018.5</f>
        <v>33025.894</v>
      </c>
      <c r="AA85" t="s">
        <v>43</v>
      </c>
      <c r="AB85">
        <v>7</v>
      </c>
      <c r="AC85" t="s">
        <v>60</v>
      </c>
      <c r="AE85" t="s">
        <v>36</v>
      </c>
    </row>
    <row r="86" spans="1:31">
      <c r="A86" t="s">
        <v>59</v>
      </c>
      <c r="B86" s="6" t="s">
        <v>68</v>
      </c>
      <c r="C86" s="11">
        <v>48152.430999999997</v>
      </c>
      <c r="E86">
        <f t="shared" si="12"/>
        <v>3205.4962442309143</v>
      </c>
      <c r="F86">
        <f t="shared" si="13"/>
        <v>3205.5</v>
      </c>
      <c r="G86">
        <f t="shared" si="14"/>
        <v>-1.0271899998770095E-2</v>
      </c>
      <c r="J86">
        <f t="shared" ref="J86:J91" si="17">+G86</f>
        <v>-1.0271899998770095E-2</v>
      </c>
      <c r="O86">
        <f t="shared" si="15"/>
        <v>-6.903933556509592E-3</v>
      </c>
      <c r="Q86" s="2">
        <f t="shared" si="16"/>
        <v>33133.930999999997</v>
      </c>
      <c r="AA86" t="s">
        <v>43</v>
      </c>
      <c r="AE86" t="s">
        <v>45</v>
      </c>
    </row>
    <row r="87" spans="1:31">
      <c r="A87" t="s">
        <v>59</v>
      </c>
      <c r="B87" s="6"/>
      <c r="C87" s="11">
        <v>48446.436999999998</v>
      </c>
      <c r="E87">
        <f t="shared" si="12"/>
        <v>3312.9952118596875</v>
      </c>
      <c r="F87">
        <f t="shared" si="13"/>
        <v>3313</v>
      </c>
      <c r="G87">
        <f t="shared" si="14"/>
        <v>-1.3095399997837376E-2</v>
      </c>
      <c r="J87">
        <f t="shared" si="17"/>
        <v>-1.3095399997837376E-2</v>
      </c>
      <c r="O87">
        <f t="shared" si="15"/>
        <v>-6.8397855333184685E-3</v>
      </c>
      <c r="Q87" s="2">
        <f t="shared" si="16"/>
        <v>33427.936999999998</v>
      </c>
      <c r="AA87" t="s">
        <v>43</v>
      </c>
      <c r="AE87" t="s">
        <v>45</v>
      </c>
    </row>
    <row r="88" spans="1:31">
      <c r="A88" t="s">
        <v>59</v>
      </c>
      <c r="B88" s="6"/>
      <c r="C88" s="11">
        <v>48446.447999999997</v>
      </c>
      <c r="E88">
        <f t="shared" si="12"/>
        <v>3312.9992338478228</v>
      </c>
      <c r="F88">
        <f t="shared" si="13"/>
        <v>3313</v>
      </c>
      <c r="G88">
        <f t="shared" si="14"/>
        <v>-2.0953999992343597E-3</v>
      </c>
      <c r="J88">
        <f t="shared" si="17"/>
        <v>-2.0953999992343597E-3</v>
      </c>
      <c r="O88">
        <f t="shared" si="15"/>
        <v>-6.8397855333184685E-3</v>
      </c>
      <c r="Q88" s="2">
        <f t="shared" si="16"/>
        <v>33427.947999999997</v>
      </c>
      <c r="AA88" t="s">
        <v>43</v>
      </c>
      <c r="AE88" t="s">
        <v>45</v>
      </c>
    </row>
    <row r="89" spans="1:31">
      <c r="A89" t="s">
        <v>59</v>
      </c>
      <c r="B89" s="6" t="s">
        <v>68</v>
      </c>
      <c r="C89" s="11">
        <v>48833.438999999998</v>
      </c>
      <c r="E89">
        <f t="shared" si="12"/>
        <v>3454.4967984608802</v>
      </c>
      <c r="F89">
        <f t="shared" si="13"/>
        <v>3454.5</v>
      </c>
      <c r="G89">
        <f t="shared" si="14"/>
        <v>-8.7560999963898212E-3</v>
      </c>
      <c r="J89">
        <f t="shared" si="17"/>
        <v>-8.7560999963898212E-3</v>
      </c>
      <c r="O89">
        <f t="shared" si="15"/>
        <v>-6.7553488330250339E-3</v>
      </c>
      <c r="Q89" s="2">
        <f t="shared" si="16"/>
        <v>33814.938999999998</v>
      </c>
      <c r="AA89" t="s">
        <v>43</v>
      </c>
      <c r="AE89" t="s">
        <v>45</v>
      </c>
    </row>
    <row r="90" spans="1:31">
      <c r="A90" t="s">
        <v>59</v>
      </c>
      <c r="B90" s="6"/>
      <c r="C90" s="11">
        <v>49004.398000000001</v>
      </c>
      <c r="E90">
        <f t="shared" si="12"/>
        <v>3517.0054411649326</v>
      </c>
      <c r="F90">
        <f t="shared" si="13"/>
        <v>3517</v>
      </c>
      <c r="G90">
        <f t="shared" si="14"/>
        <v>1.4881399998557754E-2</v>
      </c>
      <c r="J90">
        <f t="shared" si="17"/>
        <v>1.4881399998557754E-2</v>
      </c>
      <c r="O90">
        <f t="shared" si="15"/>
        <v>-6.7180534707046132E-3</v>
      </c>
      <c r="Q90" s="2">
        <f t="shared" si="16"/>
        <v>33985.898000000001</v>
      </c>
      <c r="AA90" t="s">
        <v>43</v>
      </c>
      <c r="AE90" t="s">
        <v>45</v>
      </c>
    </row>
    <row r="91" spans="1:31">
      <c r="A91" t="s">
        <v>59</v>
      </c>
      <c r="B91" s="6"/>
      <c r="C91" s="11">
        <v>49004.404999999999</v>
      </c>
      <c r="E91">
        <f t="shared" si="12"/>
        <v>3517.0080006119274</v>
      </c>
      <c r="F91">
        <f t="shared" si="13"/>
        <v>3517</v>
      </c>
      <c r="G91">
        <f t="shared" si="14"/>
        <v>2.1881399996345863E-2</v>
      </c>
      <c r="J91">
        <f t="shared" si="17"/>
        <v>2.1881399996345863E-2</v>
      </c>
      <c r="O91">
        <f t="shared" si="15"/>
        <v>-6.7180534707046132E-3</v>
      </c>
      <c r="Q91" s="2">
        <f t="shared" si="16"/>
        <v>33985.904999999999</v>
      </c>
      <c r="AA91" t="s">
        <v>43</v>
      </c>
      <c r="AE91" t="s">
        <v>45</v>
      </c>
    </row>
    <row r="92" spans="1:31">
      <c r="A92" t="s">
        <v>63</v>
      </c>
      <c r="B92" s="6"/>
      <c r="C92" s="11">
        <v>49056.364000000001</v>
      </c>
      <c r="D92">
        <v>5.0000000000000001E-3</v>
      </c>
      <c r="E92">
        <f t="shared" si="12"/>
        <v>3536.0060443900261</v>
      </c>
      <c r="F92">
        <f t="shared" si="13"/>
        <v>3536</v>
      </c>
      <c r="G92">
        <f t="shared" si="14"/>
        <v>1.6531200002646074E-2</v>
      </c>
      <c r="I92">
        <f>+G92</f>
        <v>1.6531200002646074E-2</v>
      </c>
      <c r="O92">
        <f t="shared" si="15"/>
        <v>-6.7067156805592047E-3</v>
      </c>
      <c r="Q92" s="2">
        <f t="shared" si="16"/>
        <v>34037.864000000001</v>
      </c>
      <c r="AA92" t="s">
        <v>43</v>
      </c>
      <c r="AB92" t="s">
        <v>62</v>
      </c>
      <c r="AC92" t="s">
        <v>60</v>
      </c>
      <c r="AE92" t="s">
        <v>36</v>
      </c>
    </row>
    <row r="93" spans="1:31">
      <c r="A93" t="s">
        <v>65</v>
      </c>
      <c r="B93" s="6"/>
      <c r="C93" s="11">
        <v>49097.373</v>
      </c>
      <c r="D93">
        <v>7.0000000000000001E-3</v>
      </c>
      <c r="E93">
        <f t="shared" si="12"/>
        <v>3551.0003817963652</v>
      </c>
      <c r="F93">
        <f t="shared" si="13"/>
        <v>3551</v>
      </c>
      <c r="G93">
        <f t="shared" si="14"/>
        <v>1.0441999984323047E-3</v>
      </c>
      <c r="I93">
        <f>+G93</f>
        <v>1.0441999984323047E-3</v>
      </c>
      <c r="O93">
        <f t="shared" si="15"/>
        <v>-6.6977647936023038E-3</v>
      </c>
      <c r="Q93" s="2">
        <f t="shared" si="16"/>
        <v>34078.873</v>
      </c>
      <c r="AA93" t="s">
        <v>43</v>
      </c>
      <c r="AB93" t="s">
        <v>64</v>
      </c>
      <c r="AC93" t="s">
        <v>60</v>
      </c>
      <c r="AE93" t="s">
        <v>36</v>
      </c>
    </row>
    <row r="94" spans="1:31">
      <c r="A94" t="s">
        <v>59</v>
      </c>
      <c r="B94" s="6"/>
      <c r="C94" s="11">
        <v>49417.336000000003</v>
      </c>
      <c r="E94">
        <f t="shared" si="12"/>
        <v>3667.9901445202731</v>
      </c>
      <c r="F94">
        <f t="shared" si="13"/>
        <v>3668</v>
      </c>
      <c r="G94">
        <f t="shared" si="14"/>
        <v>-2.6954399996611755E-2</v>
      </c>
      <c r="J94">
        <f t="shared" ref="J94:J102" si="18">+G94</f>
        <v>-2.6954399996611755E-2</v>
      </c>
      <c r="O94">
        <f t="shared" si="15"/>
        <v>-6.6279478753384757E-3</v>
      </c>
      <c r="Q94" s="2">
        <f t="shared" si="16"/>
        <v>34398.836000000003</v>
      </c>
      <c r="AA94" t="s">
        <v>43</v>
      </c>
      <c r="AE94" t="s">
        <v>45</v>
      </c>
    </row>
    <row r="95" spans="1:31">
      <c r="A95" t="s">
        <v>59</v>
      </c>
      <c r="B95" s="6"/>
      <c r="C95" s="11">
        <v>49417.345000000001</v>
      </c>
      <c r="E95">
        <f t="shared" si="12"/>
        <v>3667.9934352378382</v>
      </c>
      <c r="F95">
        <f t="shared" si="13"/>
        <v>3668</v>
      </c>
      <c r="G95">
        <f t="shared" si="14"/>
        <v>-1.7954399998416193E-2</v>
      </c>
      <c r="J95">
        <f t="shared" si="18"/>
        <v>-1.7954399998416193E-2</v>
      </c>
      <c r="O95">
        <f t="shared" si="15"/>
        <v>-6.6279478753384757E-3</v>
      </c>
      <c r="Q95" s="2">
        <f t="shared" si="16"/>
        <v>34398.845000000001</v>
      </c>
      <c r="AA95" t="s">
        <v>43</v>
      </c>
      <c r="AE95" t="s">
        <v>45</v>
      </c>
    </row>
    <row r="96" spans="1:31">
      <c r="A96" t="s">
        <v>59</v>
      </c>
      <c r="B96" s="6"/>
      <c r="C96" s="11">
        <v>49417.357000000004</v>
      </c>
      <c r="E96">
        <f t="shared" si="12"/>
        <v>3667.9978228612604</v>
      </c>
      <c r="F96">
        <f t="shared" si="13"/>
        <v>3668</v>
      </c>
      <c r="G96">
        <f t="shared" si="14"/>
        <v>-5.9543999959714711E-3</v>
      </c>
      <c r="J96">
        <f t="shared" si="18"/>
        <v>-5.9543999959714711E-3</v>
      </c>
      <c r="O96">
        <f t="shared" si="15"/>
        <v>-6.6279478753384757E-3</v>
      </c>
      <c r="Q96" s="2">
        <f t="shared" si="16"/>
        <v>34398.857000000004</v>
      </c>
      <c r="AA96" t="s">
        <v>43</v>
      </c>
      <c r="AE96" t="s">
        <v>45</v>
      </c>
    </row>
    <row r="97" spans="1:31">
      <c r="A97" t="s">
        <v>59</v>
      </c>
      <c r="B97" s="6"/>
      <c r="C97" s="11">
        <v>49540.428999999996</v>
      </c>
      <c r="E97">
        <f t="shared" si="12"/>
        <v>3712.9972886681062</v>
      </c>
      <c r="F97">
        <f t="shared" si="13"/>
        <v>3713</v>
      </c>
      <c r="G97">
        <f t="shared" si="14"/>
        <v>-7.4154000030830503E-3</v>
      </c>
      <c r="J97">
        <f t="shared" si="18"/>
        <v>-7.4154000030830503E-3</v>
      </c>
      <c r="O97">
        <f t="shared" si="15"/>
        <v>-6.6010952144677729E-3</v>
      </c>
      <c r="Q97" s="2">
        <f t="shared" si="16"/>
        <v>34521.928999999996</v>
      </c>
      <c r="AA97" t="s">
        <v>43</v>
      </c>
      <c r="AE97" t="s">
        <v>45</v>
      </c>
    </row>
    <row r="98" spans="1:31">
      <c r="A98" t="s">
        <v>59</v>
      </c>
      <c r="B98" s="6"/>
      <c r="C98" s="11">
        <v>49540.430999999997</v>
      </c>
      <c r="E98">
        <f t="shared" si="12"/>
        <v>3712.9980199386764</v>
      </c>
      <c r="F98">
        <f t="shared" si="13"/>
        <v>3713</v>
      </c>
      <c r="G98">
        <f t="shared" si="14"/>
        <v>-5.4154000026755966E-3</v>
      </c>
      <c r="J98">
        <f t="shared" si="18"/>
        <v>-5.4154000026755966E-3</v>
      </c>
      <c r="O98">
        <f t="shared" si="15"/>
        <v>-6.6010952144677729E-3</v>
      </c>
      <c r="Q98" s="2">
        <f t="shared" si="16"/>
        <v>34521.930999999997</v>
      </c>
      <c r="AA98" t="s">
        <v>43</v>
      </c>
      <c r="AE98" t="s">
        <v>45</v>
      </c>
    </row>
    <row r="99" spans="1:31">
      <c r="A99" t="s">
        <v>59</v>
      </c>
      <c r="B99" s="6"/>
      <c r="C99" s="11">
        <v>49540.436000000002</v>
      </c>
      <c r="E99">
        <f t="shared" si="12"/>
        <v>3712.9998481151038</v>
      </c>
      <c r="F99">
        <f t="shared" si="13"/>
        <v>3713</v>
      </c>
      <c r="G99">
        <f t="shared" si="14"/>
        <v>-4.1539999801898375E-4</v>
      </c>
      <c r="J99">
        <f t="shared" si="18"/>
        <v>-4.1539999801898375E-4</v>
      </c>
      <c r="O99">
        <f t="shared" si="15"/>
        <v>-6.6010952144677729E-3</v>
      </c>
      <c r="Q99" s="2">
        <f t="shared" si="16"/>
        <v>34521.936000000002</v>
      </c>
      <c r="AA99" t="s">
        <v>43</v>
      </c>
      <c r="AE99" t="s">
        <v>45</v>
      </c>
    </row>
    <row r="100" spans="1:31">
      <c r="A100" t="s">
        <v>59</v>
      </c>
      <c r="B100" s="6"/>
      <c r="C100" s="11">
        <v>49540.447999999997</v>
      </c>
      <c r="E100">
        <f t="shared" si="12"/>
        <v>3713.0042357385232</v>
      </c>
      <c r="F100">
        <f t="shared" si="13"/>
        <v>3713</v>
      </c>
      <c r="G100">
        <f t="shared" si="14"/>
        <v>1.158459999714978E-2</v>
      </c>
      <c r="J100">
        <f t="shared" si="18"/>
        <v>1.158459999714978E-2</v>
      </c>
      <c r="O100">
        <f t="shared" si="15"/>
        <v>-6.6010952144677729E-3</v>
      </c>
      <c r="Q100" s="2">
        <f t="shared" si="16"/>
        <v>34521.947999999997</v>
      </c>
      <c r="AA100" t="s">
        <v>43</v>
      </c>
      <c r="AE100" t="s">
        <v>45</v>
      </c>
    </row>
    <row r="101" spans="1:31">
      <c r="A101" t="s">
        <v>59</v>
      </c>
      <c r="B101" s="6" t="s">
        <v>68</v>
      </c>
      <c r="C101" s="11">
        <v>49555.464999999997</v>
      </c>
      <c r="E101">
        <f t="shared" si="12"/>
        <v>3718.4949808147503</v>
      </c>
      <c r="F101">
        <f t="shared" si="13"/>
        <v>3718.5</v>
      </c>
      <c r="G101">
        <f t="shared" si="14"/>
        <v>-1.3727300000027753E-2</v>
      </c>
      <c r="J101">
        <f t="shared" si="18"/>
        <v>-1.3727300000027753E-2</v>
      </c>
      <c r="O101">
        <f t="shared" si="15"/>
        <v>-6.5978132225835758E-3</v>
      </c>
      <c r="Q101" s="2">
        <f t="shared" si="16"/>
        <v>34536.964999999997</v>
      </c>
      <c r="AA101" t="s">
        <v>43</v>
      </c>
      <c r="AE101" t="s">
        <v>45</v>
      </c>
    </row>
    <row r="102" spans="1:31">
      <c r="A102" t="s">
        <v>59</v>
      </c>
      <c r="B102" s="6" t="s">
        <v>68</v>
      </c>
      <c r="C102" s="11">
        <v>49555.466999999997</v>
      </c>
      <c r="E102">
        <f t="shared" si="12"/>
        <v>3718.4957120853205</v>
      </c>
      <c r="F102">
        <f t="shared" si="13"/>
        <v>3718.5</v>
      </c>
      <c r="G102">
        <f t="shared" si="14"/>
        <v>-1.17272999996203E-2</v>
      </c>
      <c r="J102">
        <f t="shared" si="18"/>
        <v>-1.17272999996203E-2</v>
      </c>
      <c r="O102">
        <f t="shared" si="15"/>
        <v>-6.5978132225835758E-3</v>
      </c>
      <c r="Q102" s="2">
        <f t="shared" si="16"/>
        <v>34536.966999999997</v>
      </c>
      <c r="AA102" t="s">
        <v>43</v>
      </c>
      <c r="AE102" t="s">
        <v>45</v>
      </c>
    </row>
    <row r="103" spans="1:31">
      <c r="A103" t="s">
        <v>67</v>
      </c>
      <c r="B103" s="6"/>
      <c r="C103" s="11">
        <v>50847.7598</v>
      </c>
      <c r="E103">
        <f t="shared" si="12"/>
        <v>4191.003558435722</v>
      </c>
      <c r="F103">
        <f t="shared" si="13"/>
        <v>4191</v>
      </c>
      <c r="G103">
        <f t="shared" si="14"/>
        <v>9.7322000001440756E-3</v>
      </c>
      <c r="K103">
        <f>+G103</f>
        <v>9.7322000001440756E-3</v>
      </c>
      <c r="O103">
        <f t="shared" si="15"/>
        <v>-6.3158602834411919E-3</v>
      </c>
      <c r="Q103" s="2">
        <f t="shared" si="16"/>
        <v>35829.2598</v>
      </c>
      <c r="AA103" t="s">
        <v>66</v>
      </c>
      <c r="AE103" t="s">
        <v>45</v>
      </c>
    </row>
    <row r="104" spans="1:31">
      <c r="A104" t="s">
        <v>71</v>
      </c>
      <c r="B104" s="6" t="s">
        <v>72</v>
      </c>
      <c r="C104" s="12">
        <v>51919.867899999997</v>
      </c>
      <c r="D104" s="12">
        <v>5.0000000000000001E-4</v>
      </c>
      <c r="E104">
        <f t="shared" si="12"/>
        <v>4583.0041092287147</v>
      </c>
      <c r="F104">
        <f t="shared" si="13"/>
        <v>4583</v>
      </c>
      <c r="G104">
        <f t="shared" si="14"/>
        <v>1.1238599996431731E-2</v>
      </c>
      <c r="K104">
        <f>+G104</f>
        <v>1.1238599996431731E-2</v>
      </c>
      <c r="O104">
        <f t="shared" si="15"/>
        <v>-6.0819437709675097E-3</v>
      </c>
      <c r="Q104" s="2">
        <f t="shared" si="16"/>
        <v>36901.367899999997</v>
      </c>
    </row>
    <row r="105" spans="1:31">
      <c r="A105" t="s">
        <v>71</v>
      </c>
      <c r="B105" s="6" t="s">
        <v>72</v>
      </c>
      <c r="C105" s="12">
        <v>51974.566599999998</v>
      </c>
      <c r="D105" s="12">
        <v>5.9999999999999995E-4</v>
      </c>
      <c r="E105">
        <f t="shared" si="12"/>
        <v>4603.0038839973795</v>
      </c>
      <c r="F105">
        <f t="shared" si="13"/>
        <v>4603</v>
      </c>
      <c r="G105">
        <f t="shared" si="14"/>
        <v>1.0622599998896476E-2</v>
      </c>
      <c r="K105">
        <f>+G105</f>
        <v>1.0622599998896476E-2</v>
      </c>
      <c r="O105">
        <f t="shared" si="15"/>
        <v>-6.0700092550249746E-3</v>
      </c>
      <c r="Q105" s="2">
        <f t="shared" si="16"/>
        <v>36956.066599999998</v>
      </c>
    </row>
    <row r="106" spans="1:31">
      <c r="A106" t="s">
        <v>71</v>
      </c>
      <c r="B106" s="6" t="s">
        <v>68</v>
      </c>
      <c r="C106" s="12">
        <v>51989.607689999997</v>
      </c>
      <c r="D106" s="12">
        <v>1.3999999999999999E-4</v>
      </c>
      <c r="E106">
        <f t="shared" si="12"/>
        <v>4608.5034372276241</v>
      </c>
      <c r="F106">
        <f t="shared" si="13"/>
        <v>4608.5</v>
      </c>
      <c r="G106">
        <f t="shared" si="14"/>
        <v>9.4007000006968156E-3</v>
      </c>
      <c r="K106">
        <f>+G106</f>
        <v>9.4007000006968156E-3</v>
      </c>
      <c r="O106">
        <f t="shared" si="15"/>
        <v>-6.0667272631407775E-3</v>
      </c>
      <c r="Q106" s="2">
        <f t="shared" si="16"/>
        <v>36971.107689999997</v>
      </c>
    </row>
    <row r="107" spans="1:31">
      <c r="A107" t="s">
        <v>71</v>
      </c>
      <c r="B107" s="6" t="s">
        <v>72</v>
      </c>
      <c r="C107" s="12">
        <v>52015.592100000002</v>
      </c>
      <c r="D107" s="12">
        <v>5.0000000000000001E-4</v>
      </c>
      <c r="E107">
        <f t="shared" si="12"/>
        <v>4618.0042543859245</v>
      </c>
      <c r="F107">
        <f t="shared" si="13"/>
        <v>4618</v>
      </c>
      <c r="G107">
        <f t="shared" si="14"/>
        <v>1.1635599999863189E-2</v>
      </c>
      <c r="K107">
        <f>+G107</f>
        <v>1.1635599999863189E-2</v>
      </c>
      <c r="O107">
        <f t="shared" si="15"/>
        <v>-6.0610583680680737E-3</v>
      </c>
      <c r="Q107" s="2">
        <f t="shared" si="16"/>
        <v>36997.092100000002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28</v>
      </c>
    </row>
    <row r="4" spans="1:4">
      <c r="A4" s="8" t="s">
        <v>3</v>
      </c>
      <c r="C4" s="13">
        <v>39385.508399999999</v>
      </c>
      <c r="D4" s="14">
        <v>2.7349657999999999</v>
      </c>
    </row>
    <row r="6" spans="1:4">
      <c r="A6" s="8" t="s">
        <v>4</v>
      </c>
    </row>
    <row r="7" spans="1:4">
      <c r="A7" t="s">
        <v>5</v>
      </c>
      <c r="C7">
        <f>+C4</f>
        <v>39385.508399999999</v>
      </c>
      <c r="D7" s="15" t="s">
        <v>70</v>
      </c>
    </row>
    <row r="8" spans="1:4">
      <c r="A8" t="s">
        <v>6</v>
      </c>
      <c r="C8" s="11">
        <v>1.3674850000000001</v>
      </c>
      <c r="D8" s="16">
        <v>3005</v>
      </c>
    </row>
    <row r="10" spans="1:4" ht="13.5" thickBot="1">
      <c r="C10" s="7" t="s">
        <v>23</v>
      </c>
      <c r="D10" s="7" t="s">
        <v>24</v>
      </c>
    </row>
    <row r="11" spans="1:4">
      <c r="A11" t="s">
        <v>19</v>
      </c>
      <c r="C11">
        <f>INTERCEPT(G21:G993,F21:F993)</f>
        <v>-8.8167380979844549E-3</v>
      </c>
      <c r="D11" s="6"/>
    </row>
    <row r="12" spans="1:4">
      <c r="A12" t="s">
        <v>20</v>
      </c>
      <c r="C12">
        <f>SLOPE(G21:G993,F21:F993)</f>
        <v>-1.8016371017913503E-6</v>
      </c>
      <c r="D12" s="6"/>
    </row>
    <row r="13" spans="1:4">
      <c r="A13" t="s">
        <v>22</v>
      </c>
      <c r="C13" s="6" t="s">
        <v>17</v>
      </c>
      <c r="D13" s="6"/>
    </row>
    <row r="14" spans="1:4">
      <c r="A14" t="s">
        <v>27</v>
      </c>
    </row>
    <row r="15" spans="1:4">
      <c r="A15" s="5" t="s">
        <v>21</v>
      </c>
      <c r="C15" s="12">
        <v>52015.592100000002</v>
      </c>
    </row>
    <row r="16" spans="1:4">
      <c r="A16" s="8" t="s">
        <v>7</v>
      </c>
      <c r="C16">
        <f>+C8+C12</f>
        <v>1.3674831983628983</v>
      </c>
    </row>
    <row r="17" spans="1:31" ht="13.5" thickBot="1"/>
    <row r="18" spans="1:31">
      <c r="A18" s="8" t="s">
        <v>8</v>
      </c>
      <c r="C18" s="3">
        <f>+C15</f>
        <v>52015.592100000002</v>
      </c>
      <c r="D18" s="4">
        <f>+C16</f>
        <v>1.3674831983628983</v>
      </c>
    </row>
    <row r="19" spans="1:31" ht="13.5" thickTop="1"/>
    <row r="20" spans="1:31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32</v>
      </c>
      <c r="J20" s="10" t="s">
        <v>69</v>
      </c>
      <c r="K20" s="10" t="s">
        <v>70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18</v>
      </c>
    </row>
    <row r="21" spans="1:31">
      <c r="A21" t="s">
        <v>15</v>
      </c>
      <c r="C21">
        <v>39385.508399999999</v>
      </c>
      <c r="D21" s="6" t="s">
        <v>17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si="3">+C$11+C$12*F21</f>
        <v>-8.8167380979844549E-3</v>
      </c>
      <c r="Q21" s="2">
        <f t="shared" ref="Q21:Q52" si="4">+C21-15018.5</f>
        <v>24367.008399999999</v>
      </c>
    </row>
    <row r="22" spans="1:31">
      <c r="A22" t="s">
        <v>35</v>
      </c>
      <c r="B22" s="6"/>
      <c r="C22" s="11">
        <v>41353.302000000003</v>
      </c>
      <c r="D22" s="6"/>
      <c r="E22">
        <f t="shared" si="0"/>
        <v>1438.9873380695251</v>
      </c>
      <c r="F22">
        <f t="shared" si="1"/>
        <v>1439</v>
      </c>
      <c r="G22">
        <f t="shared" si="2"/>
        <v>-1.7314999997324776E-2</v>
      </c>
      <c r="I22">
        <f t="shared" ref="I22:I27" si="5">+G22</f>
        <v>-1.7314999997324776E-2</v>
      </c>
      <c r="O22">
        <f t="shared" si="3"/>
        <v>-1.1409293887462209E-2</v>
      </c>
      <c r="Q22" s="2">
        <f t="shared" si="4"/>
        <v>26334.802000000003</v>
      </c>
      <c r="AB22">
        <v>8</v>
      </c>
      <c r="AC22" t="s">
        <v>34</v>
      </c>
      <c r="AE22" t="s">
        <v>36</v>
      </c>
    </row>
    <row r="23" spans="1:31">
      <c r="A23" t="s">
        <v>37</v>
      </c>
      <c r="B23" s="6"/>
      <c r="C23" s="11">
        <v>41595.345999999998</v>
      </c>
      <c r="D23" s="6"/>
      <c r="E23">
        <f t="shared" si="0"/>
        <v>1615.986720146838</v>
      </c>
      <c r="F23">
        <f t="shared" si="1"/>
        <v>1616</v>
      </c>
      <c r="G23">
        <f t="shared" si="2"/>
        <v>-1.8159999999625143E-2</v>
      </c>
      <c r="I23">
        <f t="shared" si="5"/>
        <v>-1.8159999999625143E-2</v>
      </c>
      <c r="O23">
        <f t="shared" si="3"/>
        <v>-1.1728183654479276E-2</v>
      </c>
      <c r="Q23" s="2">
        <f t="shared" si="4"/>
        <v>26576.845999999998</v>
      </c>
      <c r="AB23">
        <v>10</v>
      </c>
      <c r="AC23" t="s">
        <v>34</v>
      </c>
      <c r="AE23" t="s">
        <v>36</v>
      </c>
    </row>
    <row r="24" spans="1:31">
      <c r="A24" t="s">
        <v>38</v>
      </c>
      <c r="B24" s="6"/>
      <c r="C24" s="11">
        <v>41766.311999999998</v>
      </c>
      <c r="D24" s="6"/>
      <c r="E24">
        <f t="shared" si="0"/>
        <v>1741.0089324562969</v>
      </c>
      <c r="F24">
        <f t="shared" si="1"/>
        <v>1741</v>
      </c>
      <c r="G24">
        <f t="shared" si="2"/>
        <v>1.2215000002470333E-2</v>
      </c>
      <c r="I24">
        <f t="shared" si="5"/>
        <v>1.2215000002470333E-2</v>
      </c>
      <c r="O24">
        <f t="shared" si="3"/>
        <v>-1.1953388292203196E-2</v>
      </c>
      <c r="Q24" s="2">
        <f t="shared" si="4"/>
        <v>26747.811999999998</v>
      </c>
      <c r="AB24">
        <v>7</v>
      </c>
      <c r="AC24" t="s">
        <v>34</v>
      </c>
      <c r="AE24" t="s">
        <v>36</v>
      </c>
    </row>
    <row r="25" spans="1:31">
      <c r="A25" t="s">
        <v>39</v>
      </c>
      <c r="B25" s="6"/>
      <c r="C25" s="11">
        <v>42183.396000000001</v>
      </c>
      <c r="E25">
        <f t="shared" si="0"/>
        <v>2046.0097185709544</v>
      </c>
      <c r="F25">
        <f t="shared" si="1"/>
        <v>2046</v>
      </c>
      <c r="G25">
        <f t="shared" si="2"/>
        <v>1.329000000259839E-2</v>
      </c>
      <c r="I25">
        <f t="shared" si="5"/>
        <v>1.329000000259839E-2</v>
      </c>
      <c r="O25">
        <f t="shared" si="3"/>
        <v>-1.2502887608249557E-2</v>
      </c>
      <c r="Q25" s="2">
        <f t="shared" si="4"/>
        <v>27164.896000000001</v>
      </c>
      <c r="AB25">
        <v>7</v>
      </c>
      <c r="AC25" t="s">
        <v>34</v>
      </c>
      <c r="AE25" t="s">
        <v>36</v>
      </c>
    </row>
    <row r="26" spans="1:31">
      <c r="A26" t="s">
        <v>41</v>
      </c>
      <c r="B26" s="6"/>
      <c r="C26" s="11">
        <v>42529.353000000003</v>
      </c>
      <c r="D26" s="6"/>
      <c r="E26">
        <f t="shared" si="0"/>
        <v>2298.9975027148407</v>
      </c>
      <c r="F26">
        <f t="shared" si="1"/>
        <v>2299</v>
      </c>
      <c r="G26">
        <f t="shared" si="2"/>
        <v>-3.4149999992223457E-3</v>
      </c>
      <c r="I26">
        <f t="shared" si="5"/>
        <v>-3.4149999992223457E-3</v>
      </c>
      <c r="O26">
        <f t="shared" si="3"/>
        <v>-1.2958701795002768E-2</v>
      </c>
      <c r="Q26" s="2">
        <f t="shared" si="4"/>
        <v>27510.853000000003</v>
      </c>
      <c r="AB26">
        <v>7</v>
      </c>
      <c r="AC26" t="s">
        <v>40</v>
      </c>
      <c r="AE26" t="s">
        <v>36</v>
      </c>
    </row>
    <row r="27" spans="1:31">
      <c r="A27" t="s">
        <v>42</v>
      </c>
      <c r="B27" s="6"/>
      <c r="C27" s="11">
        <v>43032.595999999998</v>
      </c>
      <c r="D27" s="6"/>
      <c r="E27">
        <f t="shared" si="0"/>
        <v>2667.0037331305271</v>
      </c>
      <c r="F27">
        <f t="shared" si="1"/>
        <v>2667</v>
      </c>
      <c r="G27">
        <f t="shared" si="2"/>
        <v>5.1049999965471216E-3</v>
      </c>
      <c r="I27">
        <f t="shared" si="5"/>
        <v>5.1049999965471216E-3</v>
      </c>
      <c r="O27">
        <f t="shared" si="3"/>
        <v>-1.3621704248461985E-2</v>
      </c>
      <c r="Q27" s="2">
        <f t="shared" si="4"/>
        <v>28014.095999999998</v>
      </c>
      <c r="AB27">
        <v>6</v>
      </c>
      <c r="AC27" t="s">
        <v>40</v>
      </c>
      <c r="AE27" t="s">
        <v>36</v>
      </c>
    </row>
    <row r="28" spans="1:31">
      <c r="A28" t="s">
        <v>44</v>
      </c>
      <c r="B28" s="6"/>
      <c r="C28" s="11">
        <v>44014.464</v>
      </c>
      <c r="D28" s="6"/>
      <c r="E28">
        <f t="shared" si="0"/>
        <v>3385.0138027108164</v>
      </c>
      <c r="F28">
        <f t="shared" si="1"/>
        <v>3385</v>
      </c>
      <c r="G28">
        <f t="shared" si="2"/>
        <v>1.8875000001571607E-2</v>
      </c>
      <c r="J28">
        <f>+G28</f>
        <v>1.8875000001571607E-2</v>
      </c>
      <c r="O28">
        <f t="shared" si="3"/>
        <v>-1.4915279687548175E-2</v>
      </c>
      <c r="Q28" s="2">
        <f t="shared" si="4"/>
        <v>28995.964</v>
      </c>
      <c r="AA28" t="s">
        <v>43</v>
      </c>
      <c r="AE28" t="s">
        <v>45</v>
      </c>
    </row>
    <row r="29" spans="1:31">
      <c r="A29" t="s">
        <v>44</v>
      </c>
      <c r="B29" s="6"/>
      <c r="C29" s="11">
        <v>44159.398000000001</v>
      </c>
      <c r="D29" s="6"/>
      <c r="E29">
        <f t="shared" si="0"/>
        <v>3490.9996087708473</v>
      </c>
      <c r="F29">
        <f t="shared" si="1"/>
        <v>3491</v>
      </c>
      <c r="G29">
        <f t="shared" si="2"/>
        <v>-5.3499999921768904E-4</v>
      </c>
      <c r="J29">
        <f>+G29</f>
        <v>-5.3499999921768904E-4</v>
      </c>
      <c r="O29">
        <f t="shared" si="3"/>
        <v>-1.5106253220338059E-2</v>
      </c>
      <c r="Q29" s="2">
        <f t="shared" si="4"/>
        <v>29140.898000000001</v>
      </c>
      <c r="AA29" t="s">
        <v>43</v>
      </c>
      <c r="AE29" t="s">
        <v>45</v>
      </c>
    </row>
    <row r="30" spans="1:31">
      <c r="A30" t="s">
        <v>47</v>
      </c>
      <c r="B30" s="6"/>
      <c r="C30" s="11">
        <v>45022.290999999997</v>
      </c>
      <c r="D30" s="6"/>
      <c r="E30">
        <f t="shared" si="0"/>
        <v>4122.0068958708862</v>
      </c>
      <c r="F30">
        <f t="shared" si="1"/>
        <v>4122</v>
      </c>
      <c r="G30">
        <f t="shared" si="2"/>
        <v>9.4299999982467853E-3</v>
      </c>
      <c r="I30">
        <f>+G30</f>
        <v>9.4299999982467853E-3</v>
      </c>
      <c r="O30">
        <f t="shared" si="3"/>
        <v>-1.62430862315684E-2</v>
      </c>
      <c r="Q30" s="2">
        <f t="shared" si="4"/>
        <v>30003.790999999997</v>
      </c>
      <c r="AA30" t="s">
        <v>43</v>
      </c>
      <c r="AB30">
        <v>8</v>
      </c>
      <c r="AC30" t="s">
        <v>46</v>
      </c>
      <c r="AE30" t="s">
        <v>36</v>
      </c>
    </row>
    <row r="31" spans="1:31">
      <c r="A31" t="s">
        <v>48</v>
      </c>
      <c r="B31" s="6"/>
      <c r="C31" s="11">
        <v>45056.474999999999</v>
      </c>
      <c r="D31" s="6"/>
      <c r="E31">
        <f t="shared" si="0"/>
        <v>4147.0046106538639</v>
      </c>
      <c r="F31">
        <f t="shared" si="1"/>
        <v>4147</v>
      </c>
      <c r="G31">
        <f t="shared" si="2"/>
        <v>6.3050000026123598E-3</v>
      </c>
      <c r="J31">
        <f>+G31</f>
        <v>6.3050000026123598E-3</v>
      </c>
      <c r="O31">
        <f t="shared" si="3"/>
        <v>-1.6288127159113184E-2</v>
      </c>
      <c r="Q31" s="2">
        <f t="shared" si="4"/>
        <v>30037.974999999999</v>
      </c>
      <c r="AA31" t="s">
        <v>43</v>
      </c>
      <c r="AE31" t="s">
        <v>45</v>
      </c>
    </row>
    <row r="32" spans="1:31">
      <c r="A32" t="s">
        <v>48</v>
      </c>
      <c r="B32" s="6"/>
      <c r="C32" s="11">
        <v>45056.474999999999</v>
      </c>
      <c r="D32" s="6"/>
      <c r="E32">
        <f t="shared" si="0"/>
        <v>4147.0046106538639</v>
      </c>
      <c r="F32">
        <f t="shared" si="1"/>
        <v>4147</v>
      </c>
      <c r="G32">
        <f t="shared" si="2"/>
        <v>6.3050000026123598E-3</v>
      </c>
      <c r="J32">
        <f>+G32</f>
        <v>6.3050000026123598E-3</v>
      </c>
      <c r="O32">
        <f t="shared" si="3"/>
        <v>-1.6288127159113184E-2</v>
      </c>
      <c r="Q32" s="2">
        <f t="shared" si="4"/>
        <v>30037.974999999999</v>
      </c>
      <c r="AA32" t="s">
        <v>43</v>
      </c>
      <c r="AE32" t="s">
        <v>45</v>
      </c>
    </row>
    <row r="33" spans="1:31">
      <c r="A33" t="s">
        <v>48</v>
      </c>
      <c r="B33" s="6"/>
      <c r="C33" s="11">
        <v>45056.483999999997</v>
      </c>
      <c r="D33" s="6"/>
      <c r="E33">
        <f t="shared" si="0"/>
        <v>4147.0111920788877</v>
      </c>
      <c r="F33">
        <f t="shared" si="1"/>
        <v>4147</v>
      </c>
      <c r="G33">
        <f t="shared" si="2"/>
        <v>1.5305000000807922E-2</v>
      </c>
      <c r="J33">
        <f>+G33</f>
        <v>1.5305000000807922E-2</v>
      </c>
      <c r="O33">
        <f t="shared" si="3"/>
        <v>-1.6288127159113184E-2</v>
      </c>
      <c r="Q33" s="2">
        <f t="shared" si="4"/>
        <v>30037.983999999997</v>
      </c>
      <c r="AA33" t="s">
        <v>43</v>
      </c>
      <c r="AE33" t="s">
        <v>45</v>
      </c>
    </row>
    <row r="34" spans="1:31">
      <c r="A34" t="s">
        <v>49</v>
      </c>
      <c r="B34" s="6"/>
      <c r="C34" s="11">
        <v>45175.447999999997</v>
      </c>
      <c r="D34" s="6"/>
      <c r="E34">
        <f t="shared" si="0"/>
        <v>4234.0059305952154</v>
      </c>
      <c r="F34">
        <f t="shared" si="1"/>
        <v>4234</v>
      </c>
      <c r="G34">
        <f t="shared" si="2"/>
        <v>8.109999995213002E-3</v>
      </c>
      <c r="N34">
        <f>+G34</f>
        <v>8.109999995213002E-3</v>
      </c>
      <c r="O34">
        <f t="shared" si="3"/>
        <v>-1.6444869586969033E-2</v>
      </c>
      <c r="Q34" s="2">
        <f t="shared" si="4"/>
        <v>30156.947999999997</v>
      </c>
      <c r="AA34" t="s">
        <v>43</v>
      </c>
      <c r="AE34" t="s">
        <v>45</v>
      </c>
    </row>
    <row r="35" spans="1:31">
      <c r="A35" t="s">
        <v>49</v>
      </c>
      <c r="B35" s="6"/>
      <c r="C35" s="11">
        <v>45227.41</v>
      </c>
      <c r="D35" s="6"/>
      <c r="E35">
        <f t="shared" si="0"/>
        <v>4272.0041536104636</v>
      </c>
      <c r="F35">
        <f t="shared" si="1"/>
        <v>4272</v>
      </c>
      <c r="G35">
        <f t="shared" si="2"/>
        <v>5.6800000020302832E-3</v>
      </c>
      <c r="N35">
        <f>+G35</f>
        <v>5.6800000020302832E-3</v>
      </c>
      <c r="O35">
        <f t="shared" si="3"/>
        <v>-1.6513331796837102E-2</v>
      </c>
      <c r="Q35" s="2">
        <f t="shared" si="4"/>
        <v>30208.910000000003</v>
      </c>
      <c r="AA35" t="s">
        <v>43</v>
      </c>
      <c r="AE35" t="s">
        <v>45</v>
      </c>
    </row>
    <row r="36" spans="1:31">
      <c r="A36" t="s">
        <v>48</v>
      </c>
      <c r="B36" s="6"/>
      <c r="C36" s="11">
        <v>45231.461000000003</v>
      </c>
      <c r="D36" s="6"/>
      <c r="E36">
        <f t="shared" si="0"/>
        <v>4274.9665261410573</v>
      </c>
      <c r="F36">
        <f t="shared" si="1"/>
        <v>4275</v>
      </c>
      <c r="G36">
        <f t="shared" si="2"/>
        <v>-4.5774999998684507E-2</v>
      </c>
      <c r="J36">
        <f>+G36</f>
        <v>-4.5774999998684507E-2</v>
      </c>
      <c r="O36">
        <f t="shared" si="3"/>
        <v>-1.6518736708142478E-2</v>
      </c>
      <c r="Q36" s="2">
        <f t="shared" si="4"/>
        <v>30212.961000000003</v>
      </c>
      <c r="AA36" t="s">
        <v>43</v>
      </c>
      <c r="AE36" t="s">
        <v>45</v>
      </c>
    </row>
    <row r="37" spans="1:31">
      <c r="A37" t="s">
        <v>48</v>
      </c>
      <c r="B37" s="6"/>
      <c r="C37" s="11">
        <v>45231.472999999998</v>
      </c>
      <c r="D37" s="6"/>
      <c r="E37">
        <f t="shared" si="0"/>
        <v>4274.9753013744203</v>
      </c>
      <c r="F37">
        <f t="shared" si="1"/>
        <v>4275</v>
      </c>
      <c r="G37">
        <f t="shared" si="2"/>
        <v>-3.3775000003515743E-2</v>
      </c>
      <c r="J37">
        <f>+G37</f>
        <v>-3.3775000003515743E-2</v>
      </c>
      <c r="O37">
        <f t="shared" si="3"/>
        <v>-1.6518736708142478E-2</v>
      </c>
      <c r="Q37" s="2">
        <f t="shared" si="4"/>
        <v>30212.972999999998</v>
      </c>
      <c r="AA37" t="s">
        <v>43</v>
      </c>
      <c r="AE37" t="s">
        <v>45</v>
      </c>
    </row>
    <row r="38" spans="1:31">
      <c r="A38" t="s">
        <v>49</v>
      </c>
      <c r="B38" s="6"/>
      <c r="C38" s="11">
        <v>45290.296999999999</v>
      </c>
      <c r="D38" s="6"/>
      <c r="E38">
        <f t="shared" si="0"/>
        <v>4317.9914953363286</v>
      </c>
      <c r="F38">
        <f t="shared" si="1"/>
        <v>4318</v>
      </c>
      <c r="G38">
        <f t="shared" si="2"/>
        <v>-1.1630000000877772E-2</v>
      </c>
      <c r="N38">
        <f>+G38</f>
        <v>-1.1630000000877772E-2</v>
      </c>
      <c r="O38">
        <f t="shared" si="3"/>
        <v>-1.6596207103519507E-2</v>
      </c>
      <c r="Q38" s="2">
        <f t="shared" si="4"/>
        <v>30271.796999999999</v>
      </c>
      <c r="AA38" t="s">
        <v>43</v>
      </c>
      <c r="AE38" t="s">
        <v>45</v>
      </c>
    </row>
    <row r="39" spans="1:31">
      <c r="A39" t="s">
        <v>48</v>
      </c>
      <c r="B39" s="6"/>
      <c r="C39" s="11">
        <v>45343.618000000002</v>
      </c>
      <c r="D39" s="6"/>
      <c r="E39">
        <f t="shared" si="0"/>
        <v>4356.9835135303156</v>
      </c>
      <c r="F39">
        <f t="shared" si="1"/>
        <v>4357</v>
      </c>
      <c r="G39">
        <f t="shared" si="2"/>
        <v>-2.2544999999809079E-2</v>
      </c>
      <c r="J39">
        <f>+G39</f>
        <v>-2.2544999999809079E-2</v>
      </c>
      <c r="O39">
        <f t="shared" si="3"/>
        <v>-1.666647095048937E-2</v>
      </c>
      <c r="Q39" s="2">
        <f t="shared" si="4"/>
        <v>30325.118000000002</v>
      </c>
      <c r="AA39" t="s">
        <v>43</v>
      </c>
      <c r="AE39" t="s">
        <v>45</v>
      </c>
    </row>
    <row r="40" spans="1:31">
      <c r="A40" t="s">
        <v>49</v>
      </c>
      <c r="B40" s="6"/>
      <c r="C40" s="11">
        <v>45357.317000000003</v>
      </c>
      <c r="D40" s="6"/>
      <c r="E40">
        <f t="shared" si="0"/>
        <v>4367.0011736874658</v>
      </c>
      <c r="F40">
        <f t="shared" si="1"/>
        <v>4367</v>
      </c>
      <c r="G40">
        <f t="shared" si="2"/>
        <v>1.6050000049290247E-3</v>
      </c>
      <c r="N40">
        <f>+G40</f>
        <v>1.6050000049290247E-3</v>
      </c>
      <c r="O40">
        <f t="shared" si="3"/>
        <v>-1.6684487321507284E-2</v>
      </c>
      <c r="Q40" s="2">
        <f t="shared" si="4"/>
        <v>30338.817000000003</v>
      </c>
      <c r="AA40" t="s">
        <v>43</v>
      </c>
      <c r="AE40" t="s">
        <v>45</v>
      </c>
    </row>
    <row r="41" spans="1:31">
      <c r="A41" t="s">
        <v>48</v>
      </c>
      <c r="B41" s="6"/>
      <c r="C41" s="11">
        <v>45406.531000000003</v>
      </c>
      <c r="D41" s="6"/>
      <c r="E41">
        <f t="shared" si="0"/>
        <v>4402.9898682618114</v>
      </c>
      <c r="F41">
        <f t="shared" si="1"/>
        <v>4403</v>
      </c>
      <c r="G41">
        <f t="shared" si="2"/>
        <v>-1.3854999997420236E-2</v>
      </c>
      <c r="J41">
        <f>+G41</f>
        <v>-1.3854999997420236E-2</v>
      </c>
      <c r="O41">
        <f t="shared" si="3"/>
        <v>-1.6749346257171768E-2</v>
      </c>
      <c r="Q41" s="2">
        <f t="shared" si="4"/>
        <v>30388.031000000003</v>
      </c>
      <c r="AA41" t="s">
        <v>43</v>
      </c>
      <c r="AE41" t="s">
        <v>45</v>
      </c>
    </row>
    <row r="42" spans="1:31">
      <c r="A42" t="s">
        <v>48</v>
      </c>
      <c r="B42" s="6"/>
      <c r="C42" s="11">
        <v>45510.447999999997</v>
      </c>
      <c r="D42" s="6"/>
      <c r="E42">
        <f t="shared" si="0"/>
        <v>4478.9811954061634</v>
      </c>
      <c r="F42">
        <f t="shared" si="1"/>
        <v>4479</v>
      </c>
      <c r="G42">
        <f t="shared" si="2"/>
        <v>-2.5715000003401656E-2</v>
      </c>
      <c r="J42">
        <f>+G42</f>
        <v>-2.5715000003401656E-2</v>
      </c>
      <c r="O42">
        <f t="shared" si="3"/>
        <v>-1.6886270676907914E-2</v>
      </c>
      <c r="Q42" s="2">
        <f t="shared" si="4"/>
        <v>30491.947999999997</v>
      </c>
      <c r="AA42" t="s">
        <v>43</v>
      </c>
      <c r="AE42" t="s">
        <v>45</v>
      </c>
    </row>
    <row r="43" spans="1:31">
      <c r="A43" t="s">
        <v>48</v>
      </c>
      <c r="B43" s="6"/>
      <c r="C43" s="11">
        <v>45562.396999999997</v>
      </c>
      <c r="D43" s="6"/>
      <c r="E43">
        <f t="shared" si="0"/>
        <v>4516.9699119185934</v>
      </c>
      <c r="F43">
        <f t="shared" si="1"/>
        <v>4517</v>
      </c>
      <c r="G43">
        <f t="shared" si="2"/>
        <v>-4.1145000002870802E-2</v>
      </c>
      <c r="J43">
        <f>+G43</f>
        <v>-4.1145000002870802E-2</v>
      </c>
      <c r="O43">
        <f t="shared" si="3"/>
        <v>-1.6954732886775986E-2</v>
      </c>
      <c r="Q43" s="2">
        <f t="shared" si="4"/>
        <v>30543.896999999997</v>
      </c>
      <c r="AA43" t="s">
        <v>43</v>
      </c>
      <c r="AE43" t="s">
        <v>45</v>
      </c>
    </row>
    <row r="44" spans="1:31">
      <c r="A44" t="s">
        <v>48</v>
      </c>
      <c r="B44" s="6"/>
      <c r="C44" s="11">
        <v>45562.400000000001</v>
      </c>
      <c r="D44" s="6"/>
      <c r="E44">
        <f t="shared" si="0"/>
        <v>4516.972105726938</v>
      </c>
      <c r="F44">
        <f t="shared" si="1"/>
        <v>4517</v>
      </c>
      <c r="G44">
        <f t="shared" si="2"/>
        <v>-3.8144999998621643E-2</v>
      </c>
      <c r="J44">
        <f>+G44</f>
        <v>-3.8144999998621643E-2</v>
      </c>
      <c r="O44">
        <f t="shared" si="3"/>
        <v>-1.6954732886775986E-2</v>
      </c>
      <c r="Q44" s="2">
        <f t="shared" si="4"/>
        <v>30543.9</v>
      </c>
      <c r="AA44" t="s">
        <v>43</v>
      </c>
      <c r="AE44" t="s">
        <v>45</v>
      </c>
    </row>
    <row r="45" spans="1:31">
      <c r="A45" t="s">
        <v>48</v>
      </c>
      <c r="B45" s="6"/>
      <c r="C45" s="11">
        <v>45562.402000000002</v>
      </c>
      <c r="D45" s="6"/>
      <c r="E45">
        <f t="shared" si="0"/>
        <v>4516.9735682658329</v>
      </c>
      <c r="F45">
        <f t="shared" si="1"/>
        <v>4517</v>
      </c>
      <c r="G45">
        <f t="shared" si="2"/>
        <v>-3.6144999998214189E-2</v>
      </c>
      <c r="J45">
        <f>+G45</f>
        <v>-3.6144999998214189E-2</v>
      </c>
      <c r="O45">
        <f t="shared" si="3"/>
        <v>-1.6954732886775986E-2</v>
      </c>
      <c r="Q45" s="2">
        <f t="shared" si="4"/>
        <v>30543.902000000002</v>
      </c>
      <c r="AA45" t="s">
        <v>43</v>
      </c>
      <c r="AE45" t="s">
        <v>45</v>
      </c>
    </row>
    <row r="46" spans="1:31">
      <c r="A46" t="s">
        <v>50</v>
      </c>
      <c r="B46" s="6"/>
      <c r="C46" s="11">
        <v>45562.402499999997</v>
      </c>
      <c r="D46" s="6"/>
      <c r="E46">
        <f t="shared" si="0"/>
        <v>4516.9739339005528</v>
      </c>
      <c r="F46">
        <f t="shared" si="1"/>
        <v>4517</v>
      </c>
      <c r="G46">
        <f t="shared" si="2"/>
        <v>-3.5645000003569294E-2</v>
      </c>
      <c r="N46">
        <f>+G46</f>
        <v>-3.5645000003569294E-2</v>
      </c>
      <c r="O46">
        <f t="shared" si="3"/>
        <v>-1.6954732886775986E-2</v>
      </c>
      <c r="Q46" s="2">
        <f t="shared" si="4"/>
        <v>30543.902499999997</v>
      </c>
      <c r="AA46" t="s">
        <v>43</v>
      </c>
      <c r="AE46" t="s">
        <v>45</v>
      </c>
    </row>
    <row r="47" spans="1:31">
      <c r="A47" t="s">
        <v>48</v>
      </c>
      <c r="B47" s="6"/>
      <c r="C47" s="11">
        <v>45562.413</v>
      </c>
      <c r="E47">
        <f t="shared" si="0"/>
        <v>4516.9816122297516</v>
      </c>
      <c r="F47">
        <f t="shared" si="1"/>
        <v>4517</v>
      </c>
      <c r="G47">
        <f t="shared" si="2"/>
        <v>-2.5144999999611173E-2</v>
      </c>
      <c r="J47">
        <f t="shared" ref="J47:J75" si="6">+G47</f>
        <v>-2.5144999999611173E-2</v>
      </c>
      <c r="O47">
        <f t="shared" si="3"/>
        <v>-1.6954732886775986E-2</v>
      </c>
      <c r="Q47" s="2">
        <f t="shared" si="4"/>
        <v>30543.913</v>
      </c>
      <c r="AA47" t="s">
        <v>43</v>
      </c>
      <c r="AE47" t="s">
        <v>45</v>
      </c>
    </row>
    <row r="48" spans="1:31">
      <c r="A48" t="s">
        <v>48</v>
      </c>
      <c r="B48" s="6"/>
      <c r="C48" s="11">
        <v>45562.417999999998</v>
      </c>
      <c r="E48">
        <f t="shared" si="0"/>
        <v>4516.9852685769856</v>
      </c>
      <c r="F48">
        <f t="shared" si="1"/>
        <v>4517</v>
      </c>
      <c r="G48">
        <f t="shared" si="2"/>
        <v>-2.0145000002230518E-2</v>
      </c>
      <c r="J48">
        <f t="shared" si="6"/>
        <v>-2.0145000002230518E-2</v>
      </c>
      <c r="O48">
        <f t="shared" si="3"/>
        <v>-1.6954732886775986E-2</v>
      </c>
      <c r="Q48" s="2">
        <f t="shared" si="4"/>
        <v>30543.917999999998</v>
      </c>
      <c r="AA48" t="s">
        <v>43</v>
      </c>
      <c r="AE48" t="s">
        <v>45</v>
      </c>
    </row>
    <row r="49" spans="1:31">
      <c r="A49" t="s">
        <v>48</v>
      </c>
      <c r="B49" s="6"/>
      <c r="C49" s="11">
        <v>45674.527999999998</v>
      </c>
      <c r="E49">
        <f t="shared" si="0"/>
        <v>4598.9678863022255</v>
      </c>
      <c r="F49">
        <f t="shared" si="1"/>
        <v>4599</v>
      </c>
      <c r="G49">
        <f t="shared" si="2"/>
        <v>-4.3915000002016313E-2</v>
      </c>
      <c r="J49">
        <f t="shared" si="6"/>
        <v>-4.3915000002016313E-2</v>
      </c>
      <c r="O49">
        <f t="shared" si="3"/>
        <v>-1.7102467129122875E-2</v>
      </c>
      <c r="Q49" s="2">
        <f t="shared" si="4"/>
        <v>30656.027999999998</v>
      </c>
      <c r="AA49" t="s">
        <v>43</v>
      </c>
      <c r="AE49" t="s">
        <v>45</v>
      </c>
    </row>
    <row r="50" spans="1:31">
      <c r="A50" t="s">
        <v>51</v>
      </c>
      <c r="B50" s="6"/>
      <c r="C50" s="11">
        <v>45871.487000000001</v>
      </c>
      <c r="E50">
        <f t="shared" si="0"/>
        <v>4742.9979853526747</v>
      </c>
      <c r="F50">
        <f t="shared" si="1"/>
        <v>4743</v>
      </c>
      <c r="G50">
        <f t="shared" si="2"/>
        <v>-2.7550000013434328E-3</v>
      </c>
      <c r="J50">
        <f t="shared" si="6"/>
        <v>-2.7550000013434328E-3</v>
      </c>
      <c r="O50">
        <f t="shared" si="3"/>
        <v>-1.736190287178083E-2</v>
      </c>
      <c r="Q50" s="2">
        <f t="shared" si="4"/>
        <v>30852.987000000001</v>
      </c>
      <c r="AA50" t="s">
        <v>43</v>
      </c>
      <c r="AE50" t="s">
        <v>45</v>
      </c>
    </row>
    <row r="51" spans="1:31">
      <c r="A51" t="s">
        <v>51</v>
      </c>
      <c r="B51" s="6"/>
      <c r="C51" s="11">
        <v>45912.483999999997</v>
      </c>
      <c r="E51">
        <f t="shared" si="0"/>
        <v>4772.9778388794011</v>
      </c>
      <c r="F51">
        <f t="shared" si="1"/>
        <v>4773</v>
      </c>
      <c r="G51">
        <f t="shared" si="2"/>
        <v>-3.0305000000225846E-2</v>
      </c>
      <c r="J51">
        <f t="shared" si="6"/>
        <v>-3.0305000000225846E-2</v>
      </c>
      <c r="O51">
        <f t="shared" si="3"/>
        <v>-1.741595198483457E-2</v>
      </c>
      <c r="Q51" s="2">
        <f t="shared" si="4"/>
        <v>30893.983999999997</v>
      </c>
      <c r="AA51" t="s">
        <v>43</v>
      </c>
      <c r="AE51" t="s">
        <v>45</v>
      </c>
    </row>
    <row r="52" spans="1:31">
      <c r="A52" t="s">
        <v>51</v>
      </c>
      <c r="B52" s="6"/>
      <c r="C52" s="11">
        <v>45912.487999999998</v>
      </c>
      <c r="E52">
        <f t="shared" si="0"/>
        <v>4772.98076395719</v>
      </c>
      <c r="F52">
        <f t="shared" si="1"/>
        <v>4773</v>
      </c>
      <c r="G52">
        <f t="shared" si="2"/>
        <v>-2.6304999999410938E-2</v>
      </c>
      <c r="J52">
        <f t="shared" si="6"/>
        <v>-2.6304999999410938E-2</v>
      </c>
      <c r="O52">
        <f t="shared" si="3"/>
        <v>-1.741595198483457E-2</v>
      </c>
      <c r="Q52" s="2">
        <f t="shared" si="4"/>
        <v>30893.987999999998</v>
      </c>
      <c r="AA52" t="s">
        <v>43</v>
      </c>
      <c r="AE52" t="s">
        <v>45</v>
      </c>
    </row>
    <row r="53" spans="1:31">
      <c r="A53" t="s">
        <v>51</v>
      </c>
      <c r="B53" s="6"/>
      <c r="C53" s="11">
        <v>45912.491000000002</v>
      </c>
      <c r="E53">
        <f t="shared" ref="E53:E84" si="7">+(C53-C$7)/C$8</f>
        <v>4772.9829577655355</v>
      </c>
      <c r="F53">
        <f t="shared" ref="F53:F84" si="8">ROUND(2*E53,0)/2</f>
        <v>4773</v>
      </c>
      <c r="G53">
        <f t="shared" ref="G53:G84" si="9">+C53-(C$7+F53*C$8)</f>
        <v>-2.3304999995161779E-2</v>
      </c>
      <c r="J53">
        <f t="shared" si="6"/>
        <v>-2.3304999995161779E-2</v>
      </c>
      <c r="O53">
        <f t="shared" ref="O53:O84" si="10">+C$11+C$12*F53</f>
        <v>-1.741595198483457E-2</v>
      </c>
      <c r="Q53" s="2">
        <f t="shared" ref="Q53:Q84" si="11">+C53-15018.5</f>
        <v>30893.991000000002</v>
      </c>
      <c r="AA53" t="s">
        <v>43</v>
      </c>
      <c r="AE53" t="s">
        <v>45</v>
      </c>
    </row>
    <row r="54" spans="1:31">
      <c r="A54" t="s">
        <v>51</v>
      </c>
      <c r="B54" s="6"/>
      <c r="C54" s="11">
        <v>45912.491000000002</v>
      </c>
      <c r="E54">
        <f t="shared" si="7"/>
        <v>4772.9829577655355</v>
      </c>
      <c r="F54">
        <f t="shared" si="8"/>
        <v>4773</v>
      </c>
      <c r="G54">
        <f t="shared" si="9"/>
        <v>-2.3304999995161779E-2</v>
      </c>
      <c r="J54">
        <f t="shared" si="6"/>
        <v>-2.3304999995161779E-2</v>
      </c>
      <c r="O54">
        <f t="shared" si="10"/>
        <v>-1.741595198483457E-2</v>
      </c>
      <c r="Q54" s="2">
        <f t="shared" si="11"/>
        <v>30893.991000000002</v>
      </c>
      <c r="AA54" t="s">
        <v>43</v>
      </c>
      <c r="AE54" t="s">
        <v>45</v>
      </c>
    </row>
    <row r="55" spans="1:31">
      <c r="A55" t="s">
        <v>51</v>
      </c>
      <c r="B55" s="6"/>
      <c r="C55" s="11">
        <v>45912.491000000002</v>
      </c>
      <c r="E55">
        <f t="shared" si="7"/>
        <v>4772.9829577655355</v>
      </c>
      <c r="F55">
        <f t="shared" si="8"/>
        <v>4773</v>
      </c>
      <c r="G55">
        <f t="shared" si="9"/>
        <v>-2.3304999995161779E-2</v>
      </c>
      <c r="J55">
        <f t="shared" si="6"/>
        <v>-2.3304999995161779E-2</v>
      </c>
      <c r="O55">
        <f t="shared" si="10"/>
        <v>-1.741595198483457E-2</v>
      </c>
      <c r="Q55" s="2">
        <f t="shared" si="11"/>
        <v>30893.991000000002</v>
      </c>
      <c r="AA55" t="s">
        <v>43</v>
      </c>
      <c r="AE55" t="s">
        <v>45</v>
      </c>
    </row>
    <row r="56" spans="1:31">
      <c r="A56" t="s">
        <v>51</v>
      </c>
      <c r="B56" s="6"/>
      <c r="C56" s="11">
        <v>45912.491000000002</v>
      </c>
      <c r="E56">
        <f t="shared" si="7"/>
        <v>4772.9829577655355</v>
      </c>
      <c r="F56">
        <f t="shared" si="8"/>
        <v>4773</v>
      </c>
      <c r="G56">
        <f t="shared" si="9"/>
        <v>-2.3304999995161779E-2</v>
      </c>
      <c r="J56">
        <f t="shared" si="6"/>
        <v>-2.3304999995161779E-2</v>
      </c>
      <c r="O56">
        <f t="shared" si="10"/>
        <v>-1.741595198483457E-2</v>
      </c>
      <c r="Q56" s="2">
        <f t="shared" si="11"/>
        <v>30893.991000000002</v>
      </c>
      <c r="AA56" t="s">
        <v>43</v>
      </c>
      <c r="AE56" t="s">
        <v>45</v>
      </c>
    </row>
    <row r="57" spans="1:31">
      <c r="A57" t="s">
        <v>51</v>
      </c>
      <c r="B57" s="6"/>
      <c r="C57" s="11">
        <v>45912.495999999999</v>
      </c>
      <c r="E57">
        <f t="shared" si="7"/>
        <v>4772.9866141127695</v>
      </c>
      <c r="F57">
        <f t="shared" si="8"/>
        <v>4773</v>
      </c>
      <c r="G57">
        <f t="shared" si="9"/>
        <v>-1.8304999997781124E-2</v>
      </c>
      <c r="J57">
        <f t="shared" si="6"/>
        <v>-1.8304999997781124E-2</v>
      </c>
      <c r="O57">
        <f t="shared" si="10"/>
        <v>-1.741595198483457E-2</v>
      </c>
      <c r="Q57" s="2">
        <f t="shared" si="11"/>
        <v>30893.995999999999</v>
      </c>
      <c r="AA57" t="s">
        <v>43</v>
      </c>
      <c r="AE57" t="s">
        <v>45</v>
      </c>
    </row>
    <row r="58" spans="1:31">
      <c r="A58" t="s">
        <v>51</v>
      </c>
      <c r="B58" s="6"/>
      <c r="C58" s="11">
        <v>45912.495999999999</v>
      </c>
      <c r="E58">
        <f t="shared" si="7"/>
        <v>4772.9866141127695</v>
      </c>
      <c r="F58">
        <f t="shared" si="8"/>
        <v>4773</v>
      </c>
      <c r="G58">
        <f t="shared" si="9"/>
        <v>-1.8304999997781124E-2</v>
      </c>
      <c r="J58">
        <f t="shared" si="6"/>
        <v>-1.8304999997781124E-2</v>
      </c>
      <c r="O58">
        <f t="shared" si="10"/>
        <v>-1.741595198483457E-2</v>
      </c>
      <c r="Q58" s="2">
        <f t="shared" si="11"/>
        <v>30893.995999999999</v>
      </c>
      <c r="AA58" t="s">
        <v>43</v>
      </c>
      <c r="AE58" t="s">
        <v>45</v>
      </c>
    </row>
    <row r="59" spans="1:31">
      <c r="A59" t="s">
        <v>51</v>
      </c>
      <c r="B59" s="6"/>
      <c r="C59" s="11">
        <v>45912.5</v>
      </c>
      <c r="E59">
        <f t="shared" si="7"/>
        <v>4772.9895391905584</v>
      </c>
      <c r="F59">
        <f t="shared" si="8"/>
        <v>4773</v>
      </c>
      <c r="G59">
        <f t="shared" si="9"/>
        <v>-1.4304999996966217E-2</v>
      </c>
      <c r="J59">
        <f t="shared" si="6"/>
        <v>-1.4304999996966217E-2</v>
      </c>
      <c r="O59">
        <f t="shared" si="10"/>
        <v>-1.741595198483457E-2</v>
      </c>
      <c r="Q59" s="2">
        <f t="shared" si="11"/>
        <v>30894</v>
      </c>
      <c r="AA59" t="s">
        <v>43</v>
      </c>
      <c r="AE59" t="s">
        <v>45</v>
      </c>
    </row>
    <row r="60" spans="1:31">
      <c r="A60" t="s">
        <v>51</v>
      </c>
      <c r="B60" s="6"/>
      <c r="C60" s="11">
        <v>45912.502</v>
      </c>
      <c r="E60">
        <f t="shared" si="7"/>
        <v>4772.9910017294533</v>
      </c>
      <c r="F60">
        <f t="shared" si="8"/>
        <v>4773</v>
      </c>
      <c r="G60">
        <f t="shared" si="9"/>
        <v>-1.2304999996558763E-2</v>
      </c>
      <c r="J60">
        <f t="shared" si="6"/>
        <v>-1.2304999996558763E-2</v>
      </c>
      <c r="O60">
        <f t="shared" si="10"/>
        <v>-1.741595198483457E-2</v>
      </c>
      <c r="Q60" s="2">
        <f t="shared" si="11"/>
        <v>30894.002</v>
      </c>
      <c r="AA60" t="s">
        <v>43</v>
      </c>
      <c r="AE60" t="s">
        <v>45</v>
      </c>
    </row>
    <row r="61" spans="1:31">
      <c r="A61" t="s">
        <v>51</v>
      </c>
      <c r="B61" s="6"/>
      <c r="C61" s="11">
        <v>45912.502</v>
      </c>
      <c r="E61">
        <f t="shared" si="7"/>
        <v>4772.9910017294533</v>
      </c>
      <c r="F61">
        <f t="shared" si="8"/>
        <v>4773</v>
      </c>
      <c r="G61">
        <f t="shared" si="9"/>
        <v>-1.2304999996558763E-2</v>
      </c>
      <c r="J61">
        <f t="shared" si="6"/>
        <v>-1.2304999996558763E-2</v>
      </c>
      <c r="O61">
        <f t="shared" si="10"/>
        <v>-1.741595198483457E-2</v>
      </c>
      <c r="Q61" s="2">
        <f t="shared" si="11"/>
        <v>30894.002</v>
      </c>
      <c r="AA61" t="s">
        <v>43</v>
      </c>
      <c r="AE61" t="s">
        <v>45</v>
      </c>
    </row>
    <row r="62" spans="1:31">
      <c r="A62" t="s">
        <v>51</v>
      </c>
      <c r="B62" s="6"/>
      <c r="C62" s="11">
        <v>45912.502999999997</v>
      </c>
      <c r="E62">
        <f t="shared" si="7"/>
        <v>4772.9917329988975</v>
      </c>
      <c r="F62">
        <f t="shared" si="8"/>
        <v>4773</v>
      </c>
      <c r="G62">
        <f t="shared" si="9"/>
        <v>-1.1304999999993015E-2</v>
      </c>
      <c r="J62">
        <f t="shared" si="6"/>
        <v>-1.1304999999993015E-2</v>
      </c>
      <c r="O62">
        <f t="shared" si="10"/>
        <v>-1.741595198483457E-2</v>
      </c>
      <c r="Q62" s="2">
        <f t="shared" si="11"/>
        <v>30894.002999999997</v>
      </c>
      <c r="AA62" t="s">
        <v>43</v>
      </c>
      <c r="AE62" t="s">
        <v>45</v>
      </c>
    </row>
    <row r="63" spans="1:31">
      <c r="A63" t="s">
        <v>51</v>
      </c>
      <c r="B63" s="6"/>
      <c r="C63" s="11">
        <v>46381.553999999996</v>
      </c>
      <c r="E63">
        <f t="shared" si="7"/>
        <v>5115.9943984760321</v>
      </c>
      <c r="F63">
        <f t="shared" si="8"/>
        <v>5116</v>
      </c>
      <c r="G63">
        <f t="shared" si="9"/>
        <v>-7.6600000029429793E-3</v>
      </c>
      <c r="J63">
        <f t="shared" si="6"/>
        <v>-7.6600000029429793E-3</v>
      </c>
      <c r="O63">
        <f t="shared" si="10"/>
        <v>-1.8033913510749004E-2</v>
      </c>
      <c r="Q63" s="2">
        <f t="shared" si="11"/>
        <v>31363.053999999996</v>
      </c>
      <c r="AA63" t="s">
        <v>43</v>
      </c>
      <c r="AE63" t="s">
        <v>45</v>
      </c>
    </row>
    <row r="64" spans="1:31">
      <c r="A64" t="s">
        <v>52</v>
      </c>
      <c r="B64" s="6"/>
      <c r="C64" s="11">
        <v>46522.375999999997</v>
      </c>
      <c r="E64">
        <f t="shared" si="7"/>
        <v>5218.9732245691894</v>
      </c>
      <c r="F64">
        <f t="shared" si="8"/>
        <v>5219</v>
      </c>
      <c r="G64">
        <f t="shared" si="9"/>
        <v>-3.6615000004530884E-2</v>
      </c>
      <c r="J64">
        <f t="shared" si="6"/>
        <v>-3.6615000004530884E-2</v>
      </c>
      <c r="O64">
        <f t="shared" si="10"/>
        <v>-1.8219482132233511E-2</v>
      </c>
      <c r="Q64" s="2">
        <f t="shared" si="11"/>
        <v>31503.875999999997</v>
      </c>
      <c r="AA64" t="s">
        <v>43</v>
      </c>
      <c r="AE64" t="s">
        <v>45</v>
      </c>
    </row>
    <row r="65" spans="1:31">
      <c r="A65" t="s">
        <v>52</v>
      </c>
      <c r="B65" s="6"/>
      <c r="C65" s="11">
        <v>46645.445</v>
      </c>
      <c r="E65">
        <f t="shared" si="7"/>
        <v>5308.9698241662618</v>
      </c>
      <c r="F65">
        <f t="shared" si="8"/>
        <v>5309</v>
      </c>
      <c r="G65">
        <f t="shared" si="9"/>
        <v>-4.1264999999839347E-2</v>
      </c>
      <c r="J65">
        <f t="shared" si="6"/>
        <v>-4.1264999999839347E-2</v>
      </c>
      <c r="O65">
        <f t="shared" si="10"/>
        <v>-1.8381629471394732E-2</v>
      </c>
      <c r="Q65" s="2">
        <f t="shared" si="11"/>
        <v>31626.945</v>
      </c>
      <c r="AA65" t="s">
        <v>43</v>
      </c>
      <c r="AE65" t="s">
        <v>45</v>
      </c>
    </row>
    <row r="66" spans="1:31">
      <c r="A66" t="s">
        <v>52</v>
      </c>
      <c r="B66" s="6"/>
      <c r="C66" s="11">
        <v>46645.461000000003</v>
      </c>
      <c r="E66">
        <f t="shared" si="7"/>
        <v>5308.981524477419</v>
      </c>
      <c r="F66">
        <f t="shared" si="8"/>
        <v>5309</v>
      </c>
      <c r="G66">
        <f t="shared" si="9"/>
        <v>-2.5264999996579718E-2</v>
      </c>
      <c r="J66">
        <f t="shared" si="6"/>
        <v>-2.5264999996579718E-2</v>
      </c>
      <c r="O66">
        <f t="shared" si="10"/>
        <v>-1.8381629471394732E-2</v>
      </c>
      <c r="Q66" s="2">
        <f t="shared" si="11"/>
        <v>31626.961000000003</v>
      </c>
      <c r="AA66" t="s">
        <v>43</v>
      </c>
      <c r="AE66" t="s">
        <v>45</v>
      </c>
    </row>
    <row r="67" spans="1:31">
      <c r="A67" t="s">
        <v>53</v>
      </c>
      <c r="B67" s="6"/>
      <c r="C67" s="11">
        <v>46991.423000000003</v>
      </c>
      <c r="E67">
        <f t="shared" si="7"/>
        <v>5561.9729649685396</v>
      </c>
      <c r="F67">
        <f t="shared" si="8"/>
        <v>5562</v>
      </c>
      <c r="G67">
        <f t="shared" si="9"/>
        <v>-3.6969999993743841E-2</v>
      </c>
      <c r="J67">
        <f t="shared" si="6"/>
        <v>-3.6969999993743841E-2</v>
      </c>
      <c r="O67">
        <f t="shared" si="10"/>
        <v>-1.8837443658147945E-2</v>
      </c>
      <c r="Q67" s="2">
        <f t="shared" si="11"/>
        <v>31972.923000000003</v>
      </c>
      <c r="AA67" t="s">
        <v>43</v>
      </c>
      <c r="AE67" t="s">
        <v>45</v>
      </c>
    </row>
    <row r="68" spans="1:31">
      <c r="A68" t="s">
        <v>53</v>
      </c>
      <c r="B68" s="6" t="s">
        <v>68</v>
      </c>
      <c r="C68" s="11">
        <v>47006.447999999997</v>
      </c>
      <c r="E68">
        <f t="shared" si="7"/>
        <v>5572.960288412668</v>
      </c>
      <c r="F68">
        <f t="shared" si="8"/>
        <v>5573</v>
      </c>
      <c r="G68">
        <f t="shared" si="9"/>
        <v>-5.4305000005115289E-2</v>
      </c>
      <c r="J68">
        <f t="shared" si="6"/>
        <v>-5.4305000005115289E-2</v>
      </c>
      <c r="O68">
        <f t="shared" si="10"/>
        <v>-1.8857261666267652E-2</v>
      </c>
      <c r="Q68" s="2">
        <f t="shared" si="11"/>
        <v>31987.947999999997</v>
      </c>
      <c r="AA68" t="s">
        <v>43</v>
      </c>
      <c r="AE68" t="s">
        <v>45</v>
      </c>
    </row>
    <row r="69" spans="1:31">
      <c r="A69" t="s">
        <v>53</v>
      </c>
      <c r="B69" s="6" t="s">
        <v>68</v>
      </c>
      <c r="C69" s="11">
        <v>47006.453999999998</v>
      </c>
      <c r="E69">
        <f t="shared" si="7"/>
        <v>5572.9646760293526</v>
      </c>
      <c r="F69">
        <f t="shared" si="8"/>
        <v>5573</v>
      </c>
      <c r="G69">
        <f t="shared" si="9"/>
        <v>-4.8305000003892928E-2</v>
      </c>
      <c r="J69">
        <f t="shared" si="6"/>
        <v>-4.8305000003892928E-2</v>
      </c>
      <c r="O69">
        <f t="shared" si="10"/>
        <v>-1.8857261666267652E-2</v>
      </c>
      <c r="Q69" s="2">
        <f t="shared" si="11"/>
        <v>31987.953999999998</v>
      </c>
      <c r="AA69" t="s">
        <v>43</v>
      </c>
      <c r="AE69" t="s">
        <v>45</v>
      </c>
    </row>
    <row r="70" spans="1:31">
      <c r="A70" t="s">
        <v>53</v>
      </c>
      <c r="B70" s="6" t="s">
        <v>68</v>
      </c>
      <c r="C70" s="11">
        <v>47006.457000000002</v>
      </c>
      <c r="E70">
        <f t="shared" si="7"/>
        <v>5572.9668698376972</v>
      </c>
      <c r="F70">
        <f t="shared" si="8"/>
        <v>5573</v>
      </c>
      <c r="G70">
        <f t="shared" si="9"/>
        <v>-4.5304999999643769E-2</v>
      </c>
      <c r="J70">
        <f t="shared" si="6"/>
        <v>-4.5304999999643769E-2</v>
      </c>
      <c r="O70">
        <f t="shared" si="10"/>
        <v>-1.8857261666267652E-2</v>
      </c>
      <c r="Q70" s="2">
        <f t="shared" si="11"/>
        <v>31987.957000000002</v>
      </c>
      <c r="AA70" t="s">
        <v>43</v>
      </c>
      <c r="AE70" t="s">
        <v>45</v>
      </c>
    </row>
    <row r="71" spans="1:31">
      <c r="A71" t="s">
        <v>53</v>
      </c>
      <c r="B71" s="6" t="s">
        <v>68</v>
      </c>
      <c r="C71" s="11">
        <v>47006.472000000002</v>
      </c>
      <c r="E71">
        <f t="shared" si="7"/>
        <v>5572.9778388794048</v>
      </c>
      <c r="F71">
        <f t="shared" si="8"/>
        <v>5573</v>
      </c>
      <c r="G71">
        <f t="shared" si="9"/>
        <v>-3.0305000000225846E-2</v>
      </c>
      <c r="J71">
        <f t="shared" si="6"/>
        <v>-3.0305000000225846E-2</v>
      </c>
      <c r="O71">
        <f t="shared" si="10"/>
        <v>-1.8857261666267652E-2</v>
      </c>
      <c r="Q71" s="2">
        <f t="shared" si="11"/>
        <v>31987.972000000002</v>
      </c>
      <c r="AA71" t="s">
        <v>43</v>
      </c>
      <c r="AE71" t="s">
        <v>45</v>
      </c>
    </row>
    <row r="72" spans="1:31">
      <c r="A72" t="s">
        <v>53</v>
      </c>
      <c r="B72" s="6" t="s">
        <v>68</v>
      </c>
      <c r="C72" s="11">
        <v>47006.472999999998</v>
      </c>
      <c r="E72">
        <f t="shared" si="7"/>
        <v>5572.978570148849</v>
      </c>
      <c r="F72">
        <f t="shared" si="8"/>
        <v>5573</v>
      </c>
      <c r="G72">
        <f t="shared" si="9"/>
        <v>-2.9305000003660098E-2</v>
      </c>
      <c r="J72">
        <f t="shared" si="6"/>
        <v>-2.9305000003660098E-2</v>
      </c>
      <c r="O72">
        <f t="shared" si="10"/>
        <v>-1.8857261666267652E-2</v>
      </c>
      <c r="Q72" s="2">
        <f t="shared" si="11"/>
        <v>31987.972999999998</v>
      </c>
      <c r="AA72" t="s">
        <v>43</v>
      </c>
      <c r="AE72" t="s">
        <v>45</v>
      </c>
    </row>
    <row r="73" spans="1:31">
      <c r="A73" t="s">
        <v>53</v>
      </c>
      <c r="B73" s="6"/>
      <c r="C73" s="11">
        <v>47032.423999999999</v>
      </c>
      <c r="E73">
        <f t="shared" si="7"/>
        <v>5591.9557435730558</v>
      </c>
      <c r="F73">
        <f t="shared" si="8"/>
        <v>5592</v>
      </c>
      <c r="G73">
        <f t="shared" si="9"/>
        <v>-6.0519999999087304E-2</v>
      </c>
      <c r="J73">
        <f t="shared" si="6"/>
        <v>-6.0519999999087304E-2</v>
      </c>
      <c r="O73">
        <f t="shared" si="10"/>
        <v>-1.8891492771201685E-2</v>
      </c>
      <c r="Q73" s="2">
        <f t="shared" si="11"/>
        <v>32013.923999999999</v>
      </c>
      <c r="AA73" t="s">
        <v>43</v>
      </c>
      <c r="AE73" t="s">
        <v>45</v>
      </c>
    </row>
    <row r="74" spans="1:31">
      <c r="A74" t="s">
        <v>53</v>
      </c>
      <c r="B74" s="6"/>
      <c r="C74" s="11">
        <v>47032.436999999998</v>
      </c>
      <c r="E74">
        <f t="shared" si="7"/>
        <v>5591.9652500758684</v>
      </c>
      <c r="F74">
        <f t="shared" si="8"/>
        <v>5592</v>
      </c>
      <c r="G74">
        <f t="shared" si="9"/>
        <v>-4.7520000000076834E-2</v>
      </c>
      <c r="J74">
        <f t="shared" si="6"/>
        <v>-4.7520000000076834E-2</v>
      </c>
      <c r="O74">
        <f t="shared" si="10"/>
        <v>-1.8891492771201685E-2</v>
      </c>
      <c r="Q74" s="2">
        <f t="shared" si="11"/>
        <v>32013.936999999998</v>
      </c>
      <c r="AA74" t="s">
        <v>43</v>
      </c>
      <c r="AE74" t="s">
        <v>45</v>
      </c>
    </row>
    <row r="75" spans="1:31">
      <c r="A75" t="s">
        <v>53</v>
      </c>
      <c r="B75" s="6"/>
      <c r="C75" s="11">
        <v>47032.445</v>
      </c>
      <c r="E75">
        <f t="shared" si="7"/>
        <v>5591.9711002314471</v>
      </c>
      <c r="F75">
        <f t="shared" si="8"/>
        <v>5592</v>
      </c>
      <c r="G75">
        <f t="shared" si="9"/>
        <v>-3.951999999844702E-2</v>
      </c>
      <c r="J75">
        <f t="shared" si="6"/>
        <v>-3.951999999844702E-2</v>
      </c>
      <c r="O75">
        <f t="shared" si="10"/>
        <v>-1.8891492771201685E-2</v>
      </c>
      <c r="Q75" s="2">
        <f t="shared" si="11"/>
        <v>32013.945</v>
      </c>
      <c r="AA75" t="s">
        <v>43</v>
      </c>
      <c r="AE75" t="s">
        <v>45</v>
      </c>
    </row>
    <row r="76" spans="1:31">
      <c r="A76" t="s">
        <v>55</v>
      </c>
      <c r="B76" s="6"/>
      <c r="C76" s="11">
        <v>47106.292000000001</v>
      </c>
      <c r="E76">
        <f t="shared" si="7"/>
        <v>5645.9731550985953</v>
      </c>
      <c r="F76">
        <f t="shared" si="8"/>
        <v>5646</v>
      </c>
      <c r="G76">
        <f t="shared" si="9"/>
        <v>-3.6710000000311993E-2</v>
      </c>
      <c r="I76">
        <f>+G76</f>
        <v>-3.6710000000311993E-2</v>
      </c>
      <c r="O76">
        <f t="shared" si="10"/>
        <v>-1.8988781174698419E-2</v>
      </c>
      <c r="Q76" s="2">
        <f t="shared" si="11"/>
        <v>32087.792000000001</v>
      </c>
      <c r="AA76" t="s">
        <v>43</v>
      </c>
      <c r="AB76">
        <v>7</v>
      </c>
      <c r="AC76" t="s">
        <v>54</v>
      </c>
      <c r="AE76" t="s">
        <v>36</v>
      </c>
    </row>
    <row r="77" spans="1:31">
      <c r="A77" t="s">
        <v>53</v>
      </c>
      <c r="B77" s="6" t="s">
        <v>68</v>
      </c>
      <c r="C77" s="11">
        <v>47389.374000000003</v>
      </c>
      <c r="E77">
        <f t="shared" si="7"/>
        <v>5852.9823727499788</v>
      </c>
      <c r="F77">
        <f t="shared" si="8"/>
        <v>5853</v>
      </c>
      <c r="G77">
        <f t="shared" si="9"/>
        <v>-2.4104999996779952E-2</v>
      </c>
      <c r="J77">
        <f>+G77</f>
        <v>-2.4104999996779952E-2</v>
      </c>
      <c r="O77">
        <f t="shared" si="10"/>
        <v>-1.936172005476923E-2</v>
      </c>
      <c r="Q77" s="2">
        <f t="shared" si="11"/>
        <v>32370.874000000003</v>
      </c>
      <c r="AA77" t="s">
        <v>43</v>
      </c>
      <c r="AE77" t="s">
        <v>45</v>
      </c>
    </row>
    <row r="78" spans="1:31">
      <c r="A78" t="s">
        <v>53</v>
      </c>
      <c r="B78" s="6" t="s">
        <v>68</v>
      </c>
      <c r="C78" s="11">
        <v>47389.38</v>
      </c>
      <c r="E78">
        <f t="shared" si="7"/>
        <v>5852.9867603666571</v>
      </c>
      <c r="F78">
        <f t="shared" si="8"/>
        <v>5853</v>
      </c>
      <c r="G78">
        <f t="shared" si="9"/>
        <v>-1.8105000002833549E-2</v>
      </c>
      <c r="J78">
        <f>+G78</f>
        <v>-1.8105000002833549E-2</v>
      </c>
      <c r="O78">
        <f t="shared" si="10"/>
        <v>-1.936172005476923E-2</v>
      </c>
      <c r="Q78" s="2">
        <f t="shared" si="11"/>
        <v>32370.879999999997</v>
      </c>
      <c r="AA78" t="s">
        <v>43</v>
      </c>
      <c r="AE78" t="s">
        <v>45</v>
      </c>
    </row>
    <row r="79" spans="1:31">
      <c r="A79" t="s">
        <v>53</v>
      </c>
      <c r="B79" s="6" t="s">
        <v>68</v>
      </c>
      <c r="C79" s="11">
        <v>47389.38</v>
      </c>
      <c r="E79">
        <f t="shared" si="7"/>
        <v>5852.9867603666571</v>
      </c>
      <c r="F79">
        <f t="shared" si="8"/>
        <v>5853</v>
      </c>
      <c r="G79">
        <f t="shared" si="9"/>
        <v>-1.8105000002833549E-2</v>
      </c>
      <c r="J79">
        <f>+G79</f>
        <v>-1.8105000002833549E-2</v>
      </c>
      <c r="O79">
        <f t="shared" si="10"/>
        <v>-1.936172005476923E-2</v>
      </c>
      <c r="Q79" s="2">
        <f t="shared" si="11"/>
        <v>32370.879999999997</v>
      </c>
      <c r="AA79" t="s">
        <v>43</v>
      </c>
      <c r="AE79" t="s">
        <v>45</v>
      </c>
    </row>
    <row r="80" spans="1:31">
      <c r="A80" t="s">
        <v>57</v>
      </c>
      <c r="B80" s="6"/>
      <c r="C80" s="11">
        <v>47817.414100000002</v>
      </c>
      <c r="E80">
        <f t="shared" si="7"/>
        <v>6165.9950200550666</v>
      </c>
      <c r="F80">
        <f t="shared" si="8"/>
        <v>6166</v>
      </c>
      <c r="G80">
        <f t="shared" si="9"/>
        <v>-6.8099999989499338E-3</v>
      </c>
      <c r="N80">
        <f>+G80</f>
        <v>-6.8099999989499338E-3</v>
      </c>
      <c r="O80">
        <f t="shared" si="10"/>
        <v>-1.992563246762992E-2</v>
      </c>
      <c r="Q80" s="2">
        <f t="shared" si="11"/>
        <v>32798.914100000002</v>
      </c>
      <c r="AA80" t="s">
        <v>56</v>
      </c>
      <c r="AE80" t="s">
        <v>45</v>
      </c>
    </row>
    <row r="81" spans="1:31">
      <c r="A81" t="s">
        <v>57</v>
      </c>
      <c r="B81" s="6"/>
      <c r="C81" s="11">
        <v>47817.415500000003</v>
      </c>
      <c r="E81">
        <f t="shared" si="7"/>
        <v>6165.9960438322933</v>
      </c>
      <c r="F81">
        <f t="shared" si="8"/>
        <v>6166</v>
      </c>
      <c r="G81">
        <f t="shared" si="9"/>
        <v>-5.4099999979371205E-3</v>
      </c>
      <c r="N81">
        <f>+G81</f>
        <v>-5.4099999979371205E-3</v>
      </c>
      <c r="O81">
        <f t="shared" si="10"/>
        <v>-1.992563246762992E-2</v>
      </c>
      <c r="Q81" s="2">
        <f t="shared" si="11"/>
        <v>32798.915500000003</v>
      </c>
      <c r="AA81" t="s">
        <v>58</v>
      </c>
      <c r="AE81" t="s">
        <v>45</v>
      </c>
    </row>
    <row r="82" spans="1:31">
      <c r="A82" t="s">
        <v>53</v>
      </c>
      <c r="B82" s="6"/>
      <c r="C82" s="11">
        <v>47888.504999999997</v>
      </c>
      <c r="E82">
        <f t="shared" si="7"/>
        <v>6217.9816231987907</v>
      </c>
      <c r="F82">
        <f t="shared" si="8"/>
        <v>6218</v>
      </c>
      <c r="G82">
        <f t="shared" si="9"/>
        <v>-2.5130000001809094E-2</v>
      </c>
      <c r="J82">
        <f>+G82</f>
        <v>-2.5130000001809094E-2</v>
      </c>
      <c r="O82">
        <f t="shared" si="10"/>
        <v>-2.0019317596923072E-2</v>
      </c>
      <c r="Q82" s="2">
        <f t="shared" si="11"/>
        <v>32870.004999999997</v>
      </c>
      <c r="AA82" t="s">
        <v>43</v>
      </c>
      <c r="AE82" t="s">
        <v>45</v>
      </c>
    </row>
    <row r="83" spans="1:31">
      <c r="A83" t="s">
        <v>59</v>
      </c>
      <c r="B83" s="6" t="s">
        <v>68</v>
      </c>
      <c r="C83" s="11">
        <v>47936.377999999997</v>
      </c>
      <c r="E83">
        <f t="shared" si="7"/>
        <v>6252.989685444446</v>
      </c>
      <c r="F83">
        <f t="shared" si="8"/>
        <v>6253</v>
      </c>
      <c r="G83">
        <f t="shared" si="9"/>
        <v>-1.4105000002018642E-2</v>
      </c>
      <c r="J83">
        <f>+G83</f>
        <v>-1.4105000002018642E-2</v>
      </c>
      <c r="O83">
        <f t="shared" si="10"/>
        <v>-2.0082374895485769E-2</v>
      </c>
      <c r="Q83" s="2">
        <f t="shared" si="11"/>
        <v>32917.877999999997</v>
      </c>
      <c r="AA83" t="s">
        <v>43</v>
      </c>
      <c r="AE83" t="s">
        <v>45</v>
      </c>
    </row>
    <row r="84" spans="1:31">
      <c r="A84" t="s">
        <v>59</v>
      </c>
      <c r="B84" s="6" t="s">
        <v>68</v>
      </c>
      <c r="C84" s="11">
        <v>47936.391000000003</v>
      </c>
      <c r="E84">
        <f t="shared" si="7"/>
        <v>6252.9991919472641</v>
      </c>
      <c r="F84">
        <f t="shared" si="8"/>
        <v>6253</v>
      </c>
      <c r="G84">
        <f t="shared" si="9"/>
        <v>-1.1049999957322143E-3</v>
      </c>
      <c r="J84">
        <f>+G84</f>
        <v>-1.1049999957322143E-3</v>
      </c>
      <c r="O84">
        <f t="shared" si="10"/>
        <v>-2.0082374895485769E-2</v>
      </c>
      <c r="Q84" s="2">
        <f t="shared" si="11"/>
        <v>32917.891000000003</v>
      </c>
      <c r="AA84" t="s">
        <v>43</v>
      </c>
      <c r="AE84" t="s">
        <v>45</v>
      </c>
    </row>
    <row r="85" spans="1:31">
      <c r="A85" t="s">
        <v>61</v>
      </c>
      <c r="B85" s="6"/>
      <c r="C85" s="11">
        <v>48044.394</v>
      </c>
      <c r="E85">
        <f t="shared" ref="E85:E107" si="12">+(C85-C$7)/C$8</f>
        <v>6331.9784860528644</v>
      </c>
      <c r="F85">
        <f t="shared" ref="F85:F107" si="13">ROUND(2*E85,0)/2</f>
        <v>6332</v>
      </c>
      <c r="G85">
        <f t="shared" ref="G85:G107" si="14">+C85-(C$7+F85*C$8)</f>
        <v>-2.9419999998935964E-2</v>
      </c>
      <c r="I85">
        <f>+G85</f>
        <v>-2.9419999998935964E-2</v>
      </c>
      <c r="O85">
        <f t="shared" ref="O85:O107" si="15">+C$11+C$12*F85</f>
        <v>-2.0224704226527286E-2</v>
      </c>
      <c r="Q85" s="2">
        <f t="shared" ref="Q85:Q107" si="16">+C85-15018.5</f>
        <v>33025.894</v>
      </c>
      <c r="AA85" t="s">
        <v>43</v>
      </c>
      <c r="AB85">
        <v>7</v>
      </c>
      <c r="AC85" t="s">
        <v>60</v>
      </c>
      <c r="AE85" t="s">
        <v>36</v>
      </c>
    </row>
    <row r="86" spans="1:31">
      <c r="A86" t="s">
        <v>59</v>
      </c>
      <c r="B86" s="6" t="s">
        <v>68</v>
      </c>
      <c r="C86" s="11">
        <v>48152.430999999997</v>
      </c>
      <c r="E86">
        <f t="shared" si="12"/>
        <v>6410.9826433196695</v>
      </c>
      <c r="F86">
        <f t="shared" si="13"/>
        <v>6411</v>
      </c>
      <c r="G86">
        <f t="shared" si="14"/>
        <v>-2.373500000248896E-2</v>
      </c>
      <c r="J86">
        <f t="shared" ref="J86:J91" si="17">+G86</f>
        <v>-2.373500000248896E-2</v>
      </c>
      <c r="O86">
        <f t="shared" si="15"/>
        <v>-2.0367033557568803E-2</v>
      </c>
      <c r="Q86" s="2">
        <f t="shared" si="16"/>
        <v>33133.930999999997</v>
      </c>
      <c r="AA86" t="s">
        <v>43</v>
      </c>
      <c r="AE86" t="s">
        <v>45</v>
      </c>
    </row>
    <row r="87" spans="1:31">
      <c r="A87" t="s">
        <v>59</v>
      </c>
      <c r="B87" s="6"/>
      <c r="C87" s="11">
        <v>48446.436999999998</v>
      </c>
      <c r="E87">
        <f t="shared" si="12"/>
        <v>6625.9802484122301</v>
      </c>
      <c r="F87">
        <f t="shared" si="13"/>
        <v>6626</v>
      </c>
      <c r="G87">
        <f t="shared" si="14"/>
        <v>-2.7009999997972045E-2</v>
      </c>
      <c r="J87">
        <f t="shared" si="17"/>
        <v>-2.7009999997972045E-2</v>
      </c>
      <c r="O87">
        <f t="shared" si="15"/>
        <v>-2.075438553445394E-2</v>
      </c>
      <c r="Q87" s="2">
        <f t="shared" si="16"/>
        <v>33427.936999999998</v>
      </c>
      <c r="AA87" t="s">
        <v>43</v>
      </c>
      <c r="AE87" t="s">
        <v>45</v>
      </c>
    </row>
    <row r="88" spans="1:31">
      <c r="A88" t="s">
        <v>59</v>
      </c>
      <c r="B88" s="6"/>
      <c r="C88" s="11">
        <v>48446.447999999997</v>
      </c>
      <c r="E88">
        <f t="shared" si="12"/>
        <v>6625.9882923761488</v>
      </c>
      <c r="F88">
        <f t="shared" si="13"/>
        <v>6626</v>
      </c>
      <c r="G88">
        <f t="shared" si="14"/>
        <v>-1.6009999999369029E-2</v>
      </c>
      <c r="J88">
        <f t="shared" si="17"/>
        <v>-1.6009999999369029E-2</v>
      </c>
      <c r="O88">
        <f t="shared" si="15"/>
        <v>-2.075438553445394E-2</v>
      </c>
      <c r="Q88" s="2">
        <f t="shared" si="16"/>
        <v>33427.947999999997</v>
      </c>
      <c r="AA88" t="s">
        <v>43</v>
      </c>
      <c r="AE88" t="s">
        <v>45</v>
      </c>
    </row>
    <row r="89" spans="1:31">
      <c r="A89" t="s">
        <v>59</v>
      </c>
      <c r="B89" s="6" t="s">
        <v>68</v>
      </c>
      <c r="C89" s="11">
        <v>48833.438999999998</v>
      </c>
      <c r="E89">
        <f t="shared" si="12"/>
        <v>6908.9829870163103</v>
      </c>
      <c r="F89">
        <f t="shared" si="13"/>
        <v>6909</v>
      </c>
      <c r="G89">
        <f t="shared" si="14"/>
        <v>-2.3265000003448222E-2</v>
      </c>
      <c r="J89">
        <f t="shared" si="17"/>
        <v>-2.3265000003448222E-2</v>
      </c>
      <c r="O89">
        <f t="shared" si="15"/>
        <v>-2.1264248834260896E-2</v>
      </c>
      <c r="Q89" s="2">
        <f t="shared" si="16"/>
        <v>33814.938999999998</v>
      </c>
      <c r="AA89" t="s">
        <v>43</v>
      </c>
      <c r="AE89" t="s">
        <v>45</v>
      </c>
    </row>
    <row r="90" spans="1:31">
      <c r="A90" t="s">
        <v>59</v>
      </c>
      <c r="B90" s="6"/>
      <c r="C90" s="11">
        <v>49004.398000000001</v>
      </c>
      <c r="E90">
        <f t="shared" si="12"/>
        <v>7034.0000804396404</v>
      </c>
      <c r="F90">
        <f t="shared" si="13"/>
        <v>7034</v>
      </c>
      <c r="G90">
        <f t="shared" si="14"/>
        <v>1.1000000085914508E-4</v>
      </c>
      <c r="J90">
        <f t="shared" si="17"/>
        <v>1.1000000085914508E-4</v>
      </c>
      <c r="O90">
        <f t="shared" si="15"/>
        <v>-2.1489453471984811E-2</v>
      </c>
      <c r="Q90" s="2">
        <f t="shared" si="16"/>
        <v>33985.898000000001</v>
      </c>
      <c r="AA90" t="s">
        <v>43</v>
      </c>
      <c r="AE90" t="s">
        <v>45</v>
      </c>
    </row>
    <row r="91" spans="1:31">
      <c r="A91" t="s">
        <v>59</v>
      </c>
      <c r="B91" s="6"/>
      <c r="C91" s="11">
        <v>49004.404999999999</v>
      </c>
      <c r="E91">
        <f t="shared" si="12"/>
        <v>7034.0051993257694</v>
      </c>
      <c r="F91">
        <f t="shared" si="13"/>
        <v>7034</v>
      </c>
      <c r="G91">
        <f t="shared" si="14"/>
        <v>7.109999998647254E-3</v>
      </c>
      <c r="J91">
        <f t="shared" si="17"/>
        <v>7.109999998647254E-3</v>
      </c>
      <c r="O91">
        <f t="shared" si="15"/>
        <v>-2.1489453471984811E-2</v>
      </c>
      <c r="Q91" s="2">
        <f t="shared" si="16"/>
        <v>33985.904999999999</v>
      </c>
      <c r="AA91" t="s">
        <v>43</v>
      </c>
      <c r="AE91" t="s">
        <v>45</v>
      </c>
    </row>
    <row r="92" spans="1:31">
      <c r="A92" t="s">
        <v>63</v>
      </c>
      <c r="B92" s="6"/>
      <c r="C92" s="11">
        <v>49056.364000000001</v>
      </c>
      <c r="D92">
        <v>5.0000000000000001E-3</v>
      </c>
      <c r="E92">
        <f t="shared" si="12"/>
        <v>7072.0012285326729</v>
      </c>
      <c r="F92">
        <f t="shared" si="13"/>
        <v>7072</v>
      </c>
      <c r="G92">
        <f t="shared" si="14"/>
        <v>1.680000001215376E-3</v>
      </c>
      <c r="I92">
        <f>+G92</f>
        <v>1.680000001215376E-3</v>
      </c>
      <c r="O92">
        <f t="shared" si="15"/>
        <v>-2.1557915681852884E-2</v>
      </c>
      <c r="Q92" s="2">
        <f t="shared" si="16"/>
        <v>34037.864000000001</v>
      </c>
      <c r="AA92" t="s">
        <v>43</v>
      </c>
      <c r="AB92" t="s">
        <v>62</v>
      </c>
      <c r="AC92" t="s">
        <v>60</v>
      </c>
      <c r="AE92" t="s">
        <v>36</v>
      </c>
    </row>
    <row r="93" spans="1:31">
      <c r="A93" t="s">
        <v>65</v>
      </c>
      <c r="B93" s="6"/>
      <c r="C93" s="11">
        <v>49097.373</v>
      </c>
      <c r="D93">
        <v>7.0000000000000001E-3</v>
      </c>
      <c r="E93">
        <f t="shared" si="12"/>
        <v>7101.9898572927677</v>
      </c>
      <c r="F93">
        <f t="shared" si="13"/>
        <v>7102</v>
      </c>
      <c r="G93">
        <f t="shared" si="14"/>
        <v>-1.3870000002498273E-2</v>
      </c>
      <c r="I93">
        <f>+G93</f>
        <v>-1.3870000002498273E-2</v>
      </c>
      <c r="O93">
        <f t="shared" si="15"/>
        <v>-2.1611964794906624E-2</v>
      </c>
      <c r="Q93" s="2">
        <f t="shared" si="16"/>
        <v>34078.873</v>
      </c>
      <c r="AA93" t="s">
        <v>43</v>
      </c>
      <c r="AB93" t="s">
        <v>64</v>
      </c>
      <c r="AC93" t="s">
        <v>60</v>
      </c>
      <c r="AE93" t="s">
        <v>36</v>
      </c>
    </row>
    <row r="94" spans="1:31">
      <c r="A94" t="s">
        <v>59</v>
      </c>
      <c r="B94" s="6"/>
      <c r="C94" s="11">
        <v>49417.336000000003</v>
      </c>
      <c r="E94">
        <f t="shared" si="12"/>
        <v>7335.9690234262198</v>
      </c>
      <c r="F94">
        <f t="shared" si="13"/>
        <v>7336</v>
      </c>
      <c r="G94">
        <f t="shared" si="14"/>
        <v>-4.2359999999462161E-2</v>
      </c>
      <c r="J94">
        <f t="shared" ref="J94:J102" si="18">+G94</f>
        <v>-4.2359999999462161E-2</v>
      </c>
      <c r="O94">
        <f t="shared" si="15"/>
        <v>-2.20335478767258E-2</v>
      </c>
      <c r="Q94" s="2">
        <f t="shared" si="16"/>
        <v>34398.836000000003</v>
      </c>
      <c r="AA94" t="s">
        <v>43</v>
      </c>
      <c r="AE94" t="s">
        <v>45</v>
      </c>
    </row>
    <row r="95" spans="1:31">
      <c r="A95" t="s">
        <v>59</v>
      </c>
      <c r="B95" s="6"/>
      <c r="C95" s="11">
        <v>49417.345000000001</v>
      </c>
      <c r="E95">
        <f t="shared" si="12"/>
        <v>7335.9756048512427</v>
      </c>
      <c r="F95">
        <f t="shared" si="13"/>
        <v>7336</v>
      </c>
      <c r="G95">
        <f t="shared" si="14"/>
        <v>-3.3360000001266599E-2</v>
      </c>
      <c r="J95">
        <f t="shared" si="18"/>
        <v>-3.3360000001266599E-2</v>
      </c>
      <c r="O95">
        <f t="shared" si="15"/>
        <v>-2.20335478767258E-2</v>
      </c>
      <c r="Q95" s="2">
        <f t="shared" si="16"/>
        <v>34398.845000000001</v>
      </c>
      <c r="AA95" t="s">
        <v>43</v>
      </c>
      <c r="AE95" t="s">
        <v>45</v>
      </c>
    </row>
    <row r="96" spans="1:31">
      <c r="A96" t="s">
        <v>59</v>
      </c>
      <c r="B96" s="6"/>
      <c r="C96" s="11">
        <v>49417.357000000004</v>
      </c>
      <c r="E96">
        <f t="shared" si="12"/>
        <v>7335.9843800846111</v>
      </c>
      <c r="F96">
        <f t="shared" si="13"/>
        <v>7336</v>
      </c>
      <c r="G96">
        <f t="shared" si="14"/>
        <v>-2.1359999998821877E-2</v>
      </c>
      <c r="J96">
        <f t="shared" si="18"/>
        <v>-2.1359999998821877E-2</v>
      </c>
      <c r="O96">
        <f t="shared" si="15"/>
        <v>-2.20335478767258E-2</v>
      </c>
      <c r="Q96" s="2">
        <f t="shared" si="16"/>
        <v>34398.857000000004</v>
      </c>
      <c r="AA96" t="s">
        <v>43</v>
      </c>
      <c r="AE96" t="s">
        <v>45</v>
      </c>
    </row>
    <row r="97" spans="1:31">
      <c r="A97" t="s">
        <v>59</v>
      </c>
      <c r="B97" s="6"/>
      <c r="C97" s="11">
        <v>49540.428999999996</v>
      </c>
      <c r="E97">
        <f t="shared" si="12"/>
        <v>7425.9831734900181</v>
      </c>
      <c r="F97">
        <f t="shared" si="13"/>
        <v>7426</v>
      </c>
      <c r="G97">
        <f t="shared" si="14"/>
        <v>-2.3010000004433095E-2</v>
      </c>
      <c r="J97">
        <f t="shared" si="18"/>
        <v>-2.3010000004433095E-2</v>
      </c>
      <c r="O97">
        <f t="shared" si="15"/>
        <v>-2.2195695215887025E-2</v>
      </c>
      <c r="Q97" s="2">
        <f t="shared" si="16"/>
        <v>34521.928999999996</v>
      </c>
      <c r="AA97" t="s">
        <v>43</v>
      </c>
      <c r="AE97" t="s">
        <v>45</v>
      </c>
    </row>
    <row r="98" spans="1:31">
      <c r="A98" t="s">
        <v>59</v>
      </c>
      <c r="B98" s="6"/>
      <c r="C98" s="11">
        <v>49540.430999999997</v>
      </c>
      <c r="E98">
        <f t="shared" si="12"/>
        <v>7425.984636028913</v>
      </c>
      <c r="F98">
        <f t="shared" si="13"/>
        <v>7426</v>
      </c>
      <c r="G98">
        <f t="shared" si="14"/>
        <v>-2.1010000004025642E-2</v>
      </c>
      <c r="J98">
        <f t="shared" si="18"/>
        <v>-2.1010000004025642E-2</v>
      </c>
      <c r="O98">
        <f t="shared" si="15"/>
        <v>-2.2195695215887025E-2</v>
      </c>
      <c r="Q98" s="2">
        <f t="shared" si="16"/>
        <v>34521.930999999997</v>
      </c>
      <c r="AA98" t="s">
        <v>43</v>
      </c>
      <c r="AE98" t="s">
        <v>45</v>
      </c>
    </row>
    <row r="99" spans="1:31">
      <c r="A99" t="s">
        <v>59</v>
      </c>
      <c r="B99" s="6"/>
      <c r="C99" s="11">
        <v>49540.436000000002</v>
      </c>
      <c r="E99">
        <f t="shared" si="12"/>
        <v>7425.9882923761525</v>
      </c>
      <c r="F99">
        <f t="shared" si="13"/>
        <v>7426</v>
      </c>
      <c r="G99">
        <f t="shared" si="14"/>
        <v>-1.6009999999369029E-2</v>
      </c>
      <c r="J99">
        <f t="shared" si="18"/>
        <v>-1.6009999999369029E-2</v>
      </c>
      <c r="O99">
        <f t="shared" si="15"/>
        <v>-2.2195695215887025E-2</v>
      </c>
      <c r="Q99" s="2">
        <f t="shared" si="16"/>
        <v>34521.936000000002</v>
      </c>
      <c r="AA99" t="s">
        <v>43</v>
      </c>
      <c r="AE99" t="s">
        <v>45</v>
      </c>
    </row>
    <row r="100" spans="1:31">
      <c r="A100" t="s">
        <v>59</v>
      </c>
      <c r="B100" s="6"/>
      <c r="C100" s="11">
        <v>49540.447999999997</v>
      </c>
      <c r="E100">
        <f t="shared" si="12"/>
        <v>7425.9970676095145</v>
      </c>
      <c r="F100">
        <f t="shared" si="13"/>
        <v>7426</v>
      </c>
      <c r="G100">
        <f t="shared" si="14"/>
        <v>-4.0100000042002648E-3</v>
      </c>
      <c r="J100">
        <f t="shared" si="18"/>
        <v>-4.0100000042002648E-3</v>
      </c>
      <c r="O100">
        <f t="shared" si="15"/>
        <v>-2.2195695215887025E-2</v>
      </c>
      <c r="Q100" s="2">
        <f t="shared" si="16"/>
        <v>34521.947999999997</v>
      </c>
      <c r="AA100" t="s">
        <v>43</v>
      </c>
      <c r="AE100" t="s">
        <v>45</v>
      </c>
    </row>
    <row r="101" spans="1:31">
      <c r="A101" t="s">
        <v>59</v>
      </c>
      <c r="B101" s="6" t="s">
        <v>68</v>
      </c>
      <c r="C101" s="11">
        <v>49555.464999999997</v>
      </c>
      <c r="E101">
        <f t="shared" si="12"/>
        <v>7436.9785408980697</v>
      </c>
      <c r="F101">
        <f t="shared" si="13"/>
        <v>7437</v>
      </c>
      <c r="G101">
        <f t="shared" si="14"/>
        <v>-2.9345000002649613E-2</v>
      </c>
      <c r="J101">
        <f t="shared" si="18"/>
        <v>-2.9345000002649613E-2</v>
      </c>
      <c r="O101">
        <f t="shared" si="15"/>
        <v>-2.2215513224006729E-2</v>
      </c>
      <c r="Q101" s="2">
        <f t="shared" si="16"/>
        <v>34536.964999999997</v>
      </c>
      <c r="AA101" t="s">
        <v>43</v>
      </c>
      <c r="AE101" t="s">
        <v>45</v>
      </c>
    </row>
    <row r="102" spans="1:31">
      <c r="A102" t="s">
        <v>59</v>
      </c>
      <c r="B102" s="6" t="s">
        <v>68</v>
      </c>
      <c r="C102" s="11">
        <v>49555.466999999997</v>
      </c>
      <c r="E102">
        <f t="shared" si="12"/>
        <v>7436.9800034369646</v>
      </c>
      <c r="F102">
        <f t="shared" si="13"/>
        <v>7437</v>
      </c>
      <c r="G102">
        <f t="shared" si="14"/>
        <v>-2.7345000002242159E-2</v>
      </c>
      <c r="J102">
        <f t="shared" si="18"/>
        <v>-2.7345000002242159E-2</v>
      </c>
      <c r="O102">
        <f t="shared" si="15"/>
        <v>-2.2215513224006729E-2</v>
      </c>
      <c r="Q102" s="2">
        <f t="shared" si="16"/>
        <v>34536.966999999997</v>
      </c>
      <c r="AA102" t="s">
        <v>43</v>
      </c>
      <c r="AE102" t="s">
        <v>45</v>
      </c>
    </row>
    <row r="103" spans="1:31">
      <c r="A103" t="s">
        <v>67</v>
      </c>
      <c r="B103" s="6"/>
      <c r="C103" s="11">
        <v>50847.7598</v>
      </c>
      <c r="E103">
        <f t="shared" si="12"/>
        <v>8381.9942449094506</v>
      </c>
      <c r="F103">
        <f t="shared" si="13"/>
        <v>8382</v>
      </c>
      <c r="G103">
        <f t="shared" si="14"/>
        <v>-7.8700000012759119E-3</v>
      </c>
      <c r="K103">
        <f>+G103</f>
        <v>-7.8700000012759119E-3</v>
      </c>
      <c r="O103">
        <f t="shared" si="15"/>
        <v>-2.3918060285199553E-2</v>
      </c>
      <c r="Q103" s="2">
        <f t="shared" si="16"/>
        <v>35829.2598</v>
      </c>
      <c r="AA103" t="s">
        <v>66</v>
      </c>
      <c r="AE103" t="s">
        <v>45</v>
      </c>
    </row>
    <row r="104" spans="1:31">
      <c r="A104" t="s">
        <v>71</v>
      </c>
      <c r="B104" s="6" t="s">
        <v>72</v>
      </c>
      <c r="C104" s="12">
        <v>51919.867899999997</v>
      </c>
      <c r="D104" s="12">
        <v>5.0000000000000001E-4</v>
      </c>
      <c r="E104">
        <f t="shared" si="12"/>
        <v>9165.9941425317265</v>
      </c>
      <c r="F104">
        <f t="shared" si="13"/>
        <v>9166</v>
      </c>
      <c r="G104">
        <f t="shared" si="14"/>
        <v>-8.0100000050151721E-3</v>
      </c>
      <c r="K104">
        <f>+G104</f>
        <v>-8.0100000050151721E-3</v>
      </c>
      <c r="O104">
        <f t="shared" si="15"/>
        <v>-2.533054377300397E-2</v>
      </c>
      <c r="Q104" s="2">
        <f t="shared" si="16"/>
        <v>36901.367899999997</v>
      </c>
    </row>
    <row r="105" spans="1:31">
      <c r="A105" t="s">
        <v>71</v>
      </c>
      <c r="B105" s="6" t="s">
        <v>72</v>
      </c>
      <c r="C105" s="12">
        <v>51974.566599999998</v>
      </c>
      <c r="D105" s="12">
        <v>5.9999999999999995E-4</v>
      </c>
      <c r="E105">
        <f t="shared" si="12"/>
        <v>9205.9936306431136</v>
      </c>
      <c r="F105">
        <f t="shared" si="13"/>
        <v>9206</v>
      </c>
      <c r="G105">
        <f t="shared" si="14"/>
        <v>-8.7100000018835999E-3</v>
      </c>
      <c r="K105">
        <f>+G105</f>
        <v>-8.7100000018835999E-3</v>
      </c>
      <c r="O105">
        <f t="shared" si="15"/>
        <v>-2.5402609257075624E-2</v>
      </c>
      <c r="Q105" s="2">
        <f t="shared" si="16"/>
        <v>36956.066599999998</v>
      </c>
    </row>
    <row r="106" spans="1:31">
      <c r="A106" t="s">
        <v>71</v>
      </c>
      <c r="B106" s="6" t="s">
        <v>68</v>
      </c>
      <c r="C106" s="12">
        <v>51989.607689999997</v>
      </c>
      <c r="D106" s="12">
        <v>1.3999999999999999E-4</v>
      </c>
      <c r="E106">
        <f t="shared" si="12"/>
        <v>9216.992720212651</v>
      </c>
      <c r="F106">
        <f t="shared" si="13"/>
        <v>9217</v>
      </c>
      <c r="G106">
        <f t="shared" si="14"/>
        <v>-9.9550000013550743E-3</v>
      </c>
      <c r="K106">
        <f>+G106</f>
        <v>-9.9550000013550743E-3</v>
      </c>
      <c r="O106">
        <f t="shared" si="15"/>
        <v>-2.5422427265195332E-2</v>
      </c>
      <c r="Q106" s="2">
        <f t="shared" si="16"/>
        <v>36971.107689999997</v>
      </c>
    </row>
    <row r="107" spans="1:31">
      <c r="A107" t="s">
        <v>71</v>
      </c>
      <c r="B107" s="6" t="s">
        <v>72</v>
      </c>
      <c r="C107" s="12">
        <v>52015.592100000002</v>
      </c>
      <c r="D107" s="12">
        <v>5.0000000000000001E-4</v>
      </c>
      <c r="E107">
        <f t="shared" si="12"/>
        <v>9235.994325349091</v>
      </c>
      <c r="F107">
        <f t="shared" si="13"/>
        <v>9236</v>
      </c>
      <c r="G107">
        <f t="shared" si="14"/>
        <v>-7.7600000004167669E-3</v>
      </c>
      <c r="K107">
        <f>+G107</f>
        <v>-7.7600000004167669E-3</v>
      </c>
      <c r="O107">
        <f t="shared" si="15"/>
        <v>-2.5456658370129368E-2</v>
      </c>
      <c r="Q107" s="2">
        <f t="shared" si="16"/>
        <v>36997.092100000002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(old)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2024-01-15T05:44:50Z</dcterms:modified>
</cp:coreProperties>
</file>