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14AB7AC-35DD-4250-8B25-CE676CC3D7A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I25" i="1"/>
  <c r="D9" i="1"/>
  <c r="C9" i="1"/>
  <c r="Q25" i="1"/>
  <c r="E22" i="1"/>
  <c r="F22" i="1"/>
  <c r="G22" i="1"/>
  <c r="K22" i="1"/>
  <c r="E23" i="1"/>
  <c r="F23" i="1"/>
  <c r="G23" i="1"/>
  <c r="K23" i="1"/>
  <c r="E24" i="1"/>
  <c r="F24" i="1"/>
  <c r="G24" i="1"/>
  <c r="K24" i="1"/>
  <c r="E21" i="1"/>
  <c r="F21" i="1"/>
  <c r="G21" i="1"/>
  <c r="I21" i="1"/>
  <c r="Q22" i="1"/>
  <c r="Q23" i="1"/>
  <c r="Q24" i="1"/>
  <c r="F16" i="1"/>
  <c r="C17" i="1"/>
  <c r="Q21" i="1"/>
  <c r="C11" i="1"/>
  <c r="C12" i="1"/>
  <c r="C16" i="1" l="1"/>
  <c r="D18" i="1" s="1"/>
  <c r="O24" i="1"/>
  <c r="O23" i="1"/>
  <c r="O22" i="1"/>
  <c r="O21" i="1"/>
  <c r="C15" i="1"/>
  <c r="F18" i="1" s="1"/>
  <c r="O25" i="1"/>
  <c r="F17" i="1"/>
  <c r="C18" i="1" l="1"/>
  <c r="F19" i="1"/>
</calcChain>
</file>

<file path=xl/sharedStrings.xml><?xml version="1.0" encoding="utf-8"?>
<sst xmlns="http://schemas.openxmlformats.org/spreadsheetml/2006/main" count="56" uniqueCount="48">
  <si>
    <t>OEJV 0191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</si>
  <si>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</si>
  <si>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</si>
  <si>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</si>
  <si>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</si>
  <si>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</si>
  <si>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</si>
  <si>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</si>
  <si>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</si>
  <si>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</si>
  <si>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</si>
  <si>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</si>
  <si>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</si>
  <si>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</si>
  <si>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</si>
  <si>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</si>
  <si>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</si>
  <si>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</si>
  <si>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</si>
  <si>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</si>
  <si>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</si>
  <si>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</si>
  <si>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</si>
  <si>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</si>
  <si>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</si>
  <si>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</si>
  <si>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</si>
  <si>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</si>
  <si>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</si>
  <si>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</si>
  <si>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</si>
  <si>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</si>
  <si>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</si>
  <si>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</si>
  <si>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</si>
  <si>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</si>
  <si>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</si>
  <si>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</si>
  <si>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</si>
  <si>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</si>
  <si>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EB</t>
  </si>
  <si>
    <t>VSX</t>
  </si>
  <si>
    <t>not avail.</t>
  </si>
  <si>
    <t>IBVS 6114</t>
  </si>
  <si>
    <t>I</t>
  </si>
  <si>
    <t>II</t>
  </si>
  <si>
    <t>vis</t>
  </si>
  <si>
    <t>V0791 Cas / GSC 3699-0479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</si>
</sst>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9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8" fillId="0" borderId="0" xfId="41" applyFo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V0791 Cas - O-C Diagr.</a:t>
            </a:r>
          </a:p>
        </c:rich>
      </c:tx>
      <c:layout>
        <c:manualLayout>
          <c:xMode val="edge"/>
          <c:yMode val="edge"/>
          <c:x val="0.3838664812239221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449235048678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5.8300000000000001E-3</c:v>
                  </c:pt>
                  <c:pt idx="2">
                    <c:v>2.0500000000000002E-3</c:v>
                  </c:pt>
                  <c:pt idx="3">
                    <c:v>5.2999999999999998E-4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5.8300000000000001E-3</c:v>
                  </c:pt>
                  <c:pt idx="2">
                    <c:v>2.0500000000000002E-3</c:v>
                  </c:pt>
                  <c:pt idx="3">
                    <c:v>5.2999999999999998E-4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2664</c:v>
                </c:pt>
                <c:pt idx="2">
                  <c:v>2787</c:v>
                </c:pt>
                <c:pt idx="3">
                  <c:v>2791.5</c:v>
                </c:pt>
                <c:pt idx="4">
                  <c:v>3309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03-4E14-AC8A-D81A48EE65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5.8300000000000001E-3</c:v>
                  </c:pt>
                  <c:pt idx="2">
                    <c:v>2.0500000000000002E-3</c:v>
                  </c:pt>
                  <c:pt idx="3">
                    <c:v>5.2999999999999998E-4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5.8300000000000001E-3</c:v>
                  </c:pt>
                  <c:pt idx="2">
                    <c:v>2.0500000000000002E-3</c:v>
                  </c:pt>
                  <c:pt idx="3">
                    <c:v>5.2999999999999998E-4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2664</c:v>
                </c:pt>
                <c:pt idx="2">
                  <c:v>2787</c:v>
                </c:pt>
                <c:pt idx="3">
                  <c:v>2791.5</c:v>
                </c:pt>
                <c:pt idx="4">
                  <c:v>3309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4">
                  <c:v>-0.15319999999337597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03-4E14-AC8A-D81A48EE65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5.8300000000000001E-3</c:v>
                  </c:pt>
                  <c:pt idx="2">
                    <c:v>2.0500000000000002E-3</c:v>
                  </c:pt>
                  <c:pt idx="3">
                    <c:v>5.2999999999999998E-4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5.8300000000000001E-3</c:v>
                  </c:pt>
                  <c:pt idx="2">
                    <c:v>2.0500000000000002E-3</c:v>
                  </c:pt>
                  <c:pt idx="3">
                    <c:v>5.2999999999999998E-4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2664</c:v>
                </c:pt>
                <c:pt idx="2">
                  <c:v>2787</c:v>
                </c:pt>
                <c:pt idx="3">
                  <c:v>2791.5</c:v>
                </c:pt>
                <c:pt idx="4">
                  <c:v>3309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03-4E14-AC8A-D81A48EE65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5.8300000000000001E-3</c:v>
                  </c:pt>
                  <c:pt idx="2">
                    <c:v>2.0500000000000002E-3</c:v>
                  </c:pt>
                  <c:pt idx="3">
                    <c:v>5.2999999999999998E-4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5.8300000000000001E-3</c:v>
                  </c:pt>
                  <c:pt idx="2">
                    <c:v>2.0500000000000002E-3</c:v>
                  </c:pt>
                  <c:pt idx="3">
                    <c:v>5.2999999999999998E-4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2664</c:v>
                </c:pt>
                <c:pt idx="2">
                  <c:v>2787</c:v>
                </c:pt>
                <c:pt idx="3">
                  <c:v>2791.5</c:v>
                </c:pt>
                <c:pt idx="4">
                  <c:v>3309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-0.11453999999503139</c:v>
                </c:pt>
                <c:pt idx="2">
                  <c:v>-0.12178999999741791</c:v>
                </c:pt>
                <c:pt idx="3">
                  <c:v>-0.12000999999872874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03-4E14-AC8A-D81A48EE65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5.8300000000000001E-3</c:v>
                  </c:pt>
                  <c:pt idx="2">
                    <c:v>2.0500000000000002E-3</c:v>
                  </c:pt>
                  <c:pt idx="3">
                    <c:v>5.2999999999999998E-4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5.8300000000000001E-3</c:v>
                  </c:pt>
                  <c:pt idx="2">
                    <c:v>2.0500000000000002E-3</c:v>
                  </c:pt>
                  <c:pt idx="3">
                    <c:v>5.2999999999999998E-4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2664</c:v>
                </c:pt>
                <c:pt idx="2">
                  <c:v>2787</c:v>
                </c:pt>
                <c:pt idx="3">
                  <c:v>2791.5</c:v>
                </c:pt>
                <c:pt idx="4">
                  <c:v>3309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03-4E14-AC8A-D81A48EE65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5.8300000000000001E-3</c:v>
                  </c:pt>
                  <c:pt idx="2">
                    <c:v>2.0500000000000002E-3</c:v>
                  </c:pt>
                  <c:pt idx="3">
                    <c:v>5.2999999999999998E-4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5.8300000000000001E-3</c:v>
                  </c:pt>
                  <c:pt idx="2">
                    <c:v>2.0500000000000002E-3</c:v>
                  </c:pt>
                  <c:pt idx="3">
                    <c:v>5.2999999999999998E-4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2664</c:v>
                </c:pt>
                <c:pt idx="2">
                  <c:v>2787</c:v>
                </c:pt>
                <c:pt idx="3">
                  <c:v>2791.5</c:v>
                </c:pt>
                <c:pt idx="4">
                  <c:v>3309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03-4E14-AC8A-D81A48EE65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5.8300000000000001E-3</c:v>
                  </c:pt>
                  <c:pt idx="2">
                    <c:v>2.0500000000000002E-3</c:v>
                  </c:pt>
                  <c:pt idx="3">
                    <c:v>5.2999999999999998E-4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5.8300000000000001E-3</c:v>
                  </c:pt>
                  <c:pt idx="2">
                    <c:v>2.0500000000000002E-3</c:v>
                  </c:pt>
                  <c:pt idx="3">
                    <c:v>5.2999999999999998E-4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2664</c:v>
                </c:pt>
                <c:pt idx="2">
                  <c:v>2787</c:v>
                </c:pt>
                <c:pt idx="3">
                  <c:v>2791.5</c:v>
                </c:pt>
                <c:pt idx="4">
                  <c:v>3309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03-4E14-AC8A-D81A48EE65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2664</c:v>
                </c:pt>
                <c:pt idx="2">
                  <c:v>2787</c:v>
                </c:pt>
                <c:pt idx="3">
                  <c:v>2791.5</c:v>
                </c:pt>
                <c:pt idx="4">
                  <c:v>3309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1.3790819149378936E-3</c:v>
                </c:pt>
                <c:pt idx="1">
                  <c:v>-0.11772094241660559</c:v>
                </c:pt>
                <c:pt idx="2">
                  <c:v>-0.12321993002650794</c:v>
                </c:pt>
                <c:pt idx="3">
                  <c:v>-0.12342111250004095</c:v>
                </c:pt>
                <c:pt idx="4">
                  <c:v>-0.1465570969563374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03-4E14-AC8A-D81A48EE6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655976"/>
        <c:axId val="1"/>
      </c:scatterChart>
      <c:valAx>
        <c:axId val="708655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21001390820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655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55493741307369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647700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91D589F-7574-820B-8FE1-D38CB09D4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</row>
    <row r="2" spans="1:6" x14ac:dyDescent="0.2">
      <c r="A2" t="s">
        <v>27</v>
      </c>
      <c r="B2" t="s">
        <v>40</v>
      </c>
      <c r="D2" s="3"/>
    </row>
    <row r="3" spans="1:6" ht="13.5" thickBot="1" x14ac:dyDescent="0.25"/>
    <row r="4" spans="1:6" ht="14.25" thickTop="1" thickBot="1" x14ac:dyDescent="0.25">
      <c r="A4" s="5" t="s">
        <v>4</v>
      </c>
      <c r="C4" s="8" t="s">
        <v>42</v>
      </c>
      <c r="D4" s="9" t="s">
        <v>42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v>48500.116999999998</v>
      </c>
      <c r="D7" s="28" t="s">
        <v>41</v>
      </c>
    </row>
    <row r="8" spans="1:6" x14ac:dyDescent="0.2">
      <c r="A8" t="s">
        <v>7</v>
      </c>
      <c r="C8">
        <v>2.8868</v>
      </c>
      <c r="D8" s="28" t="s">
        <v>41</v>
      </c>
    </row>
    <row r="9" spans="1:6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INTERCEPT(INDIRECT($D$9):G992,INDIRECT($C$9):F992)</f>
        <v>1.3790819149378936E-3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SLOPE(INDIRECT($D$9):G992,INDIRECT($C$9):F992)</f>
        <v>-4.4707216340669477E-5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58052.391642903043</v>
      </c>
      <c r="E15" s="16" t="s">
        <v>37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2.8867552927836595</v>
      </c>
      <c r="E16" s="16" t="s">
        <v>34</v>
      </c>
      <c r="F16" s="17">
        <f ca="1">NOW()+15018.5+$C$5/24</f>
        <v>60329.726790624998</v>
      </c>
    </row>
    <row r="17" spans="1:17" ht="13.5" thickBot="1" x14ac:dyDescent="0.25">
      <c r="A17" s="16" t="s">
        <v>31</v>
      </c>
      <c r="B17" s="12"/>
      <c r="C17" s="12">
        <f>COUNT(C21:C2191)</f>
        <v>5</v>
      </c>
      <c r="E17" s="16" t="s">
        <v>38</v>
      </c>
      <c r="F17" s="17">
        <f ca="1">ROUND(2*(F16-$C$7)/$C$8,0)/2+F15</f>
        <v>4099</v>
      </c>
    </row>
    <row r="18" spans="1:17" ht="14.25" thickTop="1" thickBot="1" x14ac:dyDescent="0.25">
      <c r="A18" s="18" t="s">
        <v>9</v>
      </c>
      <c r="B18" s="12"/>
      <c r="C18" s="21">
        <f ca="1">+C15</f>
        <v>58052.391642903043</v>
      </c>
      <c r="D18" s="22">
        <f ca="1">+C16</f>
        <v>2.8867552927836595</v>
      </c>
      <c r="E18" s="16" t="s">
        <v>39</v>
      </c>
      <c r="F18" s="25">
        <f ca="1">ROUND(2*(F16-$C$15)/$C$16,0)/2+F15</f>
        <v>790</v>
      </c>
    </row>
    <row r="19" spans="1:17" ht="13.5" thickTop="1" x14ac:dyDescent="0.2">
      <c r="E19" s="16" t="s">
        <v>35</v>
      </c>
      <c r="F19" s="20">
        <f ca="1">+$C$15+$C$16*F18-15018.5-$C$5/24</f>
        <v>45314.82415753547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46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t="s">
        <v>41</v>
      </c>
      <c r="C21" s="10">
        <v>48500.116999999998</v>
      </c>
      <c r="D21" s="10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1.3790819149378936E-3</v>
      </c>
      <c r="Q21" s="2">
        <f>+C21-15018.5</f>
        <v>33481.616999999998</v>
      </c>
    </row>
    <row r="22" spans="1:17" x14ac:dyDescent="0.2">
      <c r="A22" s="29" t="s">
        <v>43</v>
      </c>
      <c r="B22" s="30" t="s">
        <v>44</v>
      </c>
      <c r="C22" s="29">
        <v>56190.437660000003</v>
      </c>
      <c r="D22" s="29">
        <v>5.8300000000000001E-3</v>
      </c>
      <c r="E22">
        <f>+(C22-C$7)/C$8</f>
        <v>2663.9603228488309</v>
      </c>
      <c r="F22">
        <f>ROUND(2*E22,0)/2</f>
        <v>2664</v>
      </c>
      <c r="G22">
        <f>+C22-(C$7+F22*C$8)</f>
        <v>-0.11453999999503139</v>
      </c>
      <c r="K22">
        <f>+G22</f>
        <v>-0.11453999999503139</v>
      </c>
      <c r="O22">
        <f ca="1">+C$11+C$12*$F22</f>
        <v>-0.11772094241660559</v>
      </c>
      <c r="Q22" s="2">
        <f>+C22-15018.5</f>
        <v>41171.937660000003</v>
      </c>
    </row>
    <row r="23" spans="1:17" x14ac:dyDescent="0.2">
      <c r="A23" s="29" t="s">
        <v>43</v>
      </c>
      <c r="B23" s="30" t="s">
        <v>44</v>
      </c>
      <c r="C23" s="29">
        <v>56545.506809999999</v>
      </c>
      <c r="D23" s="29">
        <v>2.0500000000000002E-3</v>
      </c>
      <c r="E23">
        <f>+(C23-C$7)/C$8</f>
        <v>2786.9578114174865</v>
      </c>
      <c r="F23">
        <f>ROUND(2*E23,0)/2</f>
        <v>2787</v>
      </c>
      <c r="G23">
        <f>+C23-(C$7+F23*C$8)</f>
        <v>-0.12178999999741791</v>
      </c>
      <c r="K23">
        <f>+G23</f>
        <v>-0.12178999999741791</v>
      </c>
      <c r="O23">
        <f ca="1">+C$11+C$12*$F23</f>
        <v>-0.12321993002650794</v>
      </c>
      <c r="Q23" s="2">
        <f>+C23-15018.5</f>
        <v>41527.006809999999</v>
      </c>
    </row>
    <row r="24" spans="1:17" x14ac:dyDescent="0.2">
      <c r="A24" s="29" t="s">
        <v>43</v>
      </c>
      <c r="B24" s="30" t="s">
        <v>45</v>
      </c>
      <c r="C24" s="29">
        <v>56558.499190000002</v>
      </c>
      <c r="D24" s="29">
        <v>5.2999999999999998E-4</v>
      </c>
      <c r="E24">
        <f>+(C24-C$7)/C$8</f>
        <v>2791.458428017183</v>
      </c>
      <c r="F24">
        <f>ROUND(2*E24,0)/2</f>
        <v>2791.5</v>
      </c>
      <c r="G24">
        <f>+C24-(C$7+F24*C$8)</f>
        <v>-0.12000999999872874</v>
      </c>
      <c r="K24">
        <f>+G24</f>
        <v>-0.12000999999872874</v>
      </c>
      <c r="O24">
        <f ca="1">+C$11+C$12*$F24</f>
        <v>-0.12342111250004095</v>
      </c>
      <c r="Q24" s="2">
        <f>+C24-15018.5</f>
        <v>41539.999190000002</v>
      </c>
    </row>
    <row r="25" spans="1:17" x14ac:dyDescent="0.2">
      <c r="A25" s="33" t="s">
        <v>0</v>
      </c>
      <c r="B25" s="31" t="s">
        <v>44</v>
      </c>
      <c r="C25" s="32">
        <v>58052.385000000002</v>
      </c>
      <c r="D25" s="32">
        <v>0.01</v>
      </c>
      <c r="E25">
        <f>+(C25-C$7)/C$8</f>
        <v>3308.9469308576981</v>
      </c>
      <c r="F25">
        <f>ROUND(2*E25,0)/2</f>
        <v>3309</v>
      </c>
      <c r="G25">
        <f>+C25-(C$7+F25*C$8)</f>
        <v>-0.15319999999337597</v>
      </c>
      <c r="I25">
        <f>+G25</f>
        <v>-0.15319999999337597</v>
      </c>
      <c r="O25">
        <f ca="1">+C$11+C$12*$F25</f>
        <v>-0.1465570969563374</v>
      </c>
      <c r="Q25" s="2">
        <f>+C25-15018.5</f>
        <v>43033.885000000002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hyperlinks>
    <hyperlink ref="H64560" r:id="rId1" display="http://vsolj.cetus-net.org/bulletin.html"/>
    <hyperlink ref="H64553" r:id="rId2" display="https://www.aavso.org/ejaavso"/>
    <hyperlink ref="AP1411" r:id="rId3" display="http://cdsbib.u-strasbg.fr/cgi-bin/cdsbib?1990RMxAA..21..381G"/>
    <hyperlink ref="AP1408" r:id="rId4" display="http://cdsbib.u-strasbg.fr/cgi-bin/cdsbib?1990RMxAA..21..381G"/>
    <hyperlink ref="AP1410" r:id="rId5" display="http://cdsbib.u-strasbg.fr/cgi-bin/cdsbib?1990RMxAA..21..381G"/>
    <hyperlink ref="AP1386" r:id="rId6" display="http://cdsbib.u-strasbg.fr/cgi-bin/cdsbib?1990RMxAA..21..381G"/>
    <hyperlink ref="I64560" r:id="rId7" display="http://vsolj.cetus-net.org/bulletin.html"/>
    <hyperlink ref="AQ1547" r:id="rId8" display="http://cdsbib.u-strasbg.fr/cgi-bin/cdsbib?1990RMxAA..21..381G"/>
    <hyperlink ref="AQ3191" r:id="rId9" display="http://cdsbib.u-strasbg.fr/cgi-bin/cdsbib?1990RMxAA..21..381G"/>
    <hyperlink ref="AQ1548" r:id="rId10" display="http://cdsbib.u-strasbg.fr/cgi-bin/cdsbib?1990RMxAA..21..381G"/>
    <hyperlink ref="H64557" r:id="rId11" display="https://www.aavso.org/ejaavso"/>
    <hyperlink ref="H2398" r:id="rId12" display="http://vsolj.cetus-net.org/bulletin.html"/>
    <hyperlink ref="AP5636" r:id="rId13" display="http://cdsbib.u-strasbg.fr/cgi-bin/cdsbib?1990RMxAA..21..381G"/>
    <hyperlink ref="AP5639" r:id="rId14" display="http://cdsbib.u-strasbg.fr/cgi-bin/cdsbib?1990RMxAA..21..381G"/>
    <hyperlink ref="AP5637" r:id="rId15" display="http://cdsbib.u-strasbg.fr/cgi-bin/cdsbib?1990RMxAA..21..381G"/>
    <hyperlink ref="AP5615" r:id="rId16" display="http://cdsbib.u-strasbg.fr/cgi-bin/cdsbib?1990RMxAA..21..381G"/>
    <hyperlink ref="I2398" r:id="rId17" display="http://vsolj.cetus-net.org/bulletin.html"/>
    <hyperlink ref="AQ5749" r:id="rId18" display="http://cdsbib.u-strasbg.fr/cgi-bin/cdsbib?1990RMxAA..21..381G"/>
    <hyperlink ref="AQ301" r:id="rId19" display="http://cdsbib.u-strasbg.fr/cgi-bin/cdsbib?1990RMxAA..21..381G"/>
    <hyperlink ref="AQ575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2024-01-20T04:26:34Z</dcterms:modified>
</cp:coreProperties>
</file>