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B8C9C0F7-25B3-4FF9-8C04-6548F008FAC5}" xr6:coauthVersionLast="47" xr6:coauthVersionMax="47" xr10:uidLastSave="{00000000-0000-0000-0000-000000000000}"/>
  <bookViews>
    <workbookView xWindow="180" yWindow="0" windowWidth="13725" windowHeight="14700" xr2:uid="{00000000-000D-0000-FFFF-FFFF00000000}"/>
  </bookViews>
  <sheets>
    <sheet name="Active 1" sheetId="1" r:id="rId1"/>
    <sheet name="Graphs 1" sheetId="8" r:id="rId2"/>
    <sheet name="Samec.." sheetId="7" r:id="rId3"/>
    <sheet name="A (2)" sheetId="6" r:id="rId4"/>
    <sheet name="BAV" sheetId="3" r:id="rId5"/>
    <sheet name="Q_fit" sheetId="2" r:id="rId6"/>
    <sheet name="S" sheetId="4" r:id="rId7"/>
    <sheet name="S (2)" sheetId="5" r:id="rId8"/>
  </sheets>
  <definedNames>
    <definedName name="solver_adj" localSheetId="3" hidden="1">'A (2)'!$E$11:$E$13</definedName>
    <definedName name="solver_adj" localSheetId="0" hidden="1">'Active 1'!$AC$3:$AC$10</definedName>
    <definedName name="solver_adj" localSheetId="2" hidden="1">Samec..!$AC$3:$AC$10</definedName>
    <definedName name="solver_cvg" localSheetId="3" hidden="1">0.0001</definedName>
    <definedName name="solver_cvg" localSheetId="0" hidden="1">0.0001</definedName>
    <definedName name="solver_cvg" localSheetId="2" hidden="1">0.0001</definedName>
    <definedName name="solver_drv" localSheetId="3" hidden="1">1</definedName>
    <definedName name="solver_drv" localSheetId="0" hidden="1">1</definedName>
    <definedName name="solver_drv" localSheetId="2" hidden="1">1</definedName>
    <definedName name="solver_est" localSheetId="3" hidden="1">1</definedName>
    <definedName name="solver_est" localSheetId="0" hidden="1">1</definedName>
    <definedName name="solver_est" localSheetId="2" hidden="1">1</definedName>
    <definedName name="solver_itr" localSheetId="3" hidden="1">100</definedName>
    <definedName name="solver_itr" localSheetId="0" hidden="1">100</definedName>
    <definedName name="solver_itr" localSheetId="2" hidden="1">100</definedName>
    <definedName name="solver_lin" localSheetId="3" hidden="1">2</definedName>
    <definedName name="solver_lin" localSheetId="0" hidden="1">2</definedName>
    <definedName name="solver_lin" localSheetId="2" hidden="1">2</definedName>
    <definedName name="solver_neg" localSheetId="3" hidden="1">2</definedName>
    <definedName name="solver_neg" localSheetId="0" hidden="1">2</definedName>
    <definedName name="solver_neg" localSheetId="2" hidden="1">2</definedName>
    <definedName name="solver_num" localSheetId="3" hidden="1">0</definedName>
    <definedName name="solver_num" localSheetId="0" hidden="1">0</definedName>
    <definedName name="solver_num" localSheetId="2" hidden="1">0</definedName>
    <definedName name="solver_nwt" localSheetId="3" hidden="1">1</definedName>
    <definedName name="solver_nwt" localSheetId="0" hidden="1">1</definedName>
    <definedName name="solver_nwt" localSheetId="2" hidden="1">1</definedName>
    <definedName name="solver_opt" localSheetId="3" hidden="1">'A (2)'!$F$16</definedName>
    <definedName name="solver_opt" localSheetId="0" hidden="1">'Active 1'!$AC$11</definedName>
    <definedName name="solver_opt" localSheetId="2" hidden="1">Samec..!$AC$11</definedName>
    <definedName name="solver_pre" localSheetId="3" hidden="1">0.000001</definedName>
    <definedName name="solver_pre" localSheetId="0" hidden="1">0.000001</definedName>
    <definedName name="solver_pre" localSheetId="2" hidden="1">0.000001</definedName>
    <definedName name="solver_scl" localSheetId="3" hidden="1">2</definedName>
    <definedName name="solver_scl" localSheetId="0" hidden="1">2</definedName>
    <definedName name="solver_scl" localSheetId="2" hidden="1">2</definedName>
    <definedName name="solver_sho" localSheetId="3" hidden="1">2</definedName>
    <definedName name="solver_sho" localSheetId="0" hidden="1">2</definedName>
    <definedName name="solver_sho" localSheetId="2" hidden="1">2</definedName>
    <definedName name="solver_tim" localSheetId="3" hidden="1">100</definedName>
    <definedName name="solver_tim" localSheetId="0" hidden="1">100</definedName>
    <definedName name="solver_tim" localSheetId="2" hidden="1">100</definedName>
    <definedName name="solver_tol" localSheetId="3" hidden="1">0.05</definedName>
    <definedName name="solver_tol" localSheetId="0" hidden="1">0.05</definedName>
    <definedName name="solver_tol" localSheetId="2" hidden="1">0.05</definedName>
    <definedName name="solver_typ" localSheetId="3" hidden="1">2</definedName>
    <definedName name="solver_typ" localSheetId="0" hidden="1">2</definedName>
    <definedName name="solver_typ" localSheetId="2" hidden="1">2</definedName>
    <definedName name="solver_val" localSheetId="3" hidden="1">0</definedName>
    <definedName name="solver_val" localSheetId="0" hidden="1">0</definedName>
    <definedName name="solver_val" localSheetId="2" hidden="1">0</definedName>
  </definedNames>
  <calcPr calcId="181029"/>
</workbook>
</file>

<file path=xl/calcChain.xml><?xml version="1.0" encoding="utf-8"?>
<calcChain xmlns="http://schemas.openxmlformats.org/spreadsheetml/2006/main">
  <c r="X49" i="1" l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21" i="1"/>
  <c r="AB8" i="7"/>
  <c r="AB9" i="7"/>
  <c r="AB7" i="7"/>
  <c r="D11" i="7"/>
  <c r="W5" i="7" s="1"/>
  <c r="D12" i="7"/>
  <c r="D13" i="7"/>
  <c r="AB2" i="7"/>
  <c r="AD2" i="7"/>
  <c r="AB11" i="7"/>
  <c r="AB12" i="7"/>
  <c r="AB10" i="7"/>
  <c r="AB15" i="7"/>
  <c r="AU44" i="7"/>
  <c r="AB18" i="7"/>
  <c r="BL2" i="7"/>
  <c r="AB6" i="7"/>
  <c r="AB4" i="7"/>
  <c r="AB3" i="7"/>
  <c r="AY3" i="7"/>
  <c r="AB5" i="7"/>
  <c r="W3" i="7"/>
  <c r="Z3" i="7"/>
  <c r="Z4" i="7"/>
  <c r="AY4" i="7"/>
  <c r="Z5" i="7"/>
  <c r="AY5" i="7"/>
  <c r="Z6" i="7"/>
  <c r="AY6" i="7"/>
  <c r="Z7" i="7"/>
  <c r="AY7" i="7"/>
  <c r="W8" i="7"/>
  <c r="Z8" i="7"/>
  <c r="AY8" i="7"/>
  <c r="D9" i="7"/>
  <c r="E9" i="7"/>
  <c r="W9" i="7"/>
  <c r="Z9" i="7"/>
  <c r="AY9" i="7"/>
  <c r="W10" i="7"/>
  <c r="Z10" i="7"/>
  <c r="AY10" i="7"/>
  <c r="E21" i="7"/>
  <c r="F21" i="7"/>
  <c r="G21" i="7"/>
  <c r="E22" i="7"/>
  <c r="F22" i="7"/>
  <c r="G22" i="7"/>
  <c r="E23" i="7"/>
  <c r="F23" i="7"/>
  <c r="G23" i="7"/>
  <c r="E24" i="7"/>
  <c r="F24" i="7"/>
  <c r="E25" i="7"/>
  <c r="F25" i="7"/>
  <c r="E26" i="7"/>
  <c r="F26" i="7"/>
  <c r="E27" i="7"/>
  <c r="F27" i="7"/>
  <c r="E28" i="7"/>
  <c r="F28" i="7"/>
  <c r="E29" i="7"/>
  <c r="F29" i="7"/>
  <c r="G29" i="7"/>
  <c r="E30" i="7"/>
  <c r="F30" i="7"/>
  <c r="G30" i="7"/>
  <c r="E31" i="7"/>
  <c r="F31" i="7"/>
  <c r="G31" i="7"/>
  <c r="E32" i="7"/>
  <c r="F32" i="7"/>
  <c r="E33" i="7"/>
  <c r="F33" i="7"/>
  <c r="E34" i="7"/>
  <c r="F34" i="7"/>
  <c r="E35" i="7"/>
  <c r="F35" i="7"/>
  <c r="E36" i="7"/>
  <c r="F36" i="7"/>
  <c r="E37" i="7"/>
  <c r="F37" i="7"/>
  <c r="G37" i="7"/>
  <c r="E38" i="7"/>
  <c r="F38" i="7"/>
  <c r="G38" i="7"/>
  <c r="E39" i="7"/>
  <c r="F39" i="7"/>
  <c r="G39" i="7"/>
  <c r="E40" i="7"/>
  <c r="F40" i="7"/>
  <c r="E41" i="7"/>
  <c r="F41" i="7"/>
  <c r="G41" i="7"/>
  <c r="E42" i="7"/>
  <c r="F42" i="7"/>
  <c r="E43" i="7"/>
  <c r="F43" i="7"/>
  <c r="E44" i="7"/>
  <c r="F44" i="7"/>
  <c r="G44" i="7"/>
  <c r="E45" i="7"/>
  <c r="F45" i="7"/>
  <c r="G45" i="7"/>
  <c r="E46" i="7"/>
  <c r="F46" i="7"/>
  <c r="G46" i="7"/>
  <c r="E47" i="7"/>
  <c r="F47" i="7"/>
  <c r="G47" i="7"/>
  <c r="E48" i="7"/>
  <c r="F48" i="7"/>
  <c r="E49" i="7"/>
  <c r="F49" i="7"/>
  <c r="G49" i="7"/>
  <c r="E50" i="7"/>
  <c r="F50" i="7"/>
  <c r="E51" i="7"/>
  <c r="F51" i="7"/>
  <c r="E52" i="7"/>
  <c r="F52" i="7"/>
  <c r="Z52" i="7"/>
  <c r="E53" i="7"/>
  <c r="F53" i="7"/>
  <c r="G53" i="7"/>
  <c r="E54" i="7"/>
  <c r="F54" i="7"/>
  <c r="G54" i="7"/>
  <c r="E55" i="7"/>
  <c r="F55" i="7"/>
  <c r="G55" i="7"/>
  <c r="E56" i="7"/>
  <c r="F56" i="7"/>
  <c r="Z56" i="7"/>
  <c r="E57" i="7"/>
  <c r="F57" i="7"/>
  <c r="E58" i="7"/>
  <c r="F58" i="7"/>
  <c r="G58" i="7"/>
  <c r="E59" i="7"/>
  <c r="F59" i="7"/>
  <c r="E60" i="7"/>
  <c r="F60" i="7"/>
  <c r="Z60" i="7"/>
  <c r="E61" i="7"/>
  <c r="F61" i="7"/>
  <c r="E62" i="7"/>
  <c r="F62" i="7"/>
  <c r="G62" i="7"/>
  <c r="E63" i="7"/>
  <c r="F63" i="7"/>
  <c r="E64" i="7"/>
  <c r="F64" i="7"/>
  <c r="Z64" i="7"/>
  <c r="E65" i="7"/>
  <c r="F65" i="7"/>
  <c r="E66" i="7"/>
  <c r="F66" i="7"/>
  <c r="G66" i="7"/>
  <c r="E67" i="7"/>
  <c r="F67" i="7"/>
  <c r="E68" i="7"/>
  <c r="F68" i="7"/>
  <c r="Z68" i="7"/>
  <c r="E69" i="7"/>
  <c r="F69" i="7"/>
  <c r="E70" i="7"/>
  <c r="F70" i="7"/>
  <c r="G70" i="7"/>
  <c r="E71" i="7"/>
  <c r="F71" i="7"/>
  <c r="E72" i="7"/>
  <c r="F72" i="7"/>
  <c r="Z72" i="7"/>
  <c r="E73" i="7"/>
  <c r="F73" i="7"/>
  <c r="E74" i="7"/>
  <c r="F74" i="7"/>
  <c r="G74" i="7"/>
  <c r="E75" i="7"/>
  <c r="F75" i="7"/>
  <c r="Z75" i="7"/>
  <c r="E76" i="7"/>
  <c r="F76" i="7"/>
  <c r="E77" i="7"/>
  <c r="F77" i="7"/>
  <c r="G77" i="7"/>
  <c r="E78" i="7"/>
  <c r="F78" i="7"/>
  <c r="G78" i="7"/>
  <c r="E79" i="7"/>
  <c r="F79" i="7"/>
  <c r="G79" i="7"/>
  <c r="E80" i="7"/>
  <c r="F80" i="7"/>
  <c r="G80" i="7"/>
  <c r="E81" i="7"/>
  <c r="F81" i="7"/>
  <c r="G81" i="7"/>
  <c r="E82" i="7"/>
  <c r="F82" i="7"/>
  <c r="G82" i="7"/>
  <c r="E83" i="7"/>
  <c r="F83" i="7"/>
  <c r="G83" i="7"/>
  <c r="E84" i="7"/>
  <c r="F84" i="7"/>
  <c r="G84" i="7"/>
  <c r="E85" i="7"/>
  <c r="F85" i="7"/>
  <c r="G85" i="7"/>
  <c r="E86" i="7"/>
  <c r="F86" i="7"/>
  <c r="G86" i="7"/>
  <c r="E87" i="7"/>
  <c r="F87" i="7"/>
  <c r="G87" i="7"/>
  <c r="E88" i="7"/>
  <c r="F88" i="7"/>
  <c r="G88" i="7"/>
  <c r="E89" i="7"/>
  <c r="F89" i="7"/>
  <c r="G89" i="7"/>
  <c r="E90" i="7"/>
  <c r="F90" i="7"/>
  <c r="G90" i="7"/>
  <c r="E91" i="7"/>
  <c r="F91" i="7"/>
  <c r="G91" i="7"/>
  <c r="E92" i="7"/>
  <c r="F92" i="7"/>
  <c r="G92" i="7"/>
  <c r="E93" i="7"/>
  <c r="F93" i="7"/>
  <c r="G93" i="7"/>
  <c r="E94" i="7"/>
  <c r="F94" i="7"/>
  <c r="G94" i="7"/>
  <c r="E95" i="7"/>
  <c r="F95" i="7"/>
  <c r="G95" i="7"/>
  <c r="E96" i="7"/>
  <c r="F96" i="7"/>
  <c r="G96" i="7"/>
  <c r="E97" i="7"/>
  <c r="F97" i="7"/>
  <c r="G97" i="7"/>
  <c r="E98" i="7"/>
  <c r="F98" i="7"/>
  <c r="G98" i="7"/>
  <c r="E99" i="7"/>
  <c r="F99" i="7"/>
  <c r="G99" i="7"/>
  <c r="E100" i="7"/>
  <c r="F100" i="7"/>
  <c r="G100" i="7"/>
  <c r="E101" i="7"/>
  <c r="F101" i="7"/>
  <c r="G101" i="7"/>
  <c r="E102" i="7"/>
  <c r="F102" i="7"/>
  <c r="G102" i="7"/>
  <c r="E103" i="7"/>
  <c r="F103" i="7"/>
  <c r="G103" i="7"/>
  <c r="E104" i="7"/>
  <c r="F104" i="7"/>
  <c r="G104" i="7"/>
  <c r="E105" i="7"/>
  <c r="F105" i="7"/>
  <c r="G105" i="7"/>
  <c r="E106" i="7"/>
  <c r="F106" i="7"/>
  <c r="G106" i="7"/>
  <c r="W11" i="7"/>
  <c r="Z21" i="7"/>
  <c r="Z22" i="7"/>
  <c r="Z23" i="7"/>
  <c r="Z29" i="7"/>
  <c r="Z30" i="7"/>
  <c r="Z31" i="7"/>
  <c r="Z37" i="7"/>
  <c r="Z38" i="7"/>
  <c r="AU39" i="7"/>
  <c r="Z39" i="7"/>
  <c r="AU40" i="7"/>
  <c r="AT40" i="7"/>
  <c r="AU41" i="7"/>
  <c r="AT41" i="7"/>
  <c r="Z41" i="7"/>
  <c r="Z42" i="7"/>
  <c r="Z43" i="7"/>
  <c r="AT44" i="7"/>
  <c r="AS44" i="7"/>
  <c r="AR44" i="7"/>
  <c r="Z44" i="7"/>
  <c r="Z45" i="7"/>
  <c r="Z46" i="7"/>
  <c r="Z47" i="7"/>
  <c r="Z49" i="7"/>
  <c r="Z50" i="7"/>
  <c r="Z51" i="7"/>
  <c r="Z53" i="7"/>
  <c r="Z54" i="7"/>
  <c r="Z55" i="7"/>
  <c r="Z57" i="7"/>
  <c r="Z58" i="7"/>
  <c r="Z59" i="7"/>
  <c r="Z61" i="7"/>
  <c r="Z62" i="7"/>
  <c r="Z63" i="7"/>
  <c r="Z65" i="7"/>
  <c r="Z66" i="7"/>
  <c r="Z67" i="7"/>
  <c r="Z69" i="7"/>
  <c r="Z70" i="7"/>
  <c r="Z71" i="7"/>
  <c r="Z73" i="7"/>
  <c r="AU74" i="7"/>
  <c r="AT74" i="7"/>
  <c r="AS74" i="7"/>
  <c r="AR74" i="7"/>
  <c r="Z74" i="7"/>
  <c r="Z76" i="7"/>
  <c r="AU77" i="7"/>
  <c r="Z77" i="7"/>
  <c r="AU78" i="7"/>
  <c r="Z78" i="7"/>
  <c r="AU79" i="7"/>
  <c r="Z79" i="7"/>
  <c r="AU80" i="7"/>
  <c r="Z80" i="7"/>
  <c r="AU81" i="7"/>
  <c r="Z81" i="7"/>
  <c r="AU82" i="7"/>
  <c r="Z82" i="7"/>
  <c r="AU83" i="7"/>
  <c r="Z83" i="7"/>
  <c r="AU84" i="7"/>
  <c r="Z84" i="7"/>
  <c r="AU85" i="7"/>
  <c r="Z85" i="7"/>
  <c r="AU86" i="7"/>
  <c r="Z86" i="7"/>
  <c r="AU87" i="7"/>
  <c r="Z87" i="7"/>
  <c r="AU88" i="7"/>
  <c r="Z88" i="7"/>
  <c r="AU89" i="7"/>
  <c r="AT89" i="7"/>
  <c r="Z89" i="7"/>
  <c r="AU90" i="7"/>
  <c r="AT90" i="7"/>
  <c r="Z90" i="7"/>
  <c r="AU91" i="7"/>
  <c r="AT91" i="7"/>
  <c r="Z91" i="7"/>
  <c r="AU92" i="7"/>
  <c r="AT92" i="7"/>
  <c r="Z92" i="7"/>
  <c r="AU93" i="7"/>
  <c r="AT93" i="7"/>
  <c r="Z93" i="7"/>
  <c r="AU94" i="7"/>
  <c r="AT94" i="7"/>
  <c r="Z94" i="7"/>
  <c r="AU95" i="7"/>
  <c r="AT95" i="7"/>
  <c r="Z95" i="7"/>
  <c r="AU96" i="7"/>
  <c r="AT96" i="7"/>
  <c r="Z96" i="7"/>
  <c r="AU97" i="7"/>
  <c r="AT97" i="7"/>
  <c r="Z97" i="7"/>
  <c r="AU98" i="7"/>
  <c r="AT98" i="7"/>
  <c r="Z98" i="7"/>
  <c r="AU99" i="7"/>
  <c r="AT99" i="7"/>
  <c r="Z99" i="7"/>
  <c r="AU100" i="7"/>
  <c r="AT100" i="7"/>
  <c r="Z100" i="7"/>
  <c r="AU101" i="7"/>
  <c r="AT101" i="7"/>
  <c r="Z101" i="7"/>
  <c r="AU102" i="7"/>
  <c r="AT102" i="7"/>
  <c r="Z102" i="7"/>
  <c r="AU103" i="7"/>
  <c r="AT103" i="7"/>
  <c r="Z103" i="7"/>
  <c r="AU104" i="7"/>
  <c r="AT104" i="7"/>
  <c r="Z104" i="7"/>
  <c r="AU105" i="7"/>
  <c r="AT105" i="7"/>
  <c r="Z105" i="7"/>
  <c r="AU106" i="7"/>
  <c r="AT106" i="7"/>
  <c r="Z106" i="7"/>
  <c r="AU107" i="7"/>
  <c r="AT107" i="7"/>
  <c r="AU108" i="7"/>
  <c r="AT108" i="7"/>
  <c r="AS108" i="7"/>
  <c r="AU109" i="7"/>
  <c r="AT109" i="7"/>
  <c r="AS109" i="7"/>
  <c r="AR109" i="7"/>
  <c r="AU110" i="7"/>
  <c r="AU111" i="7"/>
  <c r="AU112" i="7"/>
  <c r="AT112" i="7"/>
  <c r="AU113" i="7"/>
  <c r="AT113" i="7"/>
  <c r="AS113" i="7"/>
  <c r="AR113" i="7"/>
  <c r="AQ113" i="7"/>
  <c r="AP113" i="7"/>
  <c r="AO113" i="7"/>
  <c r="AN113" i="7"/>
  <c r="AM113" i="7"/>
  <c r="AL113" i="7"/>
  <c r="AU114" i="7"/>
  <c r="AU115" i="7"/>
  <c r="AT115" i="7"/>
  <c r="AU116" i="7"/>
  <c r="AT116" i="7"/>
  <c r="AS116" i="7"/>
  <c r="AU117" i="7"/>
  <c r="AT117" i="7"/>
  <c r="AS117" i="7"/>
  <c r="AR117" i="7"/>
  <c r="AU118" i="7"/>
  <c r="AU119" i="7"/>
  <c r="AU120" i="7"/>
  <c r="AT120" i="7"/>
  <c r="AU121" i="7"/>
  <c r="AT121" i="7"/>
  <c r="AS121" i="7"/>
  <c r="AR121" i="7"/>
  <c r="AU122" i="7"/>
  <c r="AU123" i="7"/>
  <c r="AT123" i="7"/>
  <c r="AU124" i="7"/>
  <c r="AT124" i="7"/>
  <c r="AS124" i="7"/>
  <c r="AU125" i="7"/>
  <c r="AT125" i="7"/>
  <c r="AS125" i="7"/>
  <c r="AR125" i="7"/>
  <c r="AU126" i="7"/>
  <c r="AU127" i="7"/>
  <c r="AU128" i="7"/>
  <c r="AT128" i="7"/>
  <c r="AU129" i="7"/>
  <c r="AT129" i="7"/>
  <c r="AS129" i="7"/>
  <c r="AR129" i="7"/>
  <c r="AU130" i="7"/>
  <c r="AU131" i="7"/>
  <c r="AT131" i="7"/>
  <c r="AU132" i="7"/>
  <c r="AT132" i="7"/>
  <c r="AS132" i="7"/>
  <c r="AU133" i="7"/>
  <c r="AT133" i="7"/>
  <c r="AS133" i="7"/>
  <c r="AR133" i="7"/>
  <c r="AU134" i="7"/>
  <c r="AU135" i="7"/>
  <c r="AU136" i="7"/>
  <c r="AT136" i="7"/>
  <c r="AU137" i="7"/>
  <c r="AT137" i="7"/>
  <c r="AS137" i="7"/>
  <c r="AR137" i="7"/>
  <c r="AQ137" i="7"/>
  <c r="AP137" i="7"/>
  <c r="AO137" i="7"/>
  <c r="AN137" i="7"/>
  <c r="AM137" i="7"/>
  <c r="AL137" i="7"/>
  <c r="AU138" i="7"/>
  <c r="AU139" i="7"/>
  <c r="AT139" i="7"/>
  <c r="AU140" i="7"/>
  <c r="AT140" i="7"/>
  <c r="AS140" i="7"/>
  <c r="AU141" i="7"/>
  <c r="AT141" i="7"/>
  <c r="AS141" i="7"/>
  <c r="AR141" i="7"/>
  <c r="AU142" i="7"/>
  <c r="AU143" i="7"/>
  <c r="AU144" i="7"/>
  <c r="AT144" i="7"/>
  <c r="AU145" i="7"/>
  <c r="AT145" i="7"/>
  <c r="AS145" i="7"/>
  <c r="AR145" i="7"/>
  <c r="AU146" i="7"/>
  <c r="AQ146" i="7"/>
  <c r="AT146" i="7"/>
  <c r="AS146" i="7"/>
  <c r="AR146" i="7"/>
  <c r="AP146" i="7"/>
  <c r="AO146" i="7"/>
  <c r="AN146" i="7"/>
  <c r="AM146" i="7"/>
  <c r="AL146" i="7"/>
  <c r="AU147" i="7"/>
  <c r="AU148" i="7"/>
  <c r="AT148" i="7"/>
  <c r="AU149" i="7"/>
  <c r="AT149" i="7"/>
  <c r="AS149" i="7"/>
  <c r="AU150" i="7"/>
  <c r="AT150" i="7"/>
  <c r="AS150" i="7"/>
  <c r="AR150" i="7"/>
  <c r="AQ150" i="7"/>
  <c r="AP150" i="7"/>
  <c r="AO150" i="7"/>
  <c r="AN150" i="7"/>
  <c r="AM150" i="7"/>
  <c r="AL150" i="7"/>
  <c r="AU151" i="7"/>
  <c r="AU152" i="7"/>
  <c r="AT152" i="7"/>
  <c r="AU153" i="7"/>
  <c r="AU154" i="7"/>
  <c r="AQ154" i="7"/>
  <c r="AT154" i="7"/>
  <c r="AS154" i="7"/>
  <c r="AR154" i="7"/>
  <c r="AP154" i="7"/>
  <c r="AO154" i="7"/>
  <c r="AN154" i="7"/>
  <c r="AM154" i="7"/>
  <c r="AL154" i="7"/>
  <c r="AJ154" i="7"/>
  <c r="AU155" i="7"/>
  <c r="AU156" i="7"/>
  <c r="AT156" i="7"/>
  <c r="AU157" i="7"/>
  <c r="AT157" i="7"/>
  <c r="AS157" i="7"/>
  <c r="AU158" i="7"/>
  <c r="AT158" i="7"/>
  <c r="AS158" i="7"/>
  <c r="AR158" i="7"/>
  <c r="AU159" i="7"/>
  <c r="AU160" i="7"/>
  <c r="AT160" i="7"/>
  <c r="AU161" i="7"/>
  <c r="AU162" i="7"/>
  <c r="AT162" i="7"/>
  <c r="AS162" i="7"/>
  <c r="AR162" i="7"/>
  <c r="AU163" i="7"/>
  <c r="AU164" i="7"/>
  <c r="AT164" i="7"/>
  <c r="AU165" i="7"/>
  <c r="AT165" i="7"/>
  <c r="AS165" i="7"/>
  <c r="AU166" i="7"/>
  <c r="AT166" i="7"/>
  <c r="AS166" i="7"/>
  <c r="AR166" i="7"/>
  <c r="AU167" i="7"/>
  <c r="AU168" i="7"/>
  <c r="AT168" i="7"/>
  <c r="AU169" i="7"/>
  <c r="AU170" i="7"/>
  <c r="AT170" i="7"/>
  <c r="AS170" i="7"/>
  <c r="AR170" i="7"/>
  <c r="AQ170" i="7"/>
  <c r="AP170" i="7"/>
  <c r="AO170" i="7"/>
  <c r="AN170" i="7"/>
  <c r="AM170" i="7"/>
  <c r="AL170" i="7"/>
  <c r="AU171" i="7"/>
  <c r="AU172" i="7"/>
  <c r="AT172" i="7"/>
  <c r="AU173" i="7"/>
  <c r="AT173" i="7"/>
  <c r="AS173" i="7"/>
  <c r="AU174" i="7"/>
  <c r="AT174" i="7"/>
  <c r="AS174" i="7"/>
  <c r="AR174" i="7"/>
  <c r="AU175" i="7"/>
  <c r="AU176" i="7"/>
  <c r="AT176" i="7"/>
  <c r="AU177" i="7"/>
  <c r="AU178" i="7"/>
  <c r="AT178" i="7"/>
  <c r="AS178" i="7"/>
  <c r="AR178" i="7"/>
  <c r="AU179" i="7"/>
  <c r="AU180" i="7"/>
  <c r="AT180" i="7"/>
  <c r="AS180" i="7"/>
  <c r="AR180" i="7"/>
  <c r="AU181" i="7"/>
  <c r="AU182" i="7"/>
  <c r="AT182" i="7"/>
  <c r="AU183" i="7"/>
  <c r="AT183" i="7"/>
  <c r="AU184" i="7"/>
  <c r="AT184" i="7"/>
  <c r="AS184" i="7"/>
  <c r="AR184" i="7"/>
  <c r="AU185" i="7"/>
  <c r="AU186" i="7"/>
  <c r="AT186" i="7"/>
  <c r="AU187" i="7"/>
  <c r="AT187" i="7"/>
  <c r="AS187" i="7"/>
  <c r="AU188" i="7"/>
  <c r="AT188" i="7"/>
  <c r="AS188" i="7"/>
  <c r="AR188" i="7"/>
  <c r="AU189" i="7"/>
  <c r="AU190" i="7"/>
  <c r="AU191" i="7"/>
  <c r="AU192" i="7"/>
  <c r="AQ192" i="7"/>
  <c r="AT192" i="7"/>
  <c r="AS192" i="7"/>
  <c r="AR192" i="7"/>
  <c r="AP192" i="7"/>
  <c r="AO192" i="7"/>
  <c r="AN192" i="7"/>
  <c r="AM192" i="7"/>
  <c r="AL192" i="7"/>
  <c r="AJ192" i="7"/>
  <c r="AI192" i="7"/>
  <c r="AH192" i="7"/>
  <c r="AU193" i="7"/>
  <c r="AU194" i="7"/>
  <c r="AT194" i="7"/>
  <c r="AU195" i="7"/>
  <c r="AT195" i="7"/>
  <c r="AS195" i="7"/>
  <c r="AU196" i="7"/>
  <c r="AT196" i="7"/>
  <c r="AS196" i="7"/>
  <c r="AR196" i="7"/>
  <c r="AU197" i="7"/>
  <c r="AU198" i="7"/>
  <c r="AT198" i="7"/>
  <c r="AU199" i="7"/>
  <c r="AU200" i="7"/>
  <c r="AT200" i="7"/>
  <c r="AS200" i="7"/>
  <c r="AR200" i="7"/>
  <c r="AQ200" i="7"/>
  <c r="AP200" i="7"/>
  <c r="AO200" i="7"/>
  <c r="AN200" i="7"/>
  <c r="AM200" i="7"/>
  <c r="AL200" i="7"/>
  <c r="AU201" i="7"/>
  <c r="AU202" i="7"/>
  <c r="AT202" i="7"/>
  <c r="AU203" i="7"/>
  <c r="AT203" i="7"/>
  <c r="AS203" i="7"/>
  <c r="AU204" i="7"/>
  <c r="AT204" i="7"/>
  <c r="AS204" i="7"/>
  <c r="AR204" i="7"/>
  <c r="AU205" i="7"/>
  <c r="AU206" i="7"/>
  <c r="AU207" i="7"/>
  <c r="AU208" i="7"/>
  <c r="AT208" i="7"/>
  <c r="AS208" i="7"/>
  <c r="AR208" i="7"/>
  <c r="AU209" i="7"/>
  <c r="AU210" i="7"/>
  <c r="AT210" i="7"/>
  <c r="AU211" i="7"/>
  <c r="AT211" i="7"/>
  <c r="AS211" i="7"/>
  <c r="AU212" i="7"/>
  <c r="AT212" i="7"/>
  <c r="AS212" i="7"/>
  <c r="AR212" i="7"/>
  <c r="AU213" i="7"/>
  <c r="AU214" i="7"/>
  <c r="AT214" i="7"/>
  <c r="AU215" i="7"/>
  <c r="AU216" i="7"/>
  <c r="AT216" i="7"/>
  <c r="AS216" i="7"/>
  <c r="AR216" i="7"/>
  <c r="AU217" i="7"/>
  <c r="AU218" i="7"/>
  <c r="AT218" i="7"/>
  <c r="AU219" i="7"/>
  <c r="AT219" i="7"/>
  <c r="AS219" i="7"/>
  <c r="AU220" i="7"/>
  <c r="AT220" i="7"/>
  <c r="AS220" i="7"/>
  <c r="AR220" i="7"/>
  <c r="AQ220" i="7"/>
  <c r="AP220" i="7"/>
  <c r="AO220" i="7"/>
  <c r="AN220" i="7"/>
  <c r="AM220" i="7"/>
  <c r="AL220" i="7"/>
  <c r="AU221" i="7"/>
  <c r="AU222" i="7"/>
  <c r="AU223" i="7"/>
  <c r="AU224" i="7"/>
  <c r="AT224" i="7"/>
  <c r="AS224" i="7"/>
  <c r="AR224" i="7"/>
  <c r="AU225" i="7"/>
  <c r="AU226" i="7"/>
  <c r="AU227" i="7"/>
  <c r="AT227" i="7"/>
  <c r="AS227" i="7"/>
  <c r="AU228" i="7"/>
  <c r="AT228" i="7"/>
  <c r="AS228" i="7"/>
  <c r="AR228" i="7"/>
  <c r="AU229" i="7"/>
  <c r="AU230" i="7"/>
  <c r="AT230" i="7"/>
  <c r="AU231" i="7"/>
  <c r="AU232" i="7"/>
  <c r="AQ232" i="7"/>
  <c r="AP232" i="7"/>
  <c r="AO232" i="7"/>
  <c r="AN232" i="7"/>
  <c r="AM232" i="7"/>
  <c r="AL232" i="7"/>
  <c r="AT232" i="7"/>
  <c r="AS232" i="7"/>
  <c r="AR232" i="7"/>
  <c r="AU233" i="7"/>
  <c r="AU234" i="7"/>
  <c r="AU235" i="7"/>
  <c r="AT235" i="7"/>
  <c r="AS235" i="7"/>
  <c r="AU236" i="7"/>
  <c r="AT236" i="7"/>
  <c r="AS236" i="7"/>
  <c r="AR236" i="7"/>
  <c r="AU237" i="7"/>
  <c r="AU238" i="7"/>
  <c r="AU239" i="7"/>
  <c r="AU240" i="7"/>
  <c r="AT240" i="7"/>
  <c r="AS240" i="7"/>
  <c r="AR240" i="7"/>
  <c r="AU241" i="7"/>
  <c r="AU242" i="7"/>
  <c r="AT242" i="7"/>
  <c r="AU243" i="7"/>
  <c r="AT243" i="7"/>
  <c r="AS243" i="7"/>
  <c r="AU244" i="7"/>
  <c r="AT244" i="7"/>
  <c r="AS244" i="7"/>
  <c r="AR244" i="7"/>
  <c r="AU245" i="7"/>
  <c r="AU246" i="7"/>
  <c r="AT246" i="7"/>
  <c r="AU247" i="7"/>
  <c r="AU248" i="7"/>
  <c r="AT248" i="7"/>
  <c r="AS248" i="7"/>
  <c r="AR248" i="7"/>
  <c r="AU249" i="7"/>
  <c r="AU250" i="7"/>
  <c r="AT250" i="7"/>
  <c r="AU251" i="7"/>
  <c r="AT251" i="7"/>
  <c r="AS251" i="7"/>
  <c r="AU252" i="7"/>
  <c r="AT252" i="7"/>
  <c r="AS252" i="7"/>
  <c r="AR252" i="7"/>
  <c r="AU253" i="7"/>
  <c r="AU254" i="7"/>
  <c r="AU255" i="7"/>
  <c r="AU256" i="7"/>
  <c r="AT256" i="7"/>
  <c r="AS256" i="7"/>
  <c r="AR256" i="7"/>
  <c r="AU257" i="7"/>
  <c r="AU258" i="7"/>
  <c r="AT258" i="7"/>
  <c r="AU259" i="7"/>
  <c r="AT259" i="7"/>
  <c r="AS259" i="7"/>
  <c r="AU260" i="7"/>
  <c r="AT260" i="7"/>
  <c r="AS260" i="7"/>
  <c r="AR260" i="7"/>
  <c r="AU261" i="7"/>
  <c r="AT261" i="7"/>
  <c r="AS261" i="7"/>
  <c r="AR261" i="7"/>
  <c r="AU262" i="7"/>
  <c r="AU263" i="7"/>
  <c r="AT263" i="7"/>
  <c r="AS263" i="7"/>
  <c r="AR263" i="7"/>
  <c r="AQ263" i="7"/>
  <c r="AP263" i="7"/>
  <c r="AO263" i="7"/>
  <c r="AN263" i="7"/>
  <c r="AM263" i="7"/>
  <c r="AL263" i="7"/>
  <c r="AU264" i="7"/>
  <c r="AU265" i="7"/>
  <c r="AU266" i="7"/>
  <c r="AT266" i="7"/>
  <c r="AS266" i="7"/>
  <c r="AU267" i="7"/>
  <c r="AT267" i="7"/>
  <c r="AS267" i="7"/>
  <c r="AR267" i="7"/>
  <c r="AU268" i="7"/>
  <c r="AU269" i="7"/>
  <c r="AT269" i="7"/>
  <c r="AU270" i="7"/>
  <c r="AU271" i="7"/>
  <c r="AT271" i="7"/>
  <c r="AS271" i="7"/>
  <c r="AR271" i="7"/>
  <c r="AU272" i="7"/>
  <c r="AU273" i="7"/>
  <c r="AT273" i="7"/>
  <c r="AU274" i="7"/>
  <c r="AT274" i="7"/>
  <c r="AS274" i="7"/>
  <c r="AU275" i="7"/>
  <c r="AT275" i="7"/>
  <c r="AS275" i="7"/>
  <c r="AR275" i="7"/>
  <c r="AU276" i="7"/>
  <c r="AU277" i="7"/>
  <c r="AU278" i="7"/>
  <c r="AU279" i="7"/>
  <c r="AT279" i="7"/>
  <c r="AS279" i="7"/>
  <c r="AR279" i="7"/>
  <c r="AU280" i="7"/>
  <c r="AU281" i="7"/>
  <c r="AT281" i="7"/>
  <c r="AU282" i="7"/>
  <c r="AT282" i="7"/>
  <c r="AS282" i="7"/>
  <c r="AU283" i="7"/>
  <c r="AT283" i="7"/>
  <c r="AU284" i="7"/>
  <c r="AT284" i="7"/>
  <c r="AS284" i="7"/>
  <c r="AR284" i="7"/>
  <c r="AQ284" i="7"/>
  <c r="AP284" i="7"/>
  <c r="AO284" i="7"/>
  <c r="AN284" i="7"/>
  <c r="AM284" i="7"/>
  <c r="AL284" i="7"/>
  <c r="AU285" i="7"/>
  <c r="AU286" i="7"/>
  <c r="AU287" i="7"/>
  <c r="AT287" i="7"/>
  <c r="AU288" i="7"/>
  <c r="AT288" i="7"/>
  <c r="AS288" i="7"/>
  <c r="AR288" i="7"/>
  <c r="AU289" i="7"/>
  <c r="AT289" i="7"/>
  <c r="AS289" i="7"/>
  <c r="AR289" i="7"/>
  <c r="AU290" i="7"/>
  <c r="AU291" i="7"/>
  <c r="AT291" i="7"/>
  <c r="AU292" i="7"/>
  <c r="AT292" i="7"/>
  <c r="AS292" i="7"/>
  <c r="AR292" i="7"/>
  <c r="AQ292" i="7"/>
  <c r="AP292" i="7"/>
  <c r="AO292" i="7"/>
  <c r="AN292" i="7"/>
  <c r="AM292" i="7"/>
  <c r="AL292" i="7"/>
  <c r="AU293" i="7"/>
  <c r="AU294" i="7"/>
  <c r="AU295" i="7"/>
  <c r="AT295" i="7"/>
  <c r="AU296" i="7"/>
  <c r="AT296" i="7"/>
  <c r="AS296" i="7"/>
  <c r="AR296" i="7"/>
  <c r="AU297" i="7"/>
  <c r="AT297" i="7"/>
  <c r="AS297" i="7"/>
  <c r="AR297" i="7"/>
  <c r="AU298" i="7"/>
  <c r="AU299" i="7"/>
  <c r="AT299" i="7"/>
  <c r="AU300" i="7"/>
  <c r="AT300" i="7"/>
  <c r="AS300" i="7"/>
  <c r="AR300" i="7"/>
  <c r="AU301" i="7"/>
  <c r="AU302" i="7"/>
  <c r="AU303" i="7"/>
  <c r="AT303" i="7"/>
  <c r="AU304" i="7"/>
  <c r="AT304" i="7"/>
  <c r="AS304" i="7"/>
  <c r="AR304" i="7"/>
  <c r="AU305" i="7"/>
  <c r="AT305" i="7"/>
  <c r="AS305" i="7"/>
  <c r="AR305" i="7"/>
  <c r="AU306" i="7"/>
  <c r="AU307" i="7"/>
  <c r="AT307" i="7"/>
  <c r="AU308" i="7"/>
  <c r="AT308" i="7"/>
  <c r="AS308" i="7"/>
  <c r="AR308" i="7"/>
  <c r="AU309" i="7"/>
  <c r="AU310" i="7"/>
  <c r="AU311" i="7"/>
  <c r="AT311" i="7"/>
  <c r="AU312" i="7"/>
  <c r="AT312" i="7"/>
  <c r="AS312" i="7"/>
  <c r="AR312" i="7"/>
  <c r="AU313" i="7"/>
  <c r="AT313" i="7"/>
  <c r="AS313" i="7"/>
  <c r="AR313" i="7"/>
  <c r="AU314" i="7"/>
  <c r="AU315" i="7"/>
  <c r="AT315" i="7"/>
  <c r="AU316" i="7"/>
  <c r="AT316" i="7"/>
  <c r="AS316" i="7"/>
  <c r="AR316" i="7"/>
  <c r="AU317" i="7"/>
  <c r="AU318" i="7"/>
  <c r="AU319" i="7"/>
  <c r="AT319" i="7"/>
  <c r="AU320" i="7"/>
  <c r="AT320" i="7"/>
  <c r="AS320" i="7"/>
  <c r="AR320" i="7"/>
  <c r="AU321" i="7"/>
  <c r="AT321" i="7"/>
  <c r="AS321" i="7"/>
  <c r="AR321" i="7"/>
  <c r="AQ321" i="7"/>
  <c r="AU322" i="7"/>
  <c r="AU323" i="7"/>
  <c r="AT323" i="7"/>
  <c r="AU324" i="7"/>
  <c r="AT324" i="7"/>
  <c r="AS324" i="7"/>
  <c r="AR324" i="7"/>
  <c r="AU325" i="7"/>
  <c r="AU326" i="7"/>
  <c r="AU327" i="7"/>
  <c r="AT327" i="7"/>
  <c r="AU328" i="7"/>
  <c r="AT328" i="7"/>
  <c r="AS328" i="7"/>
  <c r="AR328" i="7"/>
  <c r="AQ328" i="7"/>
  <c r="AP328" i="7"/>
  <c r="AO328" i="7"/>
  <c r="AN328" i="7"/>
  <c r="AM328" i="7"/>
  <c r="AL328" i="7"/>
  <c r="AU329" i="7"/>
  <c r="AT329" i="7"/>
  <c r="AS329" i="7"/>
  <c r="AR329" i="7"/>
  <c r="AU330" i="7"/>
  <c r="AU331" i="7"/>
  <c r="AT331" i="7"/>
  <c r="AU332" i="7"/>
  <c r="AT332" i="7"/>
  <c r="AS332" i="7"/>
  <c r="AR332" i="7"/>
  <c r="AU333" i="7"/>
  <c r="AU334" i="7"/>
  <c r="AU335" i="7"/>
  <c r="AT335" i="7"/>
  <c r="AU336" i="7"/>
  <c r="AT336" i="7"/>
  <c r="AS336" i="7"/>
  <c r="AR336" i="7"/>
  <c r="AQ336" i="7"/>
  <c r="AP336" i="7"/>
  <c r="AO336" i="7"/>
  <c r="AN336" i="7"/>
  <c r="AM336" i="7"/>
  <c r="AL336" i="7"/>
  <c r="AU337" i="7"/>
  <c r="AU338" i="7"/>
  <c r="AT338" i="7"/>
  <c r="AU339" i="7"/>
  <c r="AU340" i="7"/>
  <c r="AQ340" i="7"/>
  <c r="AP340" i="7"/>
  <c r="AO340" i="7"/>
  <c r="AN340" i="7"/>
  <c r="AM340" i="7"/>
  <c r="AL340" i="7"/>
  <c r="AJ340" i="7"/>
  <c r="AT340" i="7"/>
  <c r="AS340" i="7"/>
  <c r="AR340" i="7"/>
  <c r="AI340" i="7"/>
  <c r="AH340" i="7"/>
  <c r="AU341" i="7"/>
  <c r="AU342" i="7"/>
  <c r="AT342" i="7"/>
  <c r="AU343" i="7"/>
  <c r="AT343" i="7"/>
  <c r="AS343" i="7"/>
  <c r="AU344" i="7"/>
  <c r="AT344" i="7"/>
  <c r="AS344" i="7"/>
  <c r="AR344" i="7"/>
  <c r="AQ344" i="7"/>
  <c r="AP344" i="7"/>
  <c r="AO344" i="7"/>
  <c r="AN344" i="7"/>
  <c r="AM344" i="7"/>
  <c r="AL344" i="7"/>
  <c r="AU345" i="7"/>
  <c r="AU346" i="7"/>
  <c r="AU347" i="7"/>
  <c r="AT347" i="7"/>
  <c r="AU348" i="7"/>
  <c r="AU349" i="7"/>
  <c r="AT349" i="7"/>
  <c r="AS349" i="7"/>
  <c r="AR349" i="7"/>
  <c r="AQ349" i="7"/>
  <c r="AP349" i="7"/>
  <c r="AO349" i="7"/>
  <c r="AN349" i="7"/>
  <c r="AM349" i="7"/>
  <c r="AL349" i="7"/>
  <c r="AU350" i="7"/>
  <c r="AU351" i="7"/>
  <c r="AT351" i="7"/>
  <c r="AU352" i="7"/>
  <c r="AT352" i="7"/>
  <c r="AS352" i="7"/>
  <c r="AU353" i="7"/>
  <c r="AT353" i="7"/>
  <c r="AS353" i="7"/>
  <c r="AR353" i="7"/>
  <c r="AU354" i="7"/>
  <c r="AU355" i="7"/>
  <c r="AT355" i="7"/>
  <c r="AS355" i="7"/>
  <c r="AR355" i="7"/>
  <c r="AQ355" i="7"/>
  <c r="AP355" i="7"/>
  <c r="AU356" i="7"/>
  <c r="AT356" i="7"/>
  <c r="AS356" i="7"/>
  <c r="AR356" i="7"/>
  <c r="AQ356" i="7"/>
  <c r="AP356" i="7"/>
  <c r="AO356" i="7"/>
  <c r="AN356" i="7"/>
  <c r="AM356" i="7"/>
  <c r="AL356" i="7"/>
  <c r="AU357" i="7"/>
  <c r="AT357" i="7"/>
  <c r="AS357" i="7"/>
  <c r="AU358" i="7"/>
  <c r="AS358" i="7"/>
  <c r="AT358" i="7"/>
  <c r="AR358" i="7"/>
  <c r="AU359" i="7"/>
  <c r="AU360" i="7"/>
  <c r="AQ360" i="7"/>
  <c r="AP360" i="7"/>
  <c r="AO360" i="7"/>
  <c r="AN360" i="7"/>
  <c r="AM360" i="7"/>
  <c r="AL360" i="7"/>
  <c r="AT360" i="7"/>
  <c r="AS360" i="7"/>
  <c r="AR360" i="7"/>
  <c r="AU361" i="7"/>
  <c r="AU362" i="7"/>
  <c r="AT362" i="7"/>
  <c r="AU363" i="7"/>
  <c r="AU364" i="7"/>
  <c r="AT364" i="7"/>
  <c r="AS364" i="7"/>
  <c r="AR364" i="7"/>
  <c r="AQ364" i="7"/>
  <c r="AP364" i="7"/>
  <c r="AO364" i="7"/>
  <c r="AN364" i="7"/>
  <c r="AM364" i="7"/>
  <c r="AL364" i="7"/>
  <c r="AU365" i="7"/>
  <c r="AT365" i="7"/>
  <c r="AS365" i="7"/>
  <c r="AU366" i="7"/>
  <c r="AS366" i="7"/>
  <c r="AR366" i="7"/>
  <c r="AT366" i="7"/>
  <c r="AU367" i="7"/>
  <c r="AU368" i="7"/>
  <c r="AT368" i="7"/>
  <c r="AS368" i="7"/>
  <c r="AR368" i="7"/>
  <c r="AU369" i="7"/>
  <c r="AU370" i="7"/>
  <c r="AT370" i="7"/>
  <c r="AU371" i="7"/>
  <c r="AU372" i="7"/>
  <c r="AT372" i="7"/>
  <c r="AS372" i="7"/>
  <c r="AR372" i="7"/>
  <c r="AQ372" i="7"/>
  <c r="AP372" i="7"/>
  <c r="AO372" i="7"/>
  <c r="AN372" i="7"/>
  <c r="AM372" i="7"/>
  <c r="AL372" i="7"/>
  <c r="AU373" i="7"/>
  <c r="AT373" i="7"/>
  <c r="AS373" i="7"/>
  <c r="AU374" i="7"/>
  <c r="AS374" i="7"/>
  <c r="AT374" i="7"/>
  <c r="AR374" i="7"/>
  <c r="AQ374" i="7"/>
  <c r="AP374" i="7"/>
  <c r="AU375" i="7"/>
  <c r="AU376" i="7"/>
  <c r="AQ376" i="7"/>
  <c r="AP376" i="7"/>
  <c r="AO376" i="7"/>
  <c r="AN376" i="7"/>
  <c r="AM376" i="7"/>
  <c r="AL376" i="7"/>
  <c r="AT376" i="7"/>
  <c r="AS376" i="7"/>
  <c r="AR376" i="7"/>
  <c r="AU377" i="7"/>
  <c r="AU378" i="7"/>
  <c r="AT378" i="7"/>
  <c r="AU379" i="7"/>
  <c r="AU380" i="7"/>
  <c r="AT380" i="7"/>
  <c r="AS380" i="7"/>
  <c r="AR380" i="7"/>
  <c r="AU381" i="7"/>
  <c r="AU382" i="7"/>
  <c r="AT382" i="7"/>
  <c r="AU383" i="7"/>
  <c r="AU384" i="7"/>
  <c r="AT384" i="7"/>
  <c r="AS384" i="7"/>
  <c r="AR384" i="7"/>
  <c r="AQ384" i="7"/>
  <c r="AP384" i="7"/>
  <c r="AO384" i="7"/>
  <c r="AN384" i="7"/>
  <c r="AM384" i="7"/>
  <c r="AL384" i="7"/>
  <c r="AU385" i="7"/>
  <c r="AU386" i="7"/>
  <c r="AU387" i="7"/>
  <c r="AT387" i="7"/>
  <c r="AU388" i="7"/>
  <c r="AT388" i="7"/>
  <c r="AS388" i="7"/>
  <c r="AR388" i="7"/>
  <c r="AU389" i="7"/>
  <c r="AT389" i="7"/>
  <c r="AU390" i="7"/>
  <c r="AT390" i="7"/>
  <c r="AS390" i="7"/>
  <c r="AR390" i="7"/>
  <c r="AQ390" i="7"/>
  <c r="AU391" i="7"/>
  <c r="AT391" i="7"/>
  <c r="AU392" i="7"/>
  <c r="AU393" i="7"/>
  <c r="AT393" i="7"/>
  <c r="AS393" i="7"/>
  <c r="AR393" i="7"/>
  <c r="AQ393" i="7"/>
  <c r="AP393" i="7"/>
  <c r="AO393" i="7"/>
  <c r="AN393" i="7"/>
  <c r="AM393" i="7"/>
  <c r="AL393" i="7"/>
  <c r="AU394" i="7"/>
  <c r="AU395" i="7"/>
  <c r="AU396" i="7"/>
  <c r="AU397" i="7"/>
  <c r="AT397" i="7"/>
  <c r="AS397" i="7"/>
  <c r="AR397" i="7"/>
  <c r="AU398" i="7"/>
  <c r="AT398" i="7"/>
  <c r="AS398" i="7"/>
  <c r="AR398" i="7"/>
  <c r="AQ398" i="7"/>
  <c r="AU399" i="7"/>
  <c r="AT399" i="7"/>
  <c r="AU400" i="7"/>
  <c r="AU401" i="7"/>
  <c r="AT401" i="7"/>
  <c r="AS401" i="7"/>
  <c r="AR401" i="7"/>
  <c r="AQ401" i="7"/>
  <c r="AP401" i="7"/>
  <c r="AO401" i="7"/>
  <c r="AN401" i="7"/>
  <c r="AM401" i="7"/>
  <c r="AL401" i="7"/>
  <c r="AU402" i="7"/>
  <c r="AU403" i="7"/>
  <c r="AU404" i="7"/>
  <c r="AU405" i="7"/>
  <c r="AT405" i="7"/>
  <c r="AS405" i="7"/>
  <c r="AR405" i="7"/>
  <c r="AU406" i="7"/>
  <c r="AT406" i="7"/>
  <c r="AS406" i="7"/>
  <c r="AR406" i="7"/>
  <c r="AQ406" i="7"/>
  <c r="AU407" i="7"/>
  <c r="AT407" i="7"/>
  <c r="AU408" i="7"/>
  <c r="AU409" i="7"/>
  <c r="AT409" i="7"/>
  <c r="AS409" i="7"/>
  <c r="AR409" i="7"/>
  <c r="AQ409" i="7"/>
  <c r="AP409" i="7"/>
  <c r="AO409" i="7"/>
  <c r="AN409" i="7"/>
  <c r="AM409" i="7"/>
  <c r="AL409" i="7"/>
  <c r="AU410" i="7"/>
  <c r="AU411" i="7"/>
  <c r="AU412" i="7"/>
  <c r="AU413" i="7"/>
  <c r="AT413" i="7"/>
  <c r="AS413" i="7"/>
  <c r="AU414" i="7"/>
  <c r="AT414" i="7"/>
  <c r="AS414" i="7"/>
  <c r="AR414" i="7"/>
  <c r="AQ414" i="7"/>
  <c r="AU415" i="7"/>
  <c r="AT415" i="7"/>
  <c r="AU416" i="7"/>
  <c r="AU417" i="7"/>
  <c r="AT417" i="7"/>
  <c r="AS417" i="7"/>
  <c r="AR417" i="7"/>
  <c r="AQ417" i="7"/>
  <c r="AP417" i="7"/>
  <c r="AO417" i="7"/>
  <c r="AN417" i="7"/>
  <c r="AM417" i="7"/>
  <c r="AL417" i="7"/>
  <c r="AU418" i="7"/>
  <c r="AU419" i="7"/>
  <c r="AU420" i="7"/>
  <c r="AU421" i="7"/>
  <c r="AT421" i="7"/>
  <c r="AS421" i="7"/>
  <c r="AU422" i="7"/>
  <c r="AT422" i="7"/>
  <c r="AS422" i="7"/>
  <c r="AR422" i="7"/>
  <c r="AQ422" i="7"/>
  <c r="AU423" i="7"/>
  <c r="AT423" i="7"/>
  <c r="AU424" i="7"/>
  <c r="AU425" i="7"/>
  <c r="AT425" i="7"/>
  <c r="AS425" i="7"/>
  <c r="AR425" i="7"/>
  <c r="AQ425" i="7"/>
  <c r="AP425" i="7"/>
  <c r="AO425" i="7"/>
  <c r="AN425" i="7"/>
  <c r="AM425" i="7"/>
  <c r="AL425" i="7"/>
  <c r="AU426" i="7"/>
  <c r="AU427" i="7"/>
  <c r="AT427" i="7"/>
  <c r="AU428" i="7"/>
  <c r="AU429" i="7"/>
  <c r="AT429" i="7"/>
  <c r="AU430" i="7"/>
  <c r="AP430" i="7"/>
  <c r="AO430" i="7"/>
  <c r="AN430" i="7"/>
  <c r="AM430" i="7"/>
  <c r="AL430" i="7"/>
  <c r="AT430" i="7"/>
  <c r="AS430" i="7"/>
  <c r="AR430" i="7"/>
  <c r="AQ430" i="7"/>
  <c r="AU431" i="7"/>
  <c r="AT431" i="7"/>
  <c r="AS431" i="7"/>
  <c r="AR431" i="7"/>
  <c r="AU432" i="7"/>
  <c r="AU433" i="7"/>
  <c r="AT433" i="7"/>
  <c r="AS433" i="7"/>
  <c r="AR433" i="7"/>
  <c r="AQ433" i="7"/>
  <c r="AP433" i="7"/>
  <c r="AO433" i="7"/>
  <c r="AN433" i="7"/>
  <c r="AM433" i="7"/>
  <c r="AL433" i="7"/>
  <c r="AU434" i="7"/>
  <c r="AU435" i="7"/>
  <c r="AT435" i="7"/>
  <c r="AU436" i="7"/>
  <c r="AU437" i="7"/>
  <c r="AT437" i="7"/>
  <c r="AU438" i="7"/>
  <c r="AT438" i="7"/>
  <c r="AS438" i="7"/>
  <c r="AR438" i="7"/>
  <c r="AQ438" i="7"/>
  <c r="AU439" i="7"/>
  <c r="AT439" i="7"/>
  <c r="AS439" i="7"/>
  <c r="AR439" i="7"/>
  <c r="AU440" i="7"/>
  <c r="AU441" i="7"/>
  <c r="AT441" i="7"/>
  <c r="AS441" i="7"/>
  <c r="AR441" i="7"/>
  <c r="AQ441" i="7"/>
  <c r="AP441" i="7"/>
  <c r="AO441" i="7"/>
  <c r="AN441" i="7"/>
  <c r="AM441" i="7"/>
  <c r="AL441" i="7"/>
  <c r="AU442" i="7"/>
  <c r="AU443" i="7"/>
  <c r="AT443" i="7"/>
  <c r="AU444" i="7"/>
  <c r="AU445" i="7"/>
  <c r="AT445" i="7"/>
  <c r="AU446" i="7"/>
  <c r="AP446" i="7"/>
  <c r="AO446" i="7"/>
  <c r="AN446" i="7"/>
  <c r="AM446" i="7"/>
  <c r="AL446" i="7"/>
  <c r="AT446" i="7"/>
  <c r="AS446" i="7"/>
  <c r="AR446" i="7"/>
  <c r="AQ446" i="7"/>
  <c r="AU447" i="7"/>
  <c r="AT447" i="7"/>
  <c r="AS447" i="7"/>
  <c r="AR447" i="7"/>
  <c r="AU448" i="7"/>
  <c r="AU449" i="7"/>
  <c r="AT449" i="7"/>
  <c r="AS449" i="7"/>
  <c r="AR449" i="7"/>
  <c r="AQ449" i="7"/>
  <c r="AP449" i="7"/>
  <c r="AO449" i="7"/>
  <c r="AN449" i="7"/>
  <c r="AM449" i="7"/>
  <c r="AL449" i="7"/>
  <c r="AU450" i="7"/>
  <c r="AU451" i="7"/>
  <c r="AT451" i="7"/>
  <c r="AU452" i="7"/>
  <c r="AU453" i="7"/>
  <c r="AT453" i="7"/>
  <c r="AU454" i="7"/>
  <c r="AT454" i="7"/>
  <c r="AS454" i="7"/>
  <c r="AR454" i="7"/>
  <c r="AQ454" i="7"/>
  <c r="AU455" i="7"/>
  <c r="AT455" i="7"/>
  <c r="AS455" i="7"/>
  <c r="AR455" i="7"/>
  <c r="AU456" i="7"/>
  <c r="AU457" i="7"/>
  <c r="AT457" i="7"/>
  <c r="AS457" i="7"/>
  <c r="AR457" i="7"/>
  <c r="AQ457" i="7"/>
  <c r="AP457" i="7"/>
  <c r="AO457" i="7"/>
  <c r="AN457" i="7"/>
  <c r="AM457" i="7"/>
  <c r="AL457" i="7"/>
  <c r="AU458" i="7"/>
  <c r="AU459" i="7"/>
  <c r="AT459" i="7"/>
  <c r="AU460" i="7"/>
  <c r="AU461" i="7"/>
  <c r="AT461" i="7"/>
  <c r="AU462" i="7"/>
  <c r="AT462" i="7"/>
  <c r="AS462" i="7"/>
  <c r="AR462" i="7"/>
  <c r="AQ462" i="7"/>
  <c r="AU463" i="7"/>
  <c r="AU464" i="7"/>
  <c r="AU465" i="7"/>
  <c r="AT465" i="7"/>
  <c r="AS465" i="7"/>
  <c r="AR465" i="7"/>
  <c r="AQ465" i="7"/>
  <c r="AP465" i="7"/>
  <c r="AO465" i="7"/>
  <c r="AN465" i="7"/>
  <c r="AM465" i="7"/>
  <c r="AL465" i="7"/>
  <c r="AU466" i="7"/>
  <c r="AU467" i="7"/>
  <c r="AT467" i="7"/>
  <c r="AU468" i="7"/>
  <c r="AT468" i="7"/>
  <c r="AS468" i="7"/>
  <c r="AU469" i="7"/>
  <c r="AT469" i="7"/>
  <c r="AS469" i="7"/>
  <c r="AR469" i="7"/>
  <c r="AU470" i="7"/>
  <c r="AT470" i="7"/>
  <c r="AS470" i="7"/>
  <c r="AR470" i="7"/>
  <c r="AQ470" i="7"/>
  <c r="AU471" i="7"/>
  <c r="AR471" i="7"/>
  <c r="AT471" i="7"/>
  <c r="AS471" i="7"/>
  <c r="AU472" i="7"/>
  <c r="AU473" i="7"/>
  <c r="AT473" i="7"/>
  <c r="AS473" i="7"/>
  <c r="AR473" i="7"/>
  <c r="AQ473" i="7"/>
  <c r="AP473" i="7"/>
  <c r="AO473" i="7"/>
  <c r="AN473" i="7"/>
  <c r="AM473" i="7"/>
  <c r="AL473" i="7"/>
  <c r="AU474" i="7"/>
  <c r="AU475" i="7"/>
  <c r="AU476" i="7"/>
  <c r="AU477" i="7"/>
  <c r="AT477" i="7"/>
  <c r="AS477" i="7"/>
  <c r="AU478" i="7"/>
  <c r="AT478" i="7"/>
  <c r="AS478" i="7"/>
  <c r="AR478" i="7"/>
  <c r="AU479" i="7"/>
  <c r="AT479" i="7"/>
  <c r="AU480" i="7"/>
  <c r="AU481" i="7"/>
  <c r="AT481" i="7"/>
  <c r="AS481" i="7"/>
  <c r="AR481" i="7"/>
  <c r="AQ481" i="7"/>
  <c r="AP481" i="7"/>
  <c r="AO481" i="7"/>
  <c r="AN481" i="7"/>
  <c r="AM481" i="7"/>
  <c r="AL481" i="7"/>
  <c r="AU482" i="7"/>
  <c r="AU483" i="7"/>
  <c r="AU484" i="7"/>
  <c r="AU485" i="7"/>
  <c r="AT485" i="7"/>
  <c r="AS485" i="7"/>
  <c r="AU486" i="7"/>
  <c r="AT486" i="7"/>
  <c r="AS486" i="7"/>
  <c r="AR486" i="7"/>
  <c r="AU487" i="7"/>
  <c r="AT487" i="7"/>
  <c r="AU488" i="7"/>
  <c r="AU489" i="7"/>
  <c r="AT489" i="7"/>
  <c r="AS489" i="7"/>
  <c r="AR489" i="7"/>
  <c r="AQ489" i="7"/>
  <c r="AP489" i="7"/>
  <c r="AO489" i="7"/>
  <c r="AN489" i="7"/>
  <c r="AM489" i="7"/>
  <c r="AL489" i="7"/>
  <c r="AU490" i="7"/>
  <c r="AU491" i="7"/>
  <c r="AU492" i="7"/>
  <c r="AU493" i="7"/>
  <c r="AT493" i="7"/>
  <c r="AS493" i="7"/>
  <c r="AU494" i="7"/>
  <c r="AT494" i="7"/>
  <c r="AS494" i="7"/>
  <c r="AR494" i="7"/>
  <c r="AU495" i="7"/>
  <c r="AT495" i="7"/>
  <c r="AU496" i="7"/>
  <c r="AU497" i="7"/>
  <c r="AT497" i="7"/>
  <c r="AS497" i="7"/>
  <c r="AR497" i="7"/>
  <c r="AQ497" i="7"/>
  <c r="AP497" i="7"/>
  <c r="AO497" i="7"/>
  <c r="AN497" i="7"/>
  <c r="AM497" i="7"/>
  <c r="AL497" i="7"/>
  <c r="AU498" i="7"/>
  <c r="AU499" i="7"/>
  <c r="AU500" i="7"/>
  <c r="AU501" i="7"/>
  <c r="AT501" i="7"/>
  <c r="AS501" i="7"/>
  <c r="AU502" i="7"/>
  <c r="AQ502" i="7"/>
  <c r="AT502" i="7"/>
  <c r="AS502" i="7"/>
  <c r="AR502" i="7"/>
  <c r="AU503" i="7"/>
  <c r="AT503" i="7"/>
  <c r="AU504" i="7"/>
  <c r="AU505" i="7"/>
  <c r="AT505" i="7"/>
  <c r="AS505" i="7"/>
  <c r="AR505" i="7"/>
  <c r="AQ505" i="7"/>
  <c r="AP505" i="7"/>
  <c r="AO505" i="7"/>
  <c r="AN505" i="7"/>
  <c r="AM505" i="7"/>
  <c r="AL505" i="7"/>
  <c r="AU506" i="7"/>
  <c r="AU507" i="7"/>
  <c r="AU508" i="7"/>
  <c r="AU509" i="7"/>
  <c r="AT509" i="7"/>
  <c r="AS509" i="7"/>
  <c r="AU510" i="7"/>
  <c r="AT510" i="7"/>
  <c r="AS510" i="7"/>
  <c r="AR510" i="7"/>
  <c r="AQ510" i="7"/>
  <c r="AU511" i="7"/>
  <c r="AT511" i="7"/>
  <c r="AU512" i="7"/>
  <c r="AU513" i="7"/>
  <c r="AT513" i="7"/>
  <c r="AS513" i="7"/>
  <c r="AR513" i="7"/>
  <c r="AQ513" i="7"/>
  <c r="AP513" i="7"/>
  <c r="AO513" i="7"/>
  <c r="AN513" i="7"/>
  <c r="AM513" i="7"/>
  <c r="AL513" i="7"/>
  <c r="AU514" i="7"/>
  <c r="AU515" i="7"/>
  <c r="AU516" i="7"/>
  <c r="AU517" i="7"/>
  <c r="AT517" i="7"/>
  <c r="AS517" i="7"/>
  <c r="AU518" i="7"/>
  <c r="AT518" i="7"/>
  <c r="AS518" i="7"/>
  <c r="AR518" i="7"/>
  <c r="AU519" i="7"/>
  <c r="AT519" i="7"/>
  <c r="AU520" i="7"/>
  <c r="AU521" i="7"/>
  <c r="AT521" i="7"/>
  <c r="AS521" i="7"/>
  <c r="AR521" i="7"/>
  <c r="AQ521" i="7"/>
  <c r="AP521" i="7"/>
  <c r="AO521" i="7"/>
  <c r="AN521" i="7"/>
  <c r="AM521" i="7"/>
  <c r="AL521" i="7"/>
  <c r="AU522" i="7"/>
  <c r="AU523" i="7"/>
  <c r="AU524" i="7"/>
  <c r="AU525" i="7"/>
  <c r="AT525" i="7"/>
  <c r="AS525" i="7"/>
  <c r="AU526" i="7"/>
  <c r="AT526" i="7"/>
  <c r="AS526" i="7"/>
  <c r="AR526" i="7"/>
  <c r="AU527" i="7"/>
  <c r="AU528" i="7"/>
  <c r="AT528" i="7"/>
  <c r="AU529" i="7"/>
  <c r="AT529" i="7"/>
  <c r="AS529" i="7"/>
  <c r="AR529" i="7"/>
  <c r="AQ529" i="7"/>
  <c r="AP529" i="7"/>
  <c r="AO529" i="7"/>
  <c r="AN529" i="7"/>
  <c r="AM529" i="7"/>
  <c r="AL529" i="7"/>
  <c r="AU530" i="7"/>
  <c r="AU531" i="7"/>
  <c r="AU532" i="7"/>
  <c r="AT532" i="7"/>
  <c r="AU533" i="7"/>
  <c r="AT533" i="7"/>
  <c r="AU534" i="7"/>
  <c r="AT534" i="7"/>
  <c r="AS534" i="7"/>
  <c r="AR534" i="7"/>
  <c r="AQ534" i="7"/>
  <c r="AU535" i="7"/>
  <c r="AU536" i="7"/>
  <c r="AT536" i="7"/>
  <c r="AU537" i="7"/>
  <c r="AT537" i="7"/>
  <c r="AS537" i="7"/>
  <c r="AR537" i="7"/>
  <c r="AQ537" i="7"/>
  <c r="AP537" i="7"/>
  <c r="AO537" i="7"/>
  <c r="AN537" i="7"/>
  <c r="AM537" i="7"/>
  <c r="AL537" i="7"/>
  <c r="AU538" i="7"/>
  <c r="AU539" i="7"/>
  <c r="AU540" i="7"/>
  <c r="AT540" i="7"/>
  <c r="AU541" i="7"/>
  <c r="AT541" i="7"/>
  <c r="AS541" i="7"/>
  <c r="AU542" i="7"/>
  <c r="AT542" i="7"/>
  <c r="AS542" i="7"/>
  <c r="AR542" i="7"/>
  <c r="AU543" i="7"/>
  <c r="AU544" i="7"/>
  <c r="AT544" i="7"/>
  <c r="BL11" i="7"/>
  <c r="BK11" i="7"/>
  <c r="AY11" i="7"/>
  <c r="W12" i="7"/>
  <c r="BL12" i="7"/>
  <c r="AY12" i="7"/>
  <c r="W13" i="7"/>
  <c r="AB13" i="7"/>
  <c r="BL13" i="7"/>
  <c r="BK13" i="7"/>
  <c r="BJ13" i="7"/>
  <c r="BI13" i="7"/>
  <c r="BH13" i="7"/>
  <c r="BG13" i="7"/>
  <c r="BF13" i="7"/>
  <c r="BE13" i="7"/>
  <c r="BD13" i="7"/>
  <c r="BC13" i="7"/>
  <c r="AY13" i="7"/>
  <c r="P21" i="7"/>
  <c r="R21" i="7" s="1"/>
  <c r="T21" i="7" s="1"/>
  <c r="P22" i="7"/>
  <c r="R22" i="7" s="1"/>
  <c r="T22" i="7" s="1"/>
  <c r="P23" i="7"/>
  <c r="R23" i="7" s="1"/>
  <c r="T23" i="7" s="1"/>
  <c r="P24" i="7"/>
  <c r="P25" i="7"/>
  <c r="P26" i="7"/>
  <c r="P27" i="7"/>
  <c r="AF27" i="7" s="1"/>
  <c r="P28" i="7"/>
  <c r="P29" i="7"/>
  <c r="R29" i="7" s="1"/>
  <c r="T29" i="7" s="1"/>
  <c r="P30" i="7"/>
  <c r="R30" i="7" s="1"/>
  <c r="T30" i="7" s="1"/>
  <c r="P31" i="7"/>
  <c r="R31" i="7" s="1"/>
  <c r="T31" i="7" s="1"/>
  <c r="P32" i="7"/>
  <c r="P33" i="7"/>
  <c r="P34" i="7"/>
  <c r="V34" i="7" s="1"/>
  <c r="P35" i="7"/>
  <c r="P36" i="7"/>
  <c r="P37" i="7"/>
  <c r="R37" i="7" s="1"/>
  <c r="T37" i="7" s="1"/>
  <c r="P38" i="7"/>
  <c r="R38" i="7"/>
  <c r="T38" i="7" s="1"/>
  <c r="P39" i="7"/>
  <c r="P40" i="7"/>
  <c r="P41" i="7"/>
  <c r="R41" i="7" s="1"/>
  <c r="T41" i="7" s="1"/>
  <c r="P42" i="7"/>
  <c r="P43" i="7"/>
  <c r="P44" i="7"/>
  <c r="R44" i="7" s="1"/>
  <c r="T44" i="7" s="1"/>
  <c r="P45" i="7"/>
  <c r="R45" i="7" s="1"/>
  <c r="T45" i="7" s="1"/>
  <c r="P46" i="7"/>
  <c r="R46" i="7" s="1"/>
  <c r="T46" i="7" s="1"/>
  <c r="P47" i="7"/>
  <c r="R47" i="7" s="1"/>
  <c r="T47" i="7" s="1"/>
  <c r="P48" i="7"/>
  <c r="R48" i="7" s="1"/>
  <c r="T48" i="7" s="1"/>
  <c r="P49" i="7"/>
  <c r="R49" i="7"/>
  <c r="T49" i="7" s="1"/>
  <c r="P50" i="7"/>
  <c r="P51" i="7"/>
  <c r="P52" i="7"/>
  <c r="P53" i="7"/>
  <c r="R53" i="7" s="1"/>
  <c r="T53" i="7" s="1"/>
  <c r="P54" i="7"/>
  <c r="R54" i="7" s="1"/>
  <c r="T54" i="7" s="1"/>
  <c r="P55" i="7"/>
  <c r="R55" i="7" s="1"/>
  <c r="T55" i="7" s="1"/>
  <c r="P56" i="7"/>
  <c r="P57" i="7"/>
  <c r="P58" i="7"/>
  <c r="R58" i="7" s="1"/>
  <c r="T58" i="7" s="1"/>
  <c r="P59" i="7"/>
  <c r="P60" i="7"/>
  <c r="V60" i="7" s="1"/>
  <c r="P61" i="7"/>
  <c r="P62" i="7"/>
  <c r="R62" i="7" s="1"/>
  <c r="T62" i="7" s="1"/>
  <c r="P63" i="7"/>
  <c r="P64" i="7"/>
  <c r="P65" i="7"/>
  <c r="P66" i="7"/>
  <c r="R66" i="7" s="1"/>
  <c r="T66" i="7" s="1"/>
  <c r="P67" i="7"/>
  <c r="P68" i="7"/>
  <c r="P69" i="7"/>
  <c r="P70" i="7"/>
  <c r="R70" i="7"/>
  <c r="T70" i="7" s="1"/>
  <c r="P71" i="7"/>
  <c r="P72" i="7"/>
  <c r="P73" i="7"/>
  <c r="R73" i="7" s="1"/>
  <c r="T73" i="7" s="1"/>
  <c r="P74" i="7"/>
  <c r="R74" i="7"/>
  <c r="T74" i="7" s="1"/>
  <c r="P75" i="7"/>
  <c r="P76" i="7"/>
  <c r="P77" i="7"/>
  <c r="R77" i="7" s="1"/>
  <c r="T77" i="7" s="1"/>
  <c r="P78" i="7"/>
  <c r="R78" i="7"/>
  <c r="T78" i="7" s="1"/>
  <c r="P79" i="7"/>
  <c r="R79" i="7" s="1"/>
  <c r="T79" i="7" s="1"/>
  <c r="P80" i="7"/>
  <c r="R80" i="7"/>
  <c r="T80" i="7" s="1"/>
  <c r="P81" i="7"/>
  <c r="P82" i="7"/>
  <c r="R82" i="7" s="1"/>
  <c r="T82" i="7" s="1"/>
  <c r="P83" i="7"/>
  <c r="R83" i="7"/>
  <c r="T83" i="7"/>
  <c r="P84" i="7"/>
  <c r="R84" i="7"/>
  <c r="T84" i="7" s="1"/>
  <c r="P85" i="7"/>
  <c r="R85" i="7" s="1"/>
  <c r="T85" i="7" s="1"/>
  <c r="P86" i="7"/>
  <c r="R86" i="7"/>
  <c r="T86" i="7" s="1"/>
  <c r="P87" i="7"/>
  <c r="R87" i="7" s="1"/>
  <c r="T87" i="7" s="1"/>
  <c r="P88" i="7"/>
  <c r="R88" i="7"/>
  <c r="T88" i="7" s="1"/>
  <c r="P89" i="7"/>
  <c r="P90" i="7"/>
  <c r="R90" i="7" s="1"/>
  <c r="T90" i="7" s="1"/>
  <c r="P91" i="7"/>
  <c r="R91" i="7"/>
  <c r="T91" i="7" s="1"/>
  <c r="P92" i="7"/>
  <c r="R92" i="7"/>
  <c r="T92" i="7" s="1"/>
  <c r="P93" i="7"/>
  <c r="R93" i="7" s="1"/>
  <c r="T93" i="7" s="1"/>
  <c r="P94" i="7"/>
  <c r="R94" i="7" s="1"/>
  <c r="T94" i="7" s="1"/>
  <c r="P95" i="7"/>
  <c r="R95" i="7" s="1"/>
  <c r="T95" i="7" s="1"/>
  <c r="P96" i="7"/>
  <c r="R96" i="7" s="1"/>
  <c r="T96" i="7" s="1"/>
  <c r="P97" i="7"/>
  <c r="P98" i="7"/>
  <c r="R98" i="7" s="1"/>
  <c r="T98" i="7" s="1"/>
  <c r="P99" i="7"/>
  <c r="R99" i="7" s="1"/>
  <c r="T99" i="7" s="1"/>
  <c r="P100" i="7"/>
  <c r="R100" i="7" s="1"/>
  <c r="T100" i="7" s="1"/>
  <c r="P101" i="7"/>
  <c r="R101" i="7" s="1"/>
  <c r="T101" i="7" s="1"/>
  <c r="P102" i="7"/>
  <c r="R102" i="7" s="1"/>
  <c r="T102" i="7" s="1"/>
  <c r="P103" i="7"/>
  <c r="R103" i="7" s="1"/>
  <c r="T103" i="7" s="1"/>
  <c r="P104" i="7"/>
  <c r="R104" i="7"/>
  <c r="T104" i="7"/>
  <c r="P105" i="7"/>
  <c r="P106" i="7"/>
  <c r="R106" i="7" s="1"/>
  <c r="T106" i="7" s="1"/>
  <c r="W14" i="7"/>
  <c r="AB14" i="7"/>
  <c r="BL14" i="7"/>
  <c r="BK14" i="7"/>
  <c r="BJ14" i="7"/>
  <c r="AY14" i="7"/>
  <c r="D15" i="7"/>
  <c r="C19" i="7" s="1"/>
  <c r="W15" i="7"/>
  <c r="BL15" i="7"/>
  <c r="AY15" i="7"/>
  <c r="D16" i="7"/>
  <c r="D19" i="7" s="1"/>
  <c r="F16" i="7"/>
  <c r="F17" i="7" s="1"/>
  <c r="W16" i="7"/>
  <c r="AB16" i="7"/>
  <c r="BL16" i="7"/>
  <c r="BK16" i="7"/>
  <c r="BJ16" i="7"/>
  <c r="BI16" i="7"/>
  <c r="BH16" i="7"/>
  <c r="AY16" i="7"/>
  <c r="C17" i="7"/>
  <c r="W17" i="7"/>
  <c r="AB17" i="7"/>
  <c r="BL17" i="7"/>
  <c r="AY17" i="7"/>
  <c r="BL18" i="7"/>
  <c r="BH18" i="7"/>
  <c r="BG18" i="7"/>
  <c r="BF18" i="7"/>
  <c r="BE18" i="7"/>
  <c r="BD18" i="7"/>
  <c r="BC18" i="7"/>
  <c r="BK18" i="7"/>
  <c r="BJ18" i="7"/>
  <c r="BI18" i="7"/>
  <c r="AY18" i="7"/>
  <c r="BL19" i="7"/>
  <c r="BK19" i="7"/>
  <c r="BJ19" i="7"/>
  <c r="BI19" i="7"/>
  <c r="BH19" i="7"/>
  <c r="AY19" i="7"/>
  <c r="BL20" i="7"/>
  <c r="AY20" i="7"/>
  <c r="B21" i="7"/>
  <c r="K21" i="7"/>
  <c r="Q21" i="7"/>
  <c r="V21" i="7"/>
  <c r="AC21" i="7"/>
  <c r="AF21" i="7"/>
  <c r="BL21" i="7"/>
  <c r="AY21" i="7"/>
  <c r="B22" i="7"/>
  <c r="K22" i="7"/>
  <c r="Q22" i="7"/>
  <c r="V22" i="7"/>
  <c r="AC22" i="7"/>
  <c r="AF22" i="7"/>
  <c r="BL22" i="7"/>
  <c r="AY22" i="7"/>
  <c r="B23" i="7"/>
  <c r="K23" i="7"/>
  <c r="Q23" i="7"/>
  <c r="V23" i="7"/>
  <c r="AC23" i="7"/>
  <c r="AF23" i="7"/>
  <c r="BL23" i="7"/>
  <c r="AY23" i="7"/>
  <c r="Q24" i="7"/>
  <c r="BL24" i="7"/>
  <c r="BK24" i="7"/>
  <c r="AY24" i="7"/>
  <c r="B25" i="7"/>
  <c r="Q25" i="7"/>
  <c r="BL25" i="7"/>
  <c r="BK25" i="7"/>
  <c r="AY25" i="7"/>
  <c r="B26" i="7"/>
  <c r="Q26" i="7"/>
  <c r="BL26" i="7"/>
  <c r="BK26" i="7"/>
  <c r="AY26" i="7"/>
  <c r="B27" i="7"/>
  <c r="Q27" i="7"/>
  <c r="BL27" i="7"/>
  <c r="BK27" i="7"/>
  <c r="AY27" i="7"/>
  <c r="B28" i="7"/>
  <c r="Q28" i="7"/>
  <c r="BL28" i="7"/>
  <c r="BK28" i="7"/>
  <c r="AY28" i="7"/>
  <c r="B29" i="7"/>
  <c r="K29" i="7"/>
  <c r="Q29" i="7"/>
  <c r="V29" i="7"/>
  <c r="AC29" i="7"/>
  <c r="AF29" i="7"/>
  <c r="BL29" i="7"/>
  <c r="BK29" i="7"/>
  <c r="AY29" i="7"/>
  <c r="K30" i="7"/>
  <c r="Q30" i="7"/>
  <c r="V30" i="7"/>
  <c r="AC30" i="7"/>
  <c r="AF30" i="7"/>
  <c r="BL30" i="7"/>
  <c r="BK30" i="7"/>
  <c r="BJ30" i="7"/>
  <c r="BI30" i="7"/>
  <c r="AY30" i="7"/>
  <c r="K31" i="7"/>
  <c r="Q31" i="7"/>
  <c r="V31" i="7"/>
  <c r="AC31" i="7"/>
  <c r="AF31" i="7"/>
  <c r="BL31" i="7"/>
  <c r="AY31" i="7"/>
  <c r="Q32" i="7"/>
  <c r="BL32" i="7"/>
  <c r="AY32" i="7"/>
  <c r="Q33" i="7"/>
  <c r="BL33" i="7"/>
  <c r="BK33" i="7"/>
  <c r="AY33" i="7"/>
  <c r="Q34" i="7"/>
  <c r="BL34" i="7"/>
  <c r="BK34" i="7"/>
  <c r="BJ34" i="7"/>
  <c r="BI34" i="7"/>
  <c r="BH34" i="7"/>
  <c r="BG34" i="7"/>
  <c r="BF34" i="7"/>
  <c r="BE34" i="7"/>
  <c r="BD34" i="7"/>
  <c r="BC34" i="7"/>
  <c r="AY34" i="7"/>
  <c r="B35" i="7"/>
  <c r="Q35" i="7"/>
  <c r="BL35" i="7"/>
  <c r="BK35" i="7"/>
  <c r="BJ35" i="7"/>
  <c r="BI35" i="7"/>
  <c r="BH35" i="7"/>
  <c r="BG35" i="7"/>
  <c r="BF35" i="7"/>
  <c r="BE35" i="7"/>
  <c r="BD35" i="7"/>
  <c r="BC35" i="7"/>
  <c r="AY35" i="7"/>
  <c r="B36" i="7"/>
  <c r="Q36" i="7"/>
  <c r="BL36" i="7"/>
  <c r="BK36" i="7"/>
  <c r="BJ36" i="7"/>
  <c r="BI36" i="7"/>
  <c r="BH36" i="7"/>
  <c r="BG36" i="7"/>
  <c r="BF36" i="7"/>
  <c r="BE36" i="7"/>
  <c r="BD36" i="7"/>
  <c r="BC36" i="7"/>
  <c r="AY36" i="7"/>
  <c r="B37" i="7"/>
  <c r="K37" i="7"/>
  <c r="Q37" i="7"/>
  <c r="V37" i="7"/>
  <c r="AC37" i="7"/>
  <c r="AF37" i="7"/>
  <c r="BL37" i="7"/>
  <c r="BK37" i="7"/>
  <c r="BJ37" i="7"/>
  <c r="BI37" i="7"/>
  <c r="BH37" i="7"/>
  <c r="BG37" i="7"/>
  <c r="BF37" i="7"/>
  <c r="BE37" i="7"/>
  <c r="BD37" i="7"/>
  <c r="BC37" i="7"/>
  <c r="AY37" i="7"/>
  <c r="B38" i="7"/>
  <c r="K38" i="7"/>
  <c r="Q38" i="7"/>
  <c r="V38" i="7"/>
  <c r="AC38" i="7"/>
  <c r="AF38" i="7"/>
  <c r="BL38" i="7"/>
  <c r="BK38" i="7"/>
  <c r="BJ38" i="7"/>
  <c r="BI38" i="7"/>
  <c r="BH38" i="7"/>
  <c r="BG38" i="7"/>
  <c r="BF38" i="7"/>
  <c r="BE38" i="7"/>
  <c r="BD38" i="7"/>
  <c r="BC38" i="7"/>
  <c r="AY38" i="7"/>
  <c r="B39" i="7"/>
  <c r="K39" i="7"/>
  <c r="Q39" i="7"/>
  <c r="BL39" i="7"/>
  <c r="BK39" i="7"/>
  <c r="BJ39" i="7"/>
  <c r="BI39" i="7"/>
  <c r="BH39" i="7"/>
  <c r="BG39" i="7"/>
  <c r="BF39" i="7"/>
  <c r="BE39" i="7"/>
  <c r="BD39" i="7"/>
  <c r="BC39" i="7"/>
  <c r="AY39" i="7"/>
  <c r="Q40" i="7"/>
  <c r="BL40" i="7"/>
  <c r="BK40" i="7"/>
  <c r="BJ40" i="7"/>
  <c r="BI40" i="7"/>
  <c r="BH40" i="7"/>
  <c r="AY40" i="7"/>
  <c r="K41" i="7"/>
  <c r="Q41" i="7"/>
  <c r="BL41" i="7"/>
  <c r="AY41" i="7"/>
  <c r="Q42" i="7"/>
  <c r="BL42" i="7"/>
  <c r="BK42" i="7"/>
  <c r="AY42" i="7"/>
  <c r="Q43" i="7"/>
  <c r="BL43" i="7"/>
  <c r="BK43" i="7"/>
  <c r="BJ43" i="7"/>
  <c r="BI43" i="7"/>
  <c r="AY43" i="7"/>
  <c r="K44" i="7"/>
  <c r="Q44" i="7"/>
  <c r="V44" i="7"/>
  <c r="AC44" i="7"/>
  <c r="AF44" i="7"/>
  <c r="BL44" i="7"/>
  <c r="AY44" i="7"/>
  <c r="K45" i="7"/>
  <c r="Q45" i="7"/>
  <c r="V45" i="7"/>
  <c r="AC45" i="7"/>
  <c r="AF45" i="7"/>
  <c r="BL45" i="7"/>
  <c r="BK45" i="7"/>
  <c r="AY45" i="7"/>
  <c r="K46" i="7"/>
  <c r="Q46" i="7"/>
  <c r="V46" i="7"/>
  <c r="AC46" i="7"/>
  <c r="AF46" i="7"/>
  <c r="BL46" i="7"/>
  <c r="BK46" i="7"/>
  <c r="AY46" i="7"/>
  <c r="K47" i="7"/>
  <c r="Q47" i="7"/>
  <c r="V47" i="7"/>
  <c r="AC47" i="7"/>
  <c r="AF47" i="7"/>
  <c r="BL47" i="7"/>
  <c r="BK47" i="7"/>
  <c r="BJ47" i="7"/>
  <c r="BI47" i="7"/>
  <c r="BH47" i="7"/>
  <c r="BG47" i="7"/>
  <c r="BF47" i="7"/>
  <c r="BE47" i="7"/>
  <c r="BD47" i="7"/>
  <c r="BC47" i="7"/>
  <c r="AY47" i="7"/>
  <c r="Q48" i="7"/>
  <c r="BL48" i="7"/>
  <c r="AY48" i="7"/>
  <c r="K49" i="7"/>
  <c r="Q49" i="7"/>
  <c r="V49" i="7"/>
  <c r="AC49" i="7"/>
  <c r="AF49" i="7"/>
  <c r="BL49" i="7"/>
  <c r="BK49" i="7"/>
  <c r="AY49" i="7"/>
  <c r="Q50" i="7"/>
  <c r="BL50" i="7"/>
  <c r="BJ50" i="7"/>
  <c r="BK50" i="7"/>
  <c r="AY50" i="7"/>
  <c r="Q51" i="7"/>
  <c r="BL51" i="7"/>
  <c r="BK51" i="7"/>
  <c r="BJ51" i="7"/>
  <c r="BI51" i="7"/>
  <c r="AY51" i="7"/>
  <c r="Q52" i="7"/>
  <c r="BL52" i="7"/>
  <c r="BH52" i="7"/>
  <c r="BK52" i="7"/>
  <c r="BJ52" i="7"/>
  <c r="BI52" i="7"/>
  <c r="AY52" i="7"/>
  <c r="K53" i="7"/>
  <c r="Q53" i="7"/>
  <c r="V53" i="7"/>
  <c r="AC53" i="7"/>
  <c r="AF53" i="7"/>
  <c r="BL53" i="7"/>
  <c r="BK53" i="7"/>
  <c r="BJ53" i="7"/>
  <c r="AY53" i="7"/>
  <c r="K54" i="7"/>
  <c r="Q54" i="7"/>
  <c r="BL54" i="7"/>
  <c r="BJ54" i="7"/>
  <c r="BK54" i="7"/>
  <c r="AY54" i="7"/>
  <c r="K55" i="7"/>
  <c r="Q55" i="7"/>
  <c r="V55" i="7"/>
  <c r="AC55" i="7"/>
  <c r="AF55" i="7"/>
  <c r="BL55" i="7"/>
  <c r="BK55" i="7"/>
  <c r="BJ55" i="7"/>
  <c r="BI55" i="7"/>
  <c r="BH55" i="7"/>
  <c r="BG55" i="7"/>
  <c r="BF55" i="7"/>
  <c r="BE55" i="7"/>
  <c r="BD55" i="7"/>
  <c r="BC55" i="7"/>
  <c r="AY55" i="7"/>
  <c r="Q56" i="7"/>
  <c r="BL56" i="7"/>
  <c r="BK56" i="7"/>
  <c r="AY56" i="7"/>
  <c r="Q57" i="7"/>
  <c r="BL57" i="7"/>
  <c r="BK57" i="7"/>
  <c r="AY57" i="7"/>
  <c r="B58" i="7"/>
  <c r="K58" i="7"/>
  <c r="Q58" i="7"/>
  <c r="V58" i="7"/>
  <c r="AC58" i="7"/>
  <c r="AF58" i="7"/>
  <c r="BL58" i="7"/>
  <c r="BK58" i="7"/>
  <c r="AY58" i="7"/>
  <c r="Q59" i="7"/>
  <c r="BL59" i="7"/>
  <c r="BK59" i="7"/>
  <c r="BJ59" i="7"/>
  <c r="AY59" i="7"/>
  <c r="Q60" i="7"/>
  <c r="BL60" i="7"/>
  <c r="BK60" i="7"/>
  <c r="BJ60" i="7"/>
  <c r="BI60" i="7"/>
  <c r="BH60" i="7"/>
  <c r="BG60" i="7"/>
  <c r="BF60" i="7"/>
  <c r="BE60" i="7"/>
  <c r="BD60" i="7"/>
  <c r="BC60" i="7"/>
  <c r="AY60" i="7"/>
  <c r="Q61" i="7"/>
  <c r="BL61" i="7"/>
  <c r="BK61" i="7"/>
  <c r="AY61" i="7"/>
  <c r="K62" i="7"/>
  <c r="Q62" i="7"/>
  <c r="V62" i="7"/>
  <c r="AC62" i="7"/>
  <c r="AF62" i="7"/>
  <c r="BL62" i="7"/>
  <c r="AY62" i="7"/>
  <c r="Q63" i="7"/>
  <c r="BL63" i="7"/>
  <c r="BI63" i="7"/>
  <c r="BK63" i="7"/>
  <c r="BJ63" i="7"/>
  <c r="AY63" i="7"/>
  <c r="Q64" i="7"/>
  <c r="BL64" i="7"/>
  <c r="BH64" i="7"/>
  <c r="BG64" i="7"/>
  <c r="BF64" i="7"/>
  <c r="BE64" i="7"/>
  <c r="BD64" i="7"/>
  <c r="BC64" i="7"/>
  <c r="BK64" i="7"/>
  <c r="BJ64" i="7"/>
  <c r="BI64" i="7"/>
  <c r="AY64" i="7"/>
  <c r="B65" i="7"/>
  <c r="Q65" i="7"/>
  <c r="BL65" i="7"/>
  <c r="BK65" i="7"/>
  <c r="BJ65" i="7"/>
  <c r="BI65" i="7"/>
  <c r="AY65" i="7"/>
  <c r="K66" i="7"/>
  <c r="Q66" i="7"/>
  <c r="BL66" i="7"/>
  <c r="AY66" i="7"/>
  <c r="Q67" i="7"/>
  <c r="BL67" i="7"/>
  <c r="BK67" i="7"/>
  <c r="AY67" i="7"/>
  <c r="Q68" i="7"/>
  <c r="BL68" i="7"/>
  <c r="BK68" i="7"/>
  <c r="BJ68" i="7"/>
  <c r="AY68" i="7"/>
  <c r="B69" i="7"/>
  <c r="Q69" i="7"/>
  <c r="BL69" i="7"/>
  <c r="BK69" i="7"/>
  <c r="BJ69" i="7"/>
  <c r="AY69" i="7"/>
  <c r="K70" i="7"/>
  <c r="Q70" i="7"/>
  <c r="V70" i="7"/>
  <c r="AC70" i="7"/>
  <c r="AF70" i="7"/>
  <c r="BL70" i="7"/>
  <c r="BH70" i="7"/>
  <c r="BG70" i="7"/>
  <c r="BF70" i="7"/>
  <c r="BE70" i="7"/>
  <c r="BD70" i="7"/>
  <c r="BC70" i="7"/>
  <c r="BK70" i="7"/>
  <c r="BJ70" i="7"/>
  <c r="BI70" i="7"/>
  <c r="AY70" i="7"/>
  <c r="Q71" i="7"/>
  <c r="BL71" i="7"/>
  <c r="BK71" i="7"/>
  <c r="AY71" i="7"/>
  <c r="Q72" i="7"/>
  <c r="BL72" i="7"/>
  <c r="BJ72" i="7"/>
  <c r="BK72" i="7"/>
  <c r="AY72" i="7"/>
  <c r="Q73" i="7"/>
  <c r="BL73" i="7"/>
  <c r="BI73" i="7"/>
  <c r="BH73" i="7"/>
  <c r="BG73" i="7"/>
  <c r="BF73" i="7"/>
  <c r="BK73" i="7"/>
  <c r="BJ73" i="7"/>
  <c r="AY73" i="7"/>
  <c r="B74" i="7"/>
  <c r="K74" i="7"/>
  <c r="Q74" i="7"/>
  <c r="V74" i="7"/>
  <c r="AC74" i="7"/>
  <c r="AF74" i="7"/>
  <c r="BL74" i="7"/>
  <c r="BI74" i="7"/>
  <c r="BK74" i="7"/>
  <c r="BJ74" i="7"/>
  <c r="AY74" i="7"/>
  <c r="Q75" i="7"/>
  <c r="BL75" i="7"/>
  <c r="BH75" i="7"/>
  <c r="BG75" i="7"/>
  <c r="BF75" i="7"/>
  <c r="BE75" i="7"/>
  <c r="BD75" i="7"/>
  <c r="BC75" i="7"/>
  <c r="BK75" i="7"/>
  <c r="BJ75" i="7"/>
  <c r="BI75" i="7"/>
  <c r="AY75" i="7"/>
  <c r="Q76" i="7"/>
  <c r="BL76" i="7"/>
  <c r="AY76" i="7"/>
  <c r="K77" i="7"/>
  <c r="Q77" i="7"/>
  <c r="V77" i="7"/>
  <c r="AC77" i="7"/>
  <c r="AF77" i="7"/>
  <c r="BL77" i="7"/>
  <c r="BK77" i="7"/>
  <c r="AY77" i="7"/>
  <c r="K78" i="7"/>
  <c r="Q78" i="7"/>
  <c r="V78" i="7"/>
  <c r="AC78" i="7"/>
  <c r="AF78" i="7"/>
  <c r="BL78" i="7"/>
  <c r="BK78" i="7"/>
  <c r="BJ78" i="7"/>
  <c r="AY78" i="7"/>
  <c r="K79" i="7"/>
  <c r="Q79" i="7"/>
  <c r="BL79" i="7"/>
  <c r="BH79" i="7"/>
  <c r="BG79" i="7"/>
  <c r="BF79" i="7"/>
  <c r="BE79" i="7"/>
  <c r="BD79" i="7"/>
  <c r="BC79" i="7"/>
  <c r="BK79" i="7"/>
  <c r="BJ79" i="7"/>
  <c r="BI79" i="7"/>
  <c r="AY79" i="7"/>
  <c r="K80" i="7"/>
  <c r="Q80" i="7"/>
  <c r="V80" i="7"/>
  <c r="AC80" i="7"/>
  <c r="AF80" i="7"/>
  <c r="BL80" i="7"/>
  <c r="BK80" i="7"/>
  <c r="AY80" i="7"/>
  <c r="K81" i="7"/>
  <c r="Q81" i="7"/>
  <c r="V81" i="7"/>
  <c r="BL81" i="7"/>
  <c r="BJ81" i="7"/>
  <c r="BK81" i="7"/>
  <c r="AY81" i="7"/>
  <c r="K82" i="7"/>
  <c r="Q82" i="7"/>
  <c r="V82" i="7"/>
  <c r="AC82" i="7"/>
  <c r="AF82" i="7"/>
  <c r="BL82" i="7"/>
  <c r="BI82" i="7"/>
  <c r="BK82" i="7"/>
  <c r="BJ82" i="7"/>
  <c r="AY82" i="7"/>
  <c r="K83" i="7"/>
  <c r="Q83" i="7"/>
  <c r="V83" i="7"/>
  <c r="AC83" i="7"/>
  <c r="AF83" i="7"/>
  <c r="BL83" i="7"/>
  <c r="BH83" i="7"/>
  <c r="BG83" i="7"/>
  <c r="BF83" i="7"/>
  <c r="BE83" i="7"/>
  <c r="BD83" i="7"/>
  <c r="BC83" i="7"/>
  <c r="BK83" i="7"/>
  <c r="BJ83" i="7"/>
  <c r="BI83" i="7"/>
  <c r="AY83" i="7"/>
  <c r="K84" i="7"/>
  <c r="Q84" i="7"/>
  <c r="V84" i="7"/>
  <c r="AC84" i="7"/>
  <c r="AF84" i="7"/>
  <c r="BL84" i="7"/>
  <c r="AY84" i="7"/>
  <c r="K85" i="7"/>
  <c r="Q85" i="7"/>
  <c r="V85" i="7"/>
  <c r="AC85" i="7"/>
  <c r="AF85" i="7"/>
  <c r="BL85" i="7"/>
  <c r="BK85" i="7"/>
  <c r="AY85" i="7"/>
  <c r="K86" i="7"/>
  <c r="Q86" i="7"/>
  <c r="V86" i="7"/>
  <c r="AC86" i="7"/>
  <c r="AF86" i="7"/>
  <c r="BL86" i="7"/>
  <c r="BK86" i="7"/>
  <c r="BJ86" i="7"/>
  <c r="AY86" i="7"/>
  <c r="K87" i="7"/>
  <c r="Q87" i="7"/>
  <c r="V87" i="7"/>
  <c r="AC87" i="7"/>
  <c r="AF87" i="7"/>
  <c r="BL87" i="7"/>
  <c r="BH87" i="7"/>
  <c r="BG87" i="7"/>
  <c r="BF87" i="7"/>
  <c r="BE87" i="7"/>
  <c r="BD87" i="7"/>
  <c r="BC87" i="7"/>
  <c r="BK87" i="7"/>
  <c r="BJ87" i="7"/>
  <c r="BI87" i="7"/>
  <c r="AY87" i="7"/>
  <c r="B88" i="7"/>
  <c r="K88" i="7"/>
  <c r="Q88" i="7"/>
  <c r="V88" i="7"/>
  <c r="AC88" i="7"/>
  <c r="AF88" i="7"/>
  <c r="BL88" i="7"/>
  <c r="BH88" i="7"/>
  <c r="BG88" i="7"/>
  <c r="BF88" i="7"/>
  <c r="BE88" i="7"/>
  <c r="BD88" i="7"/>
  <c r="BC88" i="7"/>
  <c r="BK88" i="7"/>
  <c r="BJ88" i="7"/>
  <c r="BI88" i="7"/>
  <c r="AY88" i="7"/>
  <c r="B89" i="7"/>
  <c r="K89" i="7"/>
  <c r="Q89" i="7"/>
  <c r="BL89" i="7"/>
  <c r="BH89" i="7"/>
  <c r="BG89" i="7"/>
  <c r="BF89" i="7"/>
  <c r="BE89" i="7"/>
  <c r="BD89" i="7"/>
  <c r="BC89" i="7"/>
  <c r="BK89" i="7"/>
  <c r="BJ89" i="7"/>
  <c r="BI89" i="7"/>
  <c r="AY89" i="7"/>
  <c r="B90" i="7"/>
  <c r="K90" i="7"/>
  <c r="Q90" i="7"/>
  <c r="V90" i="7"/>
  <c r="AC90" i="7"/>
  <c r="AF90" i="7"/>
  <c r="BL90" i="7"/>
  <c r="BH90" i="7"/>
  <c r="BG90" i="7"/>
  <c r="BF90" i="7"/>
  <c r="BE90" i="7"/>
  <c r="BD90" i="7"/>
  <c r="BC90" i="7"/>
  <c r="BK90" i="7"/>
  <c r="BJ90" i="7"/>
  <c r="BI90" i="7"/>
  <c r="AY90" i="7"/>
  <c r="B91" i="7"/>
  <c r="K91" i="7"/>
  <c r="Q91" i="7"/>
  <c r="V91" i="7"/>
  <c r="AC91" i="7"/>
  <c r="AF91" i="7"/>
  <c r="BL91" i="7"/>
  <c r="BH91" i="7"/>
  <c r="BG91" i="7"/>
  <c r="BF91" i="7"/>
  <c r="BE91" i="7"/>
  <c r="BD91" i="7"/>
  <c r="BC91" i="7"/>
  <c r="BK91" i="7"/>
  <c r="BJ91" i="7"/>
  <c r="BI91" i="7"/>
  <c r="AY91" i="7"/>
  <c r="B92" i="7"/>
  <c r="K92" i="7"/>
  <c r="Q92" i="7"/>
  <c r="V92" i="7"/>
  <c r="AC92" i="7"/>
  <c r="AF92" i="7"/>
  <c r="BL92" i="7"/>
  <c r="BH92" i="7"/>
  <c r="BG92" i="7"/>
  <c r="BF92" i="7"/>
  <c r="BE92" i="7"/>
  <c r="BD92" i="7"/>
  <c r="BC92" i="7"/>
  <c r="BK92" i="7"/>
  <c r="BJ92" i="7"/>
  <c r="BI92" i="7"/>
  <c r="AY92" i="7"/>
  <c r="B93" i="7"/>
  <c r="K93" i="7"/>
  <c r="Q93" i="7"/>
  <c r="V93" i="7"/>
  <c r="AC93" i="7"/>
  <c r="AF93" i="7"/>
  <c r="BL93" i="7"/>
  <c r="BH93" i="7"/>
  <c r="BG93" i="7"/>
  <c r="BF93" i="7"/>
  <c r="BE93" i="7"/>
  <c r="BD93" i="7"/>
  <c r="BC93" i="7"/>
  <c r="BK93" i="7"/>
  <c r="BJ93" i="7"/>
  <c r="BI93" i="7"/>
  <c r="AY93" i="7"/>
  <c r="B94" i="7"/>
  <c r="K94" i="7"/>
  <c r="Q94" i="7"/>
  <c r="V94" i="7"/>
  <c r="AC94" i="7"/>
  <c r="AF94" i="7"/>
  <c r="BL94" i="7"/>
  <c r="BH94" i="7"/>
  <c r="BG94" i="7"/>
  <c r="BF94" i="7"/>
  <c r="BE94" i="7"/>
  <c r="BD94" i="7"/>
  <c r="BC94" i="7"/>
  <c r="BK94" i="7"/>
  <c r="BJ94" i="7"/>
  <c r="BI94" i="7"/>
  <c r="AY94" i="7"/>
  <c r="B95" i="7"/>
  <c r="K95" i="7"/>
  <c r="Q95" i="7"/>
  <c r="V95" i="7"/>
  <c r="AC95" i="7"/>
  <c r="AF95" i="7"/>
  <c r="BL95" i="7"/>
  <c r="BH95" i="7"/>
  <c r="BG95" i="7"/>
  <c r="BF95" i="7"/>
  <c r="BE95" i="7"/>
  <c r="BD95" i="7"/>
  <c r="BC95" i="7"/>
  <c r="BK95" i="7"/>
  <c r="BJ95" i="7"/>
  <c r="BI95" i="7"/>
  <c r="AY95" i="7"/>
  <c r="B96" i="7"/>
  <c r="K96" i="7"/>
  <c r="Q96" i="7"/>
  <c r="V96" i="7"/>
  <c r="AC96" i="7"/>
  <c r="AF96" i="7"/>
  <c r="BL96" i="7"/>
  <c r="BH96" i="7"/>
  <c r="BG96" i="7"/>
  <c r="BF96" i="7"/>
  <c r="BE96" i="7"/>
  <c r="BD96" i="7"/>
  <c r="BC96" i="7"/>
  <c r="BK96" i="7"/>
  <c r="BJ96" i="7"/>
  <c r="BI96" i="7"/>
  <c r="AY96" i="7"/>
  <c r="B97" i="7"/>
  <c r="K97" i="7"/>
  <c r="Q97" i="7"/>
  <c r="BL97" i="7"/>
  <c r="BH97" i="7"/>
  <c r="BG97" i="7"/>
  <c r="BF97" i="7"/>
  <c r="BE97" i="7"/>
  <c r="BD97" i="7"/>
  <c r="BC97" i="7"/>
  <c r="BK97" i="7"/>
  <c r="BJ97" i="7"/>
  <c r="BI97" i="7"/>
  <c r="AY97" i="7"/>
  <c r="B98" i="7"/>
  <c r="K98" i="7"/>
  <c r="Q98" i="7"/>
  <c r="V98" i="7"/>
  <c r="AC98" i="7"/>
  <c r="AF98" i="7"/>
  <c r="BL98" i="7"/>
  <c r="BH98" i="7"/>
  <c r="BG98" i="7"/>
  <c r="BF98" i="7"/>
  <c r="BE98" i="7"/>
  <c r="BD98" i="7"/>
  <c r="BC98" i="7"/>
  <c r="BK98" i="7"/>
  <c r="BJ98" i="7"/>
  <c r="BI98" i="7"/>
  <c r="AY98" i="7"/>
  <c r="B99" i="7"/>
  <c r="K99" i="7"/>
  <c r="Q99" i="7"/>
  <c r="V99" i="7"/>
  <c r="AC99" i="7"/>
  <c r="AF99" i="7"/>
  <c r="BL99" i="7"/>
  <c r="BH99" i="7"/>
  <c r="BG99" i="7"/>
  <c r="BF99" i="7"/>
  <c r="BE99" i="7"/>
  <c r="BD99" i="7"/>
  <c r="BC99" i="7"/>
  <c r="BK99" i="7"/>
  <c r="BJ99" i="7"/>
  <c r="BI99" i="7"/>
  <c r="AY99" i="7"/>
  <c r="B100" i="7"/>
  <c r="K100" i="7"/>
  <c r="Q100" i="7"/>
  <c r="V100" i="7"/>
  <c r="AC100" i="7"/>
  <c r="AF100" i="7"/>
  <c r="BL100" i="7"/>
  <c r="BH100" i="7"/>
  <c r="BG100" i="7"/>
  <c r="BF100" i="7"/>
  <c r="BE100" i="7"/>
  <c r="BD100" i="7"/>
  <c r="BC100" i="7"/>
  <c r="BK100" i="7"/>
  <c r="BJ100" i="7"/>
  <c r="BI100" i="7"/>
  <c r="AY100" i="7"/>
  <c r="B101" i="7"/>
  <c r="K101" i="7"/>
  <c r="Q101" i="7"/>
  <c r="V101" i="7"/>
  <c r="AC101" i="7"/>
  <c r="AF101" i="7"/>
  <c r="BL101" i="7"/>
  <c r="BH101" i="7"/>
  <c r="BG101" i="7"/>
  <c r="BF101" i="7"/>
  <c r="BE101" i="7"/>
  <c r="BD101" i="7"/>
  <c r="BC101" i="7"/>
  <c r="BK101" i="7"/>
  <c r="BJ101" i="7"/>
  <c r="BI101" i="7"/>
  <c r="AY101" i="7"/>
  <c r="B102" i="7"/>
  <c r="K102" i="7"/>
  <c r="Q102" i="7"/>
  <c r="AF102" i="7"/>
  <c r="BL102" i="7"/>
  <c r="BH102" i="7"/>
  <c r="BG102" i="7"/>
  <c r="BF102" i="7"/>
  <c r="BE102" i="7"/>
  <c r="BD102" i="7"/>
  <c r="BC102" i="7"/>
  <c r="BK102" i="7"/>
  <c r="BJ102" i="7"/>
  <c r="BI102" i="7"/>
  <c r="AY102" i="7"/>
  <c r="B103" i="7"/>
  <c r="K103" i="7"/>
  <c r="Q103" i="7"/>
  <c r="V103" i="7"/>
  <c r="AC103" i="7"/>
  <c r="AF103" i="7"/>
  <c r="BL103" i="7"/>
  <c r="BH103" i="7"/>
  <c r="BG103" i="7"/>
  <c r="BF103" i="7"/>
  <c r="BE103" i="7"/>
  <c r="BD103" i="7"/>
  <c r="BC103" i="7"/>
  <c r="BK103" i="7"/>
  <c r="BJ103" i="7"/>
  <c r="BI103" i="7"/>
  <c r="AY103" i="7"/>
  <c r="B104" i="7"/>
  <c r="K104" i="7"/>
  <c r="Q104" i="7"/>
  <c r="V104" i="7"/>
  <c r="AC104" i="7"/>
  <c r="AF104" i="7"/>
  <c r="BL104" i="7"/>
  <c r="BH104" i="7"/>
  <c r="BG104" i="7"/>
  <c r="BF104" i="7"/>
  <c r="BE104" i="7"/>
  <c r="BD104" i="7"/>
  <c r="BC104" i="7"/>
  <c r="BK104" i="7"/>
  <c r="BJ104" i="7"/>
  <c r="BI104" i="7"/>
  <c r="AY104" i="7"/>
  <c r="B105" i="7"/>
  <c r="K105" i="7"/>
  <c r="Q105" i="7"/>
  <c r="BL105" i="7"/>
  <c r="BH105" i="7"/>
  <c r="BG105" i="7"/>
  <c r="BF105" i="7"/>
  <c r="BE105" i="7"/>
  <c r="BD105" i="7"/>
  <c r="BC105" i="7"/>
  <c r="BK105" i="7"/>
  <c r="BJ105" i="7"/>
  <c r="BI105" i="7"/>
  <c r="AY105" i="7"/>
  <c r="B106" i="7"/>
  <c r="K106" i="7"/>
  <c r="Q106" i="7"/>
  <c r="V106" i="7"/>
  <c r="AC106" i="7"/>
  <c r="AF106" i="7"/>
  <c r="BL106" i="7"/>
  <c r="BH106" i="7"/>
  <c r="BG106" i="7"/>
  <c r="BF106" i="7"/>
  <c r="BE106" i="7"/>
  <c r="BD106" i="7"/>
  <c r="BC106" i="7"/>
  <c r="BK106" i="7"/>
  <c r="BJ106" i="7"/>
  <c r="BI106" i="7"/>
  <c r="AY106" i="7"/>
  <c r="Z107" i="7"/>
  <c r="AB107" i="7"/>
  <c r="AC107" i="7"/>
  <c r="AD107" i="7"/>
  <c r="AF107" i="7"/>
  <c r="BL107" i="7"/>
  <c r="BI107" i="7"/>
  <c r="BH107" i="7"/>
  <c r="BG107" i="7"/>
  <c r="BF107" i="7"/>
  <c r="BK107" i="7"/>
  <c r="BJ107" i="7"/>
  <c r="AY107" i="7"/>
  <c r="Z108" i="7"/>
  <c r="AB108" i="7"/>
  <c r="AC108" i="7"/>
  <c r="AD108" i="7"/>
  <c r="AF108" i="7"/>
  <c r="BL108" i="7"/>
  <c r="BK108" i="7"/>
  <c r="AY108" i="7"/>
  <c r="Z109" i="7"/>
  <c r="AB109" i="7"/>
  <c r="AC109" i="7"/>
  <c r="AD109" i="7"/>
  <c r="AF109" i="7"/>
  <c r="BL109" i="7"/>
  <c r="BK109" i="7"/>
  <c r="AY109" i="7"/>
  <c r="Z110" i="7"/>
  <c r="AB110" i="7"/>
  <c r="AC110" i="7"/>
  <c r="AD110" i="7"/>
  <c r="AF110" i="7"/>
  <c r="BL110" i="7"/>
  <c r="BK110" i="7"/>
  <c r="BJ110" i="7"/>
  <c r="BI110" i="7"/>
  <c r="BH110" i="7"/>
  <c r="BG110" i="7"/>
  <c r="BF110" i="7"/>
  <c r="BE110" i="7"/>
  <c r="BD110" i="7"/>
  <c r="BC110" i="7"/>
  <c r="AY110" i="7"/>
  <c r="Z111" i="7"/>
  <c r="AB111" i="7"/>
  <c r="AC111" i="7"/>
  <c r="AD111" i="7"/>
  <c r="AF111" i="7"/>
  <c r="BL111" i="7"/>
  <c r="BK111" i="7"/>
  <c r="BJ111" i="7"/>
  <c r="AY111" i="7"/>
  <c r="Z112" i="7"/>
  <c r="AB112" i="7"/>
  <c r="AC112" i="7"/>
  <c r="AD112" i="7"/>
  <c r="AF112" i="7"/>
  <c r="BL112" i="7"/>
  <c r="BJ112" i="7"/>
  <c r="BK112" i="7"/>
  <c r="AY112" i="7"/>
  <c r="Z113" i="7"/>
  <c r="AB113" i="7"/>
  <c r="AC113" i="7"/>
  <c r="AD113" i="7"/>
  <c r="AF113" i="7"/>
  <c r="AK113" i="7"/>
  <c r="BL113" i="7"/>
  <c r="AY113" i="7"/>
  <c r="Z114" i="7"/>
  <c r="AB114" i="7"/>
  <c r="AC114" i="7"/>
  <c r="AD114" i="7"/>
  <c r="AF114" i="7"/>
  <c r="BL114" i="7"/>
  <c r="BK114" i="7"/>
  <c r="BJ114" i="7"/>
  <c r="BI114" i="7"/>
  <c r="AY114" i="7"/>
  <c r="Z115" i="7"/>
  <c r="AB115" i="7"/>
  <c r="AC115" i="7"/>
  <c r="AD115" i="7"/>
  <c r="AF115" i="7"/>
  <c r="BL115" i="7"/>
  <c r="BI115" i="7"/>
  <c r="BK115" i="7"/>
  <c r="BJ115" i="7"/>
  <c r="AY115" i="7"/>
  <c r="Z116" i="7"/>
  <c r="AB116" i="7"/>
  <c r="AC116" i="7"/>
  <c r="AD116" i="7"/>
  <c r="AF116" i="7"/>
  <c r="BL116" i="7"/>
  <c r="BK116" i="7"/>
  <c r="AY116" i="7"/>
  <c r="Z117" i="7"/>
  <c r="AB117" i="7"/>
  <c r="AC117" i="7"/>
  <c r="AD117" i="7"/>
  <c r="AF117" i="7"/>
  <c r="BL117" i="7"/>
  <c r="AY117" i="7"/>
  <c r="Z118" i="7"/>
  <c r="AB118" i="7"/>
  <c r="AC118" i="7"/>
  <c r="AD118" i="7"/>
  <c r="AF118" i="7"/>
  <c r="BL118" i="7"/>
  <c r="BK118" i="7"/>
  <c r="BJ118" i="7"/>
  <c r="BI118" i="7"/>
  <c r="BH118" i="7"/>
  <c r="BG118" i="7"/>
  <c r="BF118" i="7"/>
  <c r="BE118" i="7"/>
  <c r="BD118" i="7"/>
  <c r="BC118" i="7"/>
  <c r="AY118" i="7"/>
  <c r="Z119" i="7"/>
  <c r="AB119" i="7"/>
  <c r="AC119" i="7"/>
  <c r="AD119" i="7"/>
  <c r="AF119" i="7"/>
  <c r="BL119" i="7"/>
  <c r="BK119" i="7"/>
  <c r="BJ119" i="7"/>
  <c r="AY119" i="7"/>
  <c r="Z120" i="7"/>
  <c r="AB120" i="7"/>
  <c r="AC120" i="7"/>
  <c r="AD120" i="7"/>
  <c r="AF120" i="7"/>
  <c r="BL120" i="7"/>
  <c r="BK120" i="7"/>
  <c r="AY120" i="7"/>
  <c r="Z121" i="7"/>
  <c r="AB121" i="7"/>
  <c r="AC121" i="7"/>
  <c r="AD121" i="7"/>
  <c r="AF121" i="7"/>
  <c r="BL121" i="7"/>
  <c r="AY121" i="7"/>
  <c r="Z122" i="7"/>
  <c r="AB122" i="7"/>
  <c r="AC122" i="7"/>
  <c r="AD122" i="7"/>
  <c r="AF122" i="7"/>
  <c r="BL122" i="7"/>
  <c r="BK122" i="7"/>
  <c r="BJ122" i="7"/>
  <c r="BI122" i="7"/>
  <c r="AY122" i="7"/>
  <c r="Z123" i="7"/>
  <c r="AB123" i="7"/>
  <c r="AC123" i="7"/>
  <c r="AD123" i="7"/>
  <c r="AF123" i="7"/>
  <c r="BL123" i="7"/>
  <c r="BK123" i="7"/>
  <c r="BJ123" i="7"/>
  <c r="AY123" i="7"/>
  <c r="Z124" i="7"/>
  <c r="AB124" i="7"/>
  <c r="AC124" i="7"/>
  <c r="AD124" i="7"/>
  <c r="AF124" i="7"/>
  <c r="BL124" i="7"/>
  <c r="BK124" i="7"/>
  <c r="AY124" i="7"/>
  <c r="Z125" i="7"/>
  <c r="AB125" i="7"/>
  <c r="AC125" i="7"/>
  <c r="AD125" i="7"/>
  <c r="AF125" i="7"/>
  <c r="BL125" i="7"/>
  <c r="AY125" i="7"/>
  <c r="Z126" i="7"/>
  <c r="AB126" i="7"/>
  <c r="AC126" i="7"/>
  <c r="AD126" i="7"/>
  <c r="AF126" i="7"/>
  <c r="BL126" i="7"/>
  <c r="BK126" i="7"/>
  <c r="BJ126" i="7"/>
  <c r="BI126" i="7"/>
  <c r="BH126" i="7"/>
  <c r="BG126" i="7"/>
  <c r="BF126" i="7"/>
  <c r="BE126" i="7"/>
  <c r="BD126" i="7"/>
  <c r="BC126" i="7"/>
  <c r="AY126" i="7"/>
  <c r="Z127" i="7"/>
  <c r="AB127" i="7"/>
  <c r="AC127" i="7"/>
  <c r="AD127" i="7"/>
  <c r="AF127" i="7"/>
  <c r="BL127" i="7"/>
  <c r="BK127" i="7"/>
  <c r="BJ127" i="7"/>
  <c r="AY127" i="7"/>
  <c r="Z128" i="7"/>
  <c r="AB128" i="7"/>
  <c r="AC128" i="7"/>
  <c r="AD128" i="7"/>
  <c r="AF128" i="7"/>
  <c r="BL128" i="7"/>
  <c r="AY128" i="7"/>
  <c r="Z129" i="7"/>
  <c r="AB129" i="7"/>
  <c r="AC129" i="7"/>
  <c r="AD129" i="7"/>
  <c r="AF129" i="7"/>
  <c r="BL129" i="7"/>
  <c r="AY129" i="7"/>
  <c r="Z130" i="7"/>
  <c r="AB130" i="7"/>
  <c r="AC130" i="7"/>
  <c r="AD130" i="7"/>
  <c r="AF130" i="7"/>
  <c r="BL130" i="7"/>
  <c r="BK130" i="7"/>
  <c r="BJ130" i="7"/>
  <c r="BI130" i="7"/>
  <c r="AY130" i="7"/>
  <c r="Z131" i="7"/>
  <c r="AB131" i="7"/>
  <c r="AC131" i="7"/>
  <c r="AD131" i="7"/>
  <c r="AF131" i="7"/>
  <c r="BL131" i="7"/>
  <c r="BK131" i="7"/>
  <c r="BJ131" i="7"/>
  <c r="AY131" i="7"/>
  <c r="Z132" i="7"/>
  <c r="AB132" i="7"/>
  <c r="AC132" i="7"/>
  <c r="AD132" i="7"/>
  <c r="AF132" i="7"/>
  <c r="Z133" i="7"/>
  <c r="AB133" i="7"/>
  <c r="AC133" i="7"/>
  <c r="AD133" i="7"/>
  <c r="AF133" i="7"/>
  <c r="Z134" i="7"/>
  <c r="AB134" i="7"/>
  <c r="AC134" i="7"/>
  <c r="AD134" i="7"/>
  <c r="AF134" i="7"/>
  <c r="Z135" i="7"/>
  <c r="AB135" i="7"/>
  <c r="AC135" i="7"/>
  <c r="AD135" i="7"/>
  <c r="AF135" i="7"/>
  <c r="Z136" i="7"/>
  <c r="AB136" i="7"/>
  <c r="AC136" i="7"/>
  <c r="AD136" i="7"/>
  <c r="AF136" i="7"/>
  <c r="Z137" i="7"/>
  <c r="AB137" i="7"/>
  <c r="AC137" i="7"/>
  <c r="AD137" i="7"/>
  <c r="AF137" i="7"/>
  <c r="AK137" i="7"/>
  <c r="Z138" i="7"/>
  <c r="AB138" i="7"/>
  <c r="AC138" i="7"/>
  <c r="AD138" i="7"/>
  <c r="AF138" i="7"/>
  <c r="Z139" i="7"/>
  <c r="AB139" i="7"/>
  <c r="AC139" i="7"/>
  <c r="AD139" i="7"/>
  <c r="AF139" i="7"/>
  <c r="Z140" i="7"/>
  <c r="AB140" i="7"/>
  <c r="AC140" i="7"/>
  <c r="AD140" i="7"/>
  <c r="AF140" i="7"/>
  <c r="Z141" i="7"/>
  <c r="AB141" i="7"/>
  <c r="AC141" i="7"/>
  <c r="AD141" i="7"/>
  <c r="AF141" i="7"/>
  <c r="Z142" i="7"/>
  <c r="AB142" i="7"/>
  <c r="AC142" i="7"/>
  <c r="AD142" i="7"/>
  <c r="AF142" i="7"/>
  <c r="Z143" i="7"/>
  <c r="AB143" i="7"/>
  <c r="AC143" i="7"/>
  <c r="AD143" i="7"/>
  <c r="AF143" i="7"/>
  <c r="Z144" i="7"/>
  <c r="AB144" i="7"/>
  <c r="AC144" i="7"/>
  <c r="AD144" i="7"/>
  <c r="AF144" i="7"/>
  <c r="Z145" i="7"/>
  <c r="AB145" i="7"/>
  <c r="AC145" i="7"/>
  <c r="AD145" i="7"/>
  <c r="AF145" i="7"/>
  <c r="Z146" i="7"/>
  <c r="AB146" i="7"/>
  <c r="AC146" i="7"/>
  <c r="AD146" i="7"/>
  <c r="AF146" i="7"/>
  <c r="AK146" i="7"/>
  <c r="Z147" i="7"/>
  <c r="AB147" i="7"/>
  <c r="AC147" i="7"/>
  <c r="AD147" i="7"/>
  <c r="AF147" i="7"/>
  <c r="Z148" i="7"/>
  <c r="AB148" i="7"/>
  <c r="AC148" i="7"/>
  <c r="AD148" i="7"/>
  <c r="AF148" i="7"/>
  <c r="Z149" i="7"/>
  <c r="AB149" i="7"/>
  <c r="AC149" i="7"/>
  <c r="AD149" i="7"/>
  <c r="AF149" i="7"/>
  <c r="Z150" i="7"/>
  <c r="AB150" i="7"/>
  <c r="AC150" i="7"/>
  <c r="AD150" i="7"/>
  <c r="AF150" i="7"/>
  <c r="AK150" i="7"/>
  <c r="Z151" i="7"/>
  <c r="AB151" i="7"/>
  <c r="AC151" i="7"/>
  <c r="AD151" i="7"/>
  <c r="AF151" i="7"/>
  <c r="Z152" i="7"/>
  <c r="AB152" i="7"/>
  <c r="AC152" i="7"/>
  <c r="AD152" i="7"/>
  <c r="AF152" i="7"/>
  <c r="Z153" i="7"/>
  <c r="AB153" i="7"/>
  <c r="AC153" i="7"/>
  <c r="AD153" i="7"/>
  <c r="AF153" i="7"/>
  <c r="Z154" i="7"/>
  <c r="AB154" i="7"/>
  <c r="AC154" i="7"/>
  <c r="AD154" i="7"/>
  <c r="AF154" i="7"/>
  <c r="AK154" i="7"/>
  <c r="Z155" i="7"/>
  <c r="AB155" i="7"/>
  <c r="AC155" i="7"/>
  <c r="AD155" i="7"/>
  <c r="AF155" i="7"/>
  <c r="Z156" i="7"/>
  <c r="AB156" i="7"/>
  <c r="AC156" i="7"/>
  <c r="AD156" i="7"/>
  <c r="AF156" i="7"/>
  <c r="Z157" i="7"/>
  <c r="AB157" i="7"/>
  <c r="AC157" i="7"/>
  <c r="AD157" i="7"/>
  <c r="AF157" i="7"/>
  <c r="Z158" i="7"/>
  <c r="AB158" i="7"/>
  <c r="AC158" i="7"/>
  <c r="AD158" i="7"/>
  <c r="AF158" i="7"/>
  <c r="Z159" i="7"/>
  <c r="AB159" i="7"/>
  <c r="AC159" i="7"/>
  <c r="AD159" i="7"/>
  <c r="AF159" i="7"/>
  <c r="Z160" i="7"/>
  <c r="AB160" i="7"/>
  <c r="AC160" i="7"/>
  <c r="AD160" i="7"/>
  <c r="AF160" i="7"/>
  <c r="Z161" i="7"/>
  <c r="AB161" i="7"/>
  <c r="AC161" i="7"/>
  <c r="AD161" i="7"/>
  <c r="AF161" i="7"/>
  <c r="Z162" i="7"/>
  <c r="AB162" i="7"/>
  <c r="AC162" i="7"/>
  <c r="AD162" i="7"/>
  <c r="AF162" i="7"/>
  <c r="Z163" i="7"/>
  <c r="AB163" i="7"/>
  <c r="AC163" i="7"/>
  <c r="AD163" i="7"/>
  <c r="AF163" i="7"/>
  <c r="Z164" i="7"/>
  <c r="AB164" i="7"/>
  <c r="AC164" i="7"/>
  <c r="AD164" i="7"/>
  <c r="AF164" i="7"/>
  <c r="Z165" i="7"/>
  <c r="AB165" i="7"/>
  <c r="AC165" i="7"/>
  <c r="AD165" i="7"/>
  <c r="AF165" i="7"/>
  <c r="Z166" i="7"/>
  <c r="AB166" i="7"/>
  <c r="AC166" i="7"/>
  <c r="AD166" i="7"/>
  <c r="AF166" i="7"/>
  <c r="Z167" i="7"/>
  <c r="AB167" i="7"/>
  <c r="AC167" i="7"/>
  <c r="AD167" i="7"/>
  <c r="AF167" i="7"/>
  <c r="Z168" i="7"/>
  <c r="AB168" i="7"/>
  <c r="AC168" i="7"/>
  <c r="AD168" i="7"/>
  <c r="AF168" i="7"/>
  <c r="Z169" i="7"/>
  <c r="AB169" i="7"/>
  <c r="AC169" i="7"/>
  <c r="AD169" i="7"/>
  <c r="AF169" i="7"/>
  <c r="Z170" i="7"/>
  <c r="AB170" i="7"/>
  <c r="AC170" i="7"/>
  <c r="AD170" i="7"/>
  <c r="AF170" i="7"/>
  <c r="AK170" i="7"/>
  <c r="Z171" i="7"/>
  <c r="AB171" i="7"/>
  <c r="AC171" i="7"/>
  <c r="AD171" i="7"/>
  <c r="AF171" i="7"/>
  <c r="Z172" i="7"/>
  <c r="AB172" i="7"/>
  <c r="AC172" i="7"/>
  <c r="AD172" i="7"/>
  <c r="AF172" i="7"/>
  <c r="Z173" i="7"/>
  <c r="AB173" i="7"/>
  <c r="AC173" i="7"/>
  <c r="AD173" i="7"/>
  <c r="AF173" i="7"/>
  <c r="Z174" i="7"/>
  <c r="AB174" i="7"/>
  <c r="AC174" i="7"/>
  <c r="AD174" i="7"/>
  <c r="AF174" i="7"/>
  <c r="Z175" i="7"/>
  <c r="AB175" i="7"/>
  <c r="AC175" i="7"/>
  <c r="AD175" i="7"/>
  <c r="AF175" i="7"/>
  <c r="Z176" i="7"/>
  <c r="AB176" i="7"/>
  <c r="AC176" i="7"/>
  <c r="AD176" i="7"/>
  <c r="AF176" i="7"/>
  <c r="Z177" i="7"/>
  <c r="AB177" i="7"/>
  <c r="AC177" i="7"/>
  <c r="AD177" i="7"/>
  <c r="AF177" i="7"/>
  <c r="Z178" i="7"/>
  <c r="AB178" i="7"/>
  <c r="AC178" i="7"/>
  <c r="AD178" i="7"/>
  <c r="AF178" i="7"/>
  <c r="Z179" i="7"/>
  <c r="AB179" i="7"/>
  <c r="AC179" i="7"/>
  <c r="AD179" i="7"/>
  <c r="AF179" i="7"/>
  <c r="Z180" i="7"/>
  <c r="AB180" i="7"/>
  <c r="AC180" i="7"/>
  <c r="AD180" i="7"/>
  <c r="AF180" i="7"/>
  <c r="Z181" i="7"/>
  <c r="AB181" i="7"/>
  <c r="AC181" i="7"/>
  <c r="AD181" i="7"/>
  <c r="AF181" i="7"/>
  <c r="Z182" i="7"/>
  <c r="AB182" i="7"/>
  <c r="AC182" i="7"/>
  <c r="AD182" i="7"/>
  <c r="AF182" i="7"/>
  <c r="Z183" i="7"/>
  <c r="AB183" i="7"/>
  <c r="AC183" i="7"/>
  <c r="AD183" i="7"/>
  <c r="AF183" i="7"/>
  <c r="Z184" i="7"/>
  <c r="AB184" i="7"/>
  <c r="AC184" i="7"/>
  <c r="AD184" i="7"/>
  <c r="AF184" i="7"/>
  <c r="Z185" i="7"/>
  <c r="AB185" i="7"/>
  <c r="AC185" i="7"/>
  <c r="AD185" i="7"/>
  <c r="AF185" i="7"/>
  <c r="Z186" i="7"/>
  <c r="AB186" i="7"/>
  <c r="AC186" i="7"/>
  <c r="AD186" i="7"/>
  <c r="AF186" i="7"/>
  <c r="Z187" i="7"/>
  <c r="AB187" i="7"/>
  <c r="AC187" i="7"/>
  <c r="AD187" i="7"/>
  <c r="AF187" i="7"/>
  <c r="Z188" i="7"/>
  <c r="AB188" i="7"/>
  <c r="AC188" i="7"/>
  <c r="AD188" i="7"/>
  <c r="AF188" i="7"/>
  <c r="Z189" i="7"/>
  <c r="AB189" i="7"/>
  <c r="AC189" i="7"/>
  <c r="AD189" i="7"/>
  <c r="AF189" i="7"/>
  <c r="Z190" i="7"/>
  <c r="AB190" i="7"/>
  <c r="AC190" i="7"/>
  <c r="AD190" i="7"/>
  <c r="AF190" i="7"/>
  <c r="Z191" i="7"/>
  <c r="AB191" i="7"/>
  <c r="AC191" i="7"/>
  <c r="AD191" i="7"/>
  <c r="AF191" i="7"/>
  <c r="Z192" i="7"/>
  <c r="AA192" i="7"/>
  <c r="AE192" i="7"/>
  <c r="AB192" i="7"/>
  <c r="AC192" i="7"/>
  <c r="AD192" i="7"/>
  <c r="AF192" i="7"/>
  <c r="AK192" i="7"/>
  <c r="Z193" i="7"/>
  <c r="AB193" i="7"/>
  <c r="AC193" i="7"/>
  <c r="AD193" i="7"/>
  <c r="AF193" i="7"/>
  <c r="Z194" i="7"/>
  <c r="AB194" i="7"/>
  <c r="AC194" i="7"/>
  <c r="AD194" i="7"/>
  <c r="AF194" i="7"/>
  <c r="Z195" i="7"/>
  <c r="AB195" i="7"/>
  <c r="AC195" i="7"/>
  <c r="AD195" i="7"/>
  <c r="AF195" i="7"/>
  <c r="Z196" i="7"/>
  <c r="AB196" i="7"/>
  <c r="AC196" i="7"/>
  <c r="AD196" i="7"/>
  <c r="AF196" i="7"/>
  <c r="Z197" i="7"/>
  <c r="AB197" i="7"/>
  <c r="AC197" i="7"/>
  <c r="AD197" i="7"/>
  <c r="AF197" i="7"/>
  <c r="Z198" i="7"/>
  <c r="AB198" i="7"/>
  <c r="AC198" i="7"/>
  <c r="AD198" i="7"/>
  <c r="AF198" i="7"/>
  <c r="Z199" i="7"/>
  <c r="AB199" i="7"/>
  <c r="AC199" i="7"/>
  <c r="AD199" i="7"/>
  <c r="AF199" i="7"/>
  <c r="Z200" i="7"/>
  <c r="AB200" i="7"/>
  <c r="AC200" i="7"/>
  <c r="AD200" i="7"/>
  <c r="AF200" i="7"/>
  <c r="AK200" i="7"/>
  <c r="Z201" i="7"/>
  <c r="AB201" i="7"/>
  <c r="AC201" i="7"/>
  <c r="AD201" i="7"/>
  <c r="AF201" i="7"/>
  <c r="Z202" i="7"/>
  <c r="AB202" i="7"/>
  <c r="AC202" i="7"/>
  <c r="AD202" i="7"/>
  <c r="AF202" i="7"/>
  <c r="Z203" i="7"/>
  <c r="AB203" i="7"/>
  <c r="AC203" i="7"/>
  <c r="AD203" i="7"/>
  <c r="AF203" i="7"/>
  <c r="Z204" i="7"/>
  <c r="AB204" i="7"/>
  <c r="AC204" i="7"/>
  <c r="AD204" i="7"/>
  <c r="AF204" i="7"/>
  <c r="Z205" i="7"/>
  <c r="AB205" i="7"/>
  <c r="AC205" i="7"/>
  <c r="AD205" i="7"/>
  <c r="AF205" i="7"/>
  <c r="Z206" i="7"/>
  <c r="AB206" i="7"/>
  <c r="AC206" i="7"/>
  <c r="AD206" i="7"/>
  <c r="AF206" i="7"/>
  <c r="Z207" i="7"/>
  <c r="AB207" i="7"/>
  <c r="AC207" i="7"/>
  <c r="AD207" i="7"/>
  <c r="AF207" i="7"/>
  <c r="Z208" i="7"/>
  <c r="AB208" i="7"/>
  <c r="AC208" i="7"/>
  <c r="AD208" i="7"/>
  <c r="AF208" i="7"/>
  <c r="Z209" i="7"/>
  <c r="AB209" i="7"/>
  <c r="AC209" i="7"/>
  <c r="AD209" i="7"/>
  <c r="AF209" i="7"/>
  <c r="Z210" i="7"/>
  <c r="AB210" i="7"/>
  <c r="AC210" i="7"/>
  <c r="AD210" i="7"/>
  <c r="AF210" i="7"/>
  <c r="Z211" i="7"/>
  <c r="AB211" i="7"/>
  <c r="AC211" i="7"/>
  <c r="AD211" i="7"/>
  <c r="AF211" i="7"/>
  <c r="Z212" i="7"/>
  <c r="AB212" i="7"/>
  <c r="AC212" i="7"/>
  <c r="AD212" i="7"/>
  <c r="AF212" i="7"/>
  <c r="Z213" i="7"/>
  <c r="AB213" i="7"/>
  <c r="AC213" i="7"/>
  <c r="AD213" i="7"/>
  <c r="AF213" i="7"/>
  <c r="Z214" i="7"/>
  <c r="AB214" i="7"/>
  <c r="AC214" i="7"/>
  <c r="AD214" i="7"/>
  <c r="AF214" i="7"/>
  <c r="Z215" i="7"/>
  <c r="AB215" i="7"/>
  <c r="AC215" i="7"/>
  <c r="AD215" i="7"/>
  <c r="AF215" i="7"/>
  <c r="Z216" i="7"/>
  <c r="AB216" i="7"/>
  <c r="AC216" i="7"/>
  <c r="AD216" i="7"/>
  <c r="AF216" i="7"/>
  <c r="Z217" i="7"/>
  <c r="AB217" i="7"/>
  <c r="AC217" i="7"/>
  <c r="AD217" i="7"/>
  <c r="AF217" i="7"/>
  <c r="Z218" i="7"/>
  <c r="AB218" i="7"/>
  <c r="AC218" i="7"/>
  <c r="AD218" i="7"/>
  <c r="AF218" i="7"/>
  <c r="Z219" i="7"/>
  <c r="AB219" i="7"/>
  <c r="AC219" i="7"/>
  <c r="AD219" i="7"/>
  <c r="AF219" i="7"/>
  <c r="Z220" i="7"/>
  <c r="AB220" i="7"/>
  <c r="AC220" i="7"/>
  <c r="AD220" i="7"/>
  <c r="AF220" i="7"/>
  <c r="AK220" i="7"/>
  <c r="Z221" i="7"/>
  <c r="AB221" i="7"/>
  <c r="AC221" i="7"/>
  <c r="AD221" i="7"/>
  <c r="AF221" i="7"/>
  <c r="Z222" i="7"/>
  <c r="AB222" i="7"/>
  <c r="AC222" i="7"/>
  <c r="AD222" i="7"/>
  <c r="AF222" i="7"/>
  <c r="Z223" i="7"/>
  <c r="AB223" i="7"/>
  <c r="AC223" i="7"/>
  <c r="AD223" i="7"/>
  <c r="AF223" i="7"/>
  <c r="Z224" i="7"/>
  <c r="AB224" i="7"/>
  <c r="AC224" i="7"/>
  <c r="AD224" i="7"/>
  <c r="AF224" i="7"/>
  <c r="Z225" i="7"/>
  <c r="AB225" i="7"/>
  <c r="AC225" i="7"/>
  <c r="AD225" i="7"/>
  <c r="AF225" i="7"/>
  <c r="Z226" i="7"/>
  <c r="AB226" i="7"/>
  <c r="AC226" i="7"/>
  <c r="AD226" i="7"/>
  <c r="AF226" i="7"/>
  <c r="Z227" i="7"/>
  <c r="AB227" i="7"/>
  <c r="AC227" i="7"/>
  <c r="AD227" i="7"/>
  <c r="AF227" i="7"/>
  <c r="Z228" i="7"/>
  <c r="AB228" i="7"/>
  <c r="AC228" i="7"/>
  <c r="AD228" i="7"/>
  <c r="AF228" i="7"/>
  <c r="Z229" i="7"/>
  <c r="AB229" i="7"/>
  <c r="AC229" i="7"/>
  <c r="AD229" i="7"/>
  <c r="AF229" i="7"/>
  <c r="Z230" i="7"/>
  <c r="AB230" i="7"/>
  <c r="AC230" i="7"/>
  <c r="AD230" i="7"/>
  <c r="AF230" i="7"/>
  <c r="Z231" i="7"/>
  <c r="AB231" i="7"/>
  <c r="AC231" i="7"/>
  <c r="AD231" i="7"/>
  <c r="AF231" i="7"/>
  <c r="Z232" i="7"/>
  <c r="AB232" i="7"/>
  <c r="AC232" i="7"/>
  <c r="AD232" i="7"/>
  <c r="AF232" i="7"/>
  <c r="AK232" i="7"/>
  <c r="Z233" i="7"/>
  <c r="AB233" i="7"/>
  <c r="AC233" i="7"/>
  <c r="AD233" i="7"/>
  <c r="AF233" i="7"/>
  <c r="Z234" i="7"/>
  <c r="AB234" i="7"/>
  <c r="AC234" i="7"/>
  <c r="AD234" i="7"/>
  <c r="AF234" i="7"/>
  <c r="Z235" i="7"/>
  <c r="AB235" i="7"/>
  <c r="AC235" i="7"/>
  <c r="AD235" i="7"/>
  <c r="AF235" i="7"/>
  <c r="Z236" i="7"/>
  <c r="AB236" i="7"/>
  <c r="AC236" i="7"/>
  <c r="AD236" i="7"/>
  <c r="AF236" i="7"/>
  <c r="Z237" i="7"/>
  <c r="AB237" i="7"/>
  <c r="AC237" i="7"/>
  <c r="AD237" i="7"/>
  <c r="AF237" i="7"/>
  <c r="Z238" i="7"/>
  <c r="AB238" i="7"/>
  <c r="AC238" i="7"/>
  <c r="AD238" i="7"/>
  <c r="AF238" i="7"/>
  <c r="Z239" i="7"/>
  <c r="AB239" i="7"/>
  <c r="AC239" i="7"/>
  <c r="AD239" i="7"/>
  <c r="AF239" i="7"/>
  <c r="Z240" i="7"/>
  <c r="AB240" i="7"/>
  <c r="AC240" i="7"/>
  <c r="AD240" i="7"/>
  <c r="AF240" i="7"/>
  <c r="Z241" i="7"/>
  <c r="AB241" i="7"/>
  <c r="AC241" i="7"/>
  <c r="AD241" i="7"/>
  <c r="AF241" i="7"/>
  <c r="Z242" i="7"/>
  <c r="AB242" i="7"/>
  <c r="AC242" i="7"/>
  <c r="AD242" i="7"/>
  <c r="AF242" i="7"/>
  <c r="Z243" i="7"/>
  <c r="AB243" i="7"/>
  <c r="AC243" i="7"/>
  <c r="AD243" i="7"/>
  <c r="AF243" i="7"/>
  <c r="Z244" i="7"/>
  <c r="AB244" i="7"/>
  <c r="AC244" i="7"/>
  <c r="AD244" i="7"/>
  <c r="AF244" i="7"/>
  <c r="Z245" i="7"/>
  <c r="AB245" i="7"/>
  <c r="AC245" i="7"/>
  <c r="AD245" i="7"/>
  <c r="AF245" i="7"/>
  <c r="Z246" i="7"/>
  <c r="AB246" i="7"/>
  <c r="AC246" i="7"/>
  <c r="AD246" i="7"/>
  <c r="AF246" i="7"/>
  <c r="Z247" i="7"/>
  <c r="AB247" i="7"/>
  <c r="AC247" i="7"/>
  <c r="AD247" i="7"/>
  <c r="AF247" i="7"/>
  <c r="Z248" i="7"/>
  <c r="AB248" i="7"/>
  <c r="AC248" i="7"/>
  <c r="AD248" i="7"/>
  <c r="AF248" i="7"/>
  <c r="Z249" i="7"/>
  <c r="AB249" i="7"/>
  <c r="AC249" i="7"/>
  <c r="AD249" i="7"/>
  <c r="AF249" i="7"/>
  <c r="Z250" i="7"/>
  <c r="AB250" i="7"/>
  <c r="AC250" i="7"/>
  <c r="AD250" i="7"/>
  <c r="AF250" i="7"/>
  <c r="Z251" i="7"/>
  <c r="AB251" i="7"/>
  <c r="AC251" i="7"/>
  <c r="AD251" i="7"/>
  <c r="AF251" i="7"/>
  <c r="Z252" i="7"/>
  <c r="AB252" i="7"/>
  <c r="AC252" i="7"/>
  <c r="AD252" i="7"/>
  <c r="AF252" i="7"/>
  <c r="Z253" i="7"/>
  <c r="AB253" i="7"/>
  <c r="AC253" i="7"/>
  <c r="AD253" i="7"/>
  <c r="AF253" i="7"/>
  <c r="Z254" i="7"/>
  <c r="AB254" i="7"/>
  <c r="AC254" i="7"/>
  <c r="AD254" i="7"/>
  <c r="AF254" i="7"/>
  <c r="Z255" i="7"/>
  <c r="AB255" i="7"/>
  <c r="AC255" i="7"/>
  <c r="AD255" i="7"/>
  <c r="AF255" i="7"/>
  <c r="Z256" i="7"/>
  <c r="AB256" i="7"/>
  <c r="AC256" i="7"/>
  <c r="AD256" i="7"/>
  <c r="AF256" i="7"/>
  <c r="Z257" i="7"/>
  <c r="AB257" i="7"/>
  <c r="AC257" i="7"/>
  <c r="AD257" i="7"/>
  <c r="AF257" i="7"/>
  <c r="Z258" i="7"/>
  <c r="AB258" i="7"/>
  <c r="AC258" i="7"/>
  <c r="AD258" i="7"/>
  <c r="AF258" i="7"/>
  <c r="Z259" i="7"/>
  <c r="AB259" i="7"/>
  <c r="AC259" i="7"/>
  <c r="AD259" i="7"/>
  <c r="AF259" i="7"/>
  <c r="Z260" i="7"/>
  <c r="AB260" i="7"/>
  <c r="AC260" i="7"/>
  <c r="AD260" i="7"/>
  <c r="AF260" i="7"/>
  <c r="Z261" i="7"/>
  <c r="AB261" i="7"/>
  <c r="AC261" i="7"/>
  <c r="AD261" i="7"/>
  <c r="AF261" i="7"/>
  <c r="Z262" i="7"/>
  <c r="AB262" i="7"/>
  <c r="AC262" i="7"/>
  <c r="AD262" i="7"/>
  <c r="AF262" i="7"/>
  <c r="Z263" i="7"/>
  <c r="AB263" i="7"/>
  <c r="AC263" i="7"/>
  <c r="AD263" i="7"/>
  <c r="AF263" i="7"/>
  <c r="AK263" i="7"/>
  <c r="Z264" i="7"/>
  <c r="AB264" i="7"/>
  <c r="AC264" i="7"/>
  <c r="AD264" i="7"/>
  <c r="AF264" i="7"/>
  <c r="Z265" i="7"/>
  <c r="AB265" i="7"/>
  <c r="AC265" i="7"/>
  <c r="AD265" i="7"/>
  <c r="AF265" i="7"/>
  <c r="Z266" i="7"/>
  <c r="AB266" i="7"/>
  <c r="AC266" i="7"/>
  <c r="AD266" i="7"/>
  <c r="AF266" i="7"/>
  <c r="Z267" i="7"/>
  <c r="AB267" i="7"/>
  <c r="AC267" i="7"/>
  <c r="AD267" i="7"/>
  <c r="AF267" i="7"/>
  <c r="Z268" i="7"/>
  <c r="AB268" i="7"/>
  <c r="AC268" i="7"/>
  <c r="AD268" i="7"/>
  <c r="AF268" i="7"/>
  <c r="Z269" i="7"/>
  <c r="AB269" i="7"/>
  <c r="AC269" i="7"/>
  <c r="AD269" i="7"/>
  <c r="AF269" i="7"/>
  <c r="Z270" i="7"/>
  <c r="AB270" i="7"/>
  <c r="AC270" i="7"/>
  <c r="AD270" i="7"/>
  <c r="AF270" i="7"/>
  <c r="Z271" i="7"/>
  <c r="AB271" i="7"/>
  <c r="AC271" i="7"/>
  <c r="AD271" i="7"/>
  <c r="AF271" i="7"/>
  <c r="Z272" i="7"/>
  <c r="AB272" i="7"/>
  <c r="AC272" i="7"/>
  <c r="AD272" i="7"/>
  <c r="AF272" i="7"/>
  <c r="Z273" i="7"/>
  <c r="AB273" i="7"/>
  <c r="AC273" i="7"/>
  <c r="AD273" i="7"/>
  <c r="AF273" i="7"/>
  <c r="Z274" i="7"/>
  <c r="AB274" i="7"/>
  <c r="AC274" i="7"/>
  <c r="AD274" i="7"/>
  <c r="AF274" i="7"/>
  <c r="Z275" i="7"/>
  <c r="AB275" i="7"/>
  <c r="AC275" i="7"/>
  <c r="AD275" i="7"/>
  <c r="AF275" i="7"/>
  <c r="Z276" i="7"/>
  <c r="AB276" i="7"/>
  <c r="AC276" i="7"/>
  <c r="AD276" i="7"/>
  <c r="AF276" i="7"/>
  <c r="Z277" i="7"/>
  <c r="AB277" i="7"/>
  <c r="AC277" i="7"/>
  <c r="AD277" i="7"/>
  <c r="AF277" i="7"/>
  <c r="Z278" i="7"/>
  <c r="AB278" i="7"/>
  <c r="AC278" i="7"/>
  <c r="AD278" i="7"/>
  <c r="AF278" i="7"/>
  <c r="Z279" i="7"/>
  <c r="AB279" i="7"/>
  <c r="AC279" i="7"/>
  <c r="AD279" i="7"/>
  <c r="AF279" i="7"/>
  <c r="Z280" i="7"/>
  <c r="AB280" i="7"/>
  <c r="AC280" i="7"/>
  <c r="AD280" i="7"/>
  <c r="AF280" i="7"/>
  <c r="Z281" i="7"/>
  <c r="AB281" i="7"/>
  <c r="AC281" i="7"/>
  <c r="AD281" i="7"/>
  <c r="AF281" i="7"/>
  <c r="Z282" i="7"/>
  <c r="AB282" i="7"/>
  <c r="AC282" i="7"/>
  <c r="AD282" i="7"/>
  <c r="AF282" i="7"/>
  <c r="Z283" i="7"/>
  <c r="AB283" i="7"/>
  <c r="AC283" i="7"/>
  <c r="AD283" i="7"/>
  <c r="AF283" i="7"/>
  <c r="Z284" i="7"/>
  <c r="AB284" i="7"/>
  <c r="AC284" i="7"/>
  <c r="AD284" i="7"/>
  <c r="AF284" i="7"/>
  <c r="AK284" i="7"/>
  <c r="Z285" i="7"/>
  <c r="AB285" i="7"/>
  <c r="AC285" i="7"/>
  <c r="AD285" i="7"/>
  <c r="AF285" i="7"/>
  <c r="Z286" i="7"/>
  <c r="AB286" i="7"/>
  <c r="AC286" i="7"/>
  <c r="AD286" i="7"/>
  <c r="AF286" i="7"/>
  <c r="Z287" i="7"/>
  <c r="AB287" i="7"/>
  <c r="AC287" i="7"/>
  <c r="AD287" i="7"/>
  <c r="AF287" i="7"/>
  <c r="Z288" i="7"/>
  <c r="AB288" i="7"/>
  <c r="AC288" i="7"/>
  <c r="AD288" i="7"/>
  <c r="AF288" i="7"/>
  <c r="Z289" i="7"/>
  <c r="AB289" i="7"/>
  <c r="AC289" i="7"/>
  <c r="AD289" i="7"/>
  <c r="AF289" i="7"/>
  <c r="Z290" i="7"/>
  <c r="AB290" i="7"/>
  <c r="AC290" i="7"/>
  <c r="AD290" i="7"/>
  <c r="AF290" i="7"/>
  <c r="Z291" i="7"/>
  <c r="AB291" i="7"/>
  <c r="AC291" i="7"/>
  <c r="AD291" i="7"/>
  <c r="AF291" i="7"/>
  <c r="Z292" i="7"/>
  <c r="AB292" i="7"/>
  <c r="AC292" i="7"/>
  <c r="AD292" i="7"/>
  <c r="AF292" i="7"/>
  <c r="AK292" i="7"/>
  <c r="Z293" i="7"/>
  <c r="AB293" i="7"/>
  <c r="AC293" i="7"/>
  <c r="AD293" i="7"/>
  <c r="AF293" i="7"/>
  <c r="Z294" i="7"/>
  <c r="AB294" i="7"/>
  <c r="AC294" i="7"/>
  <c r="AD294" i="7"/>
  <c r="AF294" i="7"/>
  <c r="Z295" i="7"/>
  <c r="AB295" i="7"/>
  <c r="AC295" i="7"/>
  <c r="AD295" i="7"/>
  <c r="AF295" i="7"/>
  <c r="Z296" i="7"/>
  <c r="AB296" i="7"/>
  <c r="AC296" i="7"/>
  <c r="AD296" i="7"/>
  <c r="AF296" i="7"/>
  <c r="Z297" i="7"/>
  <c r="AB297" i="7"/>
  <c r="AC297" i="7"/>
  <c r="AD297" i="7"/>
  <c r="AF297" i="7"/>
  <c r="Z298" i="7"/>
  <c r="AB298" i="7"/>
  <c r="AC298" i="7"/>
  <c r="AD298" i="7"/>
  <c r="AF298" i="7"/>
  <c r="Z299" i="7"/>
  <c r="AB299" i="7"/>
  <c r="AC299" i="7"/>
  <c r="AD299" i="7"/>
  <c r="AF299" i="7"/>
  <c r="Z300" i="7"/>
  <c r="AB300" i="7"/>
  <c r="AC300" i="7"/>
  <c r="AD300" i="7"/>
  <c r="AF300" i="7"/>
  <c r="Z301" i="7"/>
  <c r="AB301" i="7"/>
  <c r="AC301" i="7"/>
  <c r="AD301" i="7"/>
  <c r="AF301" i="7"/>
  <c r="Z302" i="7"/>
  <c r="AB302" i="7"/>
  <c r="AC302" i="7"/>
  <c r="AD302" i="7"/>
  <c r="AF302" i="7"/>
  <c r="Z303" i="7"/>
  <c r="AB303" i="7"/>
  <c r="AC303" i="7"/>
  <c r="AD303" i="7"/>
  <c r="AF303" i="7"/>
  <c r="Z304" i="7"/>
  <c r="AB304" i="7"/>
  <c r="AC304" i="7"/>
  <c r="AD304" i="7"/>
  <c r="AF304" i="7"/>
  <c r="Z305" i="7"/>
  <c r="AB305" i="7"/>
  <c r="AC305" i="7"/>
  <c r="AD305" i="7"/>
  <c r="AF305" i="7"/>
  <c r="Z306" i="7"/>
  <c r="AB306" i="7"/>
  <c r="AC306" i="7"/>
  <c r="AD306" i="7"/>
  <c r="AF306" i="7"/>
  <c r="Z307" i="7"/>
  <c r="AB307" i="7"/>
  <c r="AC307" i="7"/>
  <c r="AD307" i="7"/>
  <c r="AF307" i="7"/>
  <c r="Z308" i="7"/>
  <c r="AB308" i="7"/>
  <c r="AC308" i="7"/>
  <c r="AD308" i="7"/>
  <c r="AF308" i="7"/>
  <c r="Z309" i="7"/>
  <c r="AB309" i="7"/>
  <c r="AC309" i="7"/>
  <c r="AD309" i="7"/>
  <c r="AF309" i="7"/>
  <c r="Z310" i="7"/>
  <c r="AB310" i="7"/>
  <c r="AC310" i="7"/>
  <c r="AD310" i="7"/>
  <c r="AF310" i="7"/>
  <c r="Z311" i="7"/>
  <c r="AB311" i="7"/>
  <c r="AC311" i="7"/>
  <c r="AD311" i="7"/>
  <c r="AF311" i="7"/>
  <c r="Z312" i="7"/>
  <c r="AB312" i="7"/>
  <c r="AC312" i="7"/>
  <c r="AD312" i="7"/>
  <c r="AF312" i="7"/>
  <c r="Z313" i="7"/>
  <c r="AB313" i="7"/>
  <c r="AC313" i="7"/>
  <c r="AD313" i="7"/>
  <c r="AF313" i="7"/>
  <c r="Z314" i="7"/>
  <c r="AB314" i="7"/>
  <c r="AC314" i="7"/>
  <c r="AD314" i="7"/>
  <c r="AF314" i="7"/>
  <c r="Z315" i="7"/>
  <c r="AB315" i="7"/>
  <c r="AC315" i="7"/>
  <c r="AD315" i="7"/>
  <c r="AF315" i="7"/>
  <c r="Z316" i="7"/>
  <c r="AB316" i="7"/>
  <c r="AC316" i="7"/>
  <c r="AD316" i="7"/>
  <c r="AF316" i="7"/>
  <c r="Z317" i="7"/>
  <c r="AB317" i="7"/>
  <c r="AC317" i="7"/>
  <c r="AD317" i="7"/>
  <c r="AF317" i="7"/>
  <c r="Z318" i="7"/>
  <c r="AB318" i="7"/>
  <c r="AC318" i="7"/>
  <c r="AD318" i="7"/>
  <c r="AF318" i="7"/>
  <c r="Z319" i="7"/>
  <c r="AB319" i="7"/>
  <c r="AC319" i="7"/>
  <c r="AD319" i="7"/>
  <c r="AF319" i="7"/>
  <c r="Z320" i="7"/>
  <c r="AB320" i="7"/>
  <c r="AC320" i="7"/>
  <c r="AD320" i="7"/>
  <c r="AF320" i="7"/>
  <c r="Z321" i="7"/>
  <c r="AB321" i="7"/>
  <c r="AC321" i="7"/>
  <c r="AD321" i="7"/>
  <c r="AF321" i="7"/>
  <c r="Z322" i="7"/>
  <c r="AB322" i="7"/>
  <c r="AC322" i="7"/>
  <c r="AD322" i="7"/>
  <c r="AF322" i="7"/>
  <c r="Z323" i="7"/>
  <c r="AB323" i="7"/>
  <c r="AC323" i="7"/>
  <c r="AD323" i="7"/>
  <c r="AF323" i="7"/>
  <c r="Z324" i="7"/>
  <c r="AB324" i="7"/>
  <c r="AC324" i="7"/>
  <c r="AD324" i="7"/>
  <c r="AF324" i="7"/>
  <c r="Z325" i="7"/>
  <c r="AB325" i="7"/>
  <c r="AC325" i="7"/>
  <c r="AD325" i="7"/>
  <c r="AF325" i="7"/>
  <c r="Z326" i="7"/>
  <c r="AB326" i="7"/>
  <c r="AC326" i="7"/>
  <c r="AD326" i="7"/>
  <c r="AF326" i="7"/>
  <c r="Z327" i="7"/>
  <c r="AB327" i="7"/>
  <c r="AC327" i="7"/>
  <c r="AD327" i="7"/>
  <c r="AF327" i="7"/>
  <c r="Z328" i="7"/>
  <c r="AB328" i="7"/>
  <c r="AC328" i="7"/>
  <c r="AD328" i="7"/>
  <c r="AF328" i="7"/>
  <c r="AK328" i="7"/>
  <c r="Z329" i="7"/>
  <c r="AB329" i="7"/>
  <c r="AC329" i="7"/>
  <c r="AD329" i="7"/>
  <c r="AF329" i="7"/>
  <c r="Z330" i="7"/>
  <c r="AB330" i="7"/>
  <c r="AC330" i="7"/>
  <c r="AD330" i="7"/>
  <c r="AF330" i="7"/>
  <c r="Z331" i="7"/>
  <c r="AB331" i="7"/>
  <c r="AC331" i="7"/>
  <c r="AD331" i="7"/>
  <c r="AF331" i="7"/>
  <c r="Z332" i="7"/>
  <c r="AB332" i="7"/>
  <c r="AC332" i="7"/>
  <c r="AD332" i="7"/>
  <c r="AF332" i="7"/>
  <c r="Z333" i="7"/>
  <c r="AB333" i="7"/>
  <c r="AC333" i="7"/>
  <c r="AD333" i="7"/>
  <c r="AF333" i="7"/>
  <c r="Z334" i="7"/>
  <c r="AB334" i="7"/>
  <c r="AC334" i="7"/>
  <c r="AD334" i="7"/>
  <c r="AF334" i="7"/>
  <c r="Z335" i="7"/>
  <c r="AB335" i="7"/>
  <c r="AC335" i="7"/>
  <c r="AD335" i="7"/>
  <c r="AF335" i="7"/>
  <c r="Z336" i="7"/>
  <c r="AB336" i="7"/>
  <c r="AC336" i="7"/>
  <c r="AD336" i="7"/>
  <c r="AF336" i="7"/>
  <c r="AK336" i="7"/>
  <c r="Z337" i="7"/>
  <c r="AB337" i="7"/>
  <c r="AC337" i="7"/>
  <c r="AD337" i="7"/>
  <c r="AF337" i="7"/>
  <c r="Z338" i="7"/>
  <c r="AB338" i="7"/>
  <c r="AC338" i="7"/>
  <c r="AD338" i="7"/>
  <c r="AF338" i="7"/>
  <c r="Z339" i="7"/>
  <c r="AB339" i="7"/>
  <c r="AC339" i="7"/>
  <c r="AD339" i="7"/>
  <c r="AF339" i="7"/>
  <c r="Z340" i="7"/>
  <c r="AA340" i="7"/>
  <c r="AE340" i="7"/>
  <c r="AB340" i="7"/>
  <c r="AC340" i="7"/>
  <c r="AD340" i="7"/>
  <c r="AF340" i="7"/>
  <c r="AK340" i="7"/>
  <c r="Z341" i="7"/>
  <c r="AB341" i="7"/>
  <c r="AC341" i="7"/>
  <c r="AD341" i="7"/>
  <c r="AF341" i="7"/>
  <c r="Z342" i="7"/>
  <c r="AB342" i="7"/>
  <c r="AC342" i="7"/>
  <c r="AD342" i="7"/>
  <c r="AF342" i="7"/>
  <c r="Z343" i="7"/>
  <c r="AB343" i="7"/>
  <c r="AC343" i="7"/>
  <c r="AD343" i="7"/>
  <c r="AF343" i="7"/>
  <c r="Z344" i="7"/>
  <c r="AB344" i="7"/>
  <c r="AC344" i="7"/>
  <c r="AD344" i="7"/>
  <c r="AF344" i="7"/>
  <c r="AK344" i="7"/>
  <c r="Z345" i="7"/>
  <c r="AB345" i="7"/>
  <c r="AC345" i="7"/>
  <c r="AD345" i="7"/>
  <c r="AF345" i="7"/>
  <c r="Z346" i="7"/>
  <c r="AB346" i="7"/>
  <c r="AC346" i="7"/>
  <c r="AD346" i="7"/>
  <c r="AF346" i="7"/>
  <c r="Z347" i="7"/>
  <c r="AB347" i="7"/>
  <c r="AC347" i="7"/>
  <c r="AD347" i="7"/>
  <c r="AF347" i="7"/>
  <c r="Z348" i="7"/>
  <c r="AB348" i="7"/>
  <c r="AC348" i="7"/>
  <c r="AD348" i="7"/>
  <c r="AF348" i="7"/>
  <c r="Z349" i="7"/>
  <c r="AB349" i="7"/>
  <c r="AC349" i="7"/>
  <c r="AD349" i="7"/>
  <c r="AF349" i="7"/>
  <c r="AK349" i="7"/>
  <c r="Z350" i="7"/>
  <c r="AB350" i="7"/>
  <c r="AC350" i="7"/>
  <c r="AD350" i="7"/>
  <c r="AF350" i="7"/>
  <c r="Z351" i="7"/>
  <c r="AB351" i="7"/>
  <c r="AC351" i="7"/>
  <c r="AD351" i="7"/>
  <c r="AF351" i="7"/>
  <c r="Z352" i="7"/>
  <c r="AB352" i="7"/>
  <c r="AC352" i="7"/>
  <c r="AD352" i="7"/>
  <c r="AF352" i="7"/>
  <c r="Z353" i="7"/>
  <c r="AB353" i="7"/>
  <c r="AC353" i="7"/>
  <c r="AD353" i="7"/>
  <c r="AF353" i="7"/>
  <c r="Z354" i="7"/>
  <c r="AB354" i="7"/>
  <c r="AC354" i="7"/>
  <c r="AD354" i="7"/>
  <c r="AF354" i="7"/>
  <c r="Z355" i="7"/>
  <c r="AB355" i="7"/>
  <c r="AC355" i="7"/>
  <c r="AD355" i="7"/>
  <c r="AF355" i="7"/>
  <c r="Z356" i="7"/>
  <c r="AB356" i="7"/>
  <c r="AC356" i="7"/>
  <c r="AD356" i="7"/>
  <c r="AF356" i="7"/>
  <c r="AK356" i="7"/>
  <c r="Z357" i="7"/>
  <c r="AB357" i="7"/>
  <c r="AC357" i="7"/>
  <c r="AD357" i="7"/>
  <c r="AF357" i="7"/>
  <c r="Z358" i="7"/>
  <c r="AB358" i="7"/>
  <c r="AC358" i="7"/>
  <c r="AD358" i="7"/>
  <c r="AF358" i="7"/>
  <c r="Z359" i="7"/>
  <c r="AB359" i="7"/>
  <c r="AC359" i="7"/>
  <c r="AD359" i="7"/>
  <c r="AF359" i="7"/>
  <c r="Z360" i="7"/>
  <c r="AB360" i="7"/>
  <c r="AC360" i="7"/>
  <c r="AD360" i="7"/>
  <c r="AF360" i="7"/>
  <c r="AK360" i="7"/>
  <c r="Z361" i="7"/>
  <c r="AB361" i="7"/>
  <c r="AC361" i="7"/>
  <c r="AD361" i="7"/>
  <c r="AF361" i="7"/>
  <c r="Z362" i="7"/>
  <c r="AB362" i="7"/>
  <c r="AC362" i="7"/>
  <c r="AD362" i="7"/>
  <c r="AF362" i="7"/>
  <c r="Z363" i="7"/>
  <c r="AB363" i="7"/>
  <c r="AC363" i="7"/>
  <c r="AD363" i="7"/>
  <c r="AF363" i="7"/>
  <c r="Z364" i="7"/>
  <c r="AB364" i="7"/>
  <c r="AC364" i="7"/>
  <c r="AD364" i="7"/>
  <c r="AF364" i="7"/>
  <c r="AK364" i="7"/>
  <c r="Z365" i="7"/>
  <c r="AB365" i="7"/>
  <c r="AC365" i="7"/>
  <c r="AD365" i="7"/>
  <c r="AF365" i="7"/>
  <c r="Z366" i="7"/>
  <c r="AB366" i="7"/>
  <c r="AC366" i="7"/>
  <c r="AD366" i="7"/>
  <c r="AF366" i="7"/>
  <c r="Z367" i="7"/>
  <c r="AB367" i="7"/>
  <c r="AC367" i="7"/>
  <c r="AD367" i="7"/>
  <c r="AF367" i="7"/>
  <c r="Z368" i="7"/>
  <c r="AB368" i="7"/>
  <c r="AC368" i="7"/>
  <c r="AD368" i="7"/>
  <c r="AF368" i="7"/>
  <c r="Z369" i="7"/>
  <c r="AB369" i="7"/>
  <c r="AC369" i="7"/>
  <c r="AD369" i="7"/>
  <c r="AF369" i="7"/>
  <c r="Z370" i="7"/>
  <c r="AB370" i="7"/>
  <c r="AC370" i="7"/>
  <c r="AD370" i="7"/>
  <c r="AF370" i="7"/>
  <c r="Z371" i="7"/>
  <c r="AB371" i="7"/>
  <c r="AC371" i="7"/>
  <c r="AD371" i="7"/>
  <c r="AF371" i="7"/>
  <c r="Z372" i="7"/>
  <c r="AB372" i="7"/>
  <c r="AC372" i="7"/>
  <c r="AD372" i="7"/>
  <c r="AF372" i="7"/>
  <c r="AK372" i="7"/>
  <c r="Z373" i="7"/>
  <c r="AB373" i="7"/>
  <c r="AC373" i="7"/>
  <c r="AD373" i="7"/>
  <c r="AF373" i="7"/>
  <c r="Z374" i="7"/>
  <c r="AB374" i="7"/>
  <c r="AC374" i="7"/>
  <c r="AD374" i="7"/>
  <c r="AF374" i="7"/>
  <c r="Z375" i="7"/>
  <c r="AB375" i="7"/>
  <c r="AC375" i="7"/>
  <c r="AD375" i="7"/>
  <c r="AF375" i="7"/>
  <c r="Z376" i="7"/>
  <c r="AB376" i="7"/>
  <c r="AC376" i="7"/>
  <c r="AD376" i="7"/>
  <c r="AF376" i="7"/>
  <c r="AK376" i="7"/>
  <c r="Z377" i="7"/>
  <c r="AB377" i="7"/>
  <c r="AC377" i="7"/>
  <c r="AD377" i="7"/>
  <c r="AF377" i="7"/>
  <c r="Z378" i="7"/>
  <c r="AB378" i="7"/>
  <c r="AC378" i="7"/>
  <c r="AD378" i="7"/>
  <c r="AF378" i="7"/>
  <c r="Z379" i="7"/>
  <c r="AB379" i="7"/>
  <c r="AC379" i="7"/>
  <c r="AD379" i="7"/>
  <c r="AF379" i="7"/>
  <c r="Z380" i="7"/>
  <c r="AB380" i="7"/>
  <c r="AC380" i="7"/>
  <c r="AD380" i="7"/>
  <c r="AF380" i="7"/>
  <c r="Z381" i="7"/>
  <c r="AB381" i="7"/>
  <c r="AC381" i="7"/>
  <c r="AD381" i="7"/>
  <c r="AF381" i="7"/>
  <c r="Z382" i="7"/>
  <c r="AB382" i="7"/>
  <c r="AC382" i="7"/>
  <c r="AD382" i="7"/>
  <c r="AF382" i="7"/>
  <c r="Z383" i="7"/>
  <c r="AB383" i="7"/>
  <c r="AC383" i="7"/>
  <c r="AD383" i="7"/>
  <c r="AF383" i="7"/>
  <c r="Z384" i="7"/>
  <c r="AB384" i="7"/>
  <c r="AC384" i="7"/>
  <c r="AD384" i="7"/>
  <c r="AF384" i="7"/>
  <c r="AK384" i="7"/>
  <c r="Z385" i="7"/>
  <c r="AB385" i="7"/>
  <c r="AC385" i="7"/>
  <c r="AD385" i="7"/>
  <c r="AF385" i="7"/>
  <c r="Z386" i="7"/>
  <c r="AB386" i="7"/>
  <c r="AC386" i="7"/>
  <c r="AD386" i="7"/>
  <c r="AF386" i="7"/>
  <c r="Z387" i="7"/>
  <c r="AB387" i="7"/>
  <c r="AC387" i="7"/>
  <c r="AD387" i="7"/>
  <c r="AF387" i="7"/>
  <c r="Z388" i="7"/>
  <c r="AB388" i="7"/>
  <c r="AC388" i="7"/>
  <c r="AD388" i="7"/>
  <c r="AF388" i="7"/>
  <c r="Z389" i="7"/>
  <c r="AB389" i="7"/>
  <c r="AC389" i="7"/>
  <c r="AD389" i="7"/>
  <c r="AF389" i="7"/>
  <c r="Z390" i="7"/>
  <c r="AB390" i="7"/>
  <c r="AC390" i="7"/>
  <c r="AD390" i="7"/>
  <c r="AF390" i="7"/>
  <c r="Z391" i="7"/>
  <c r="AB391" i="7"/>
  <c r="AC391" i="7"/>
  <c r="AD391" i="7"/>
  <c r="AF391" i="7"/>
  <c r="Z392" i="7"/>
  <c r="AB392" i="7"/>
  <c r="AC392" i="7"/>
  <c r="AD392" i="7"/>
  <c r="AF392" i="7"/>
  <c r="Z393" i="7"/>
  <c r="AB393" i="7"/>
  <c r="AC393" i="7"/>
  <c r="AD393" i="7"/>
  <c r="AF393" i="7"/>
  <c r="AK393" i="7"/>
  <c r="Z394" i="7"/>
  <c r="AB394" i="7"/>
  <c r="AC394" i="7"/>
  <c r="AD394" i="7"/>
  <c r="AF394" i="7"/>
  <c r="Z395" i="7"/>
  <c r="AB395" i="7"/>
  <c r="AC395" i="7"/>
  <c r="AD395" i="7"/>
  <c r="AF395" i="7"/>
  <c r="Z396" i="7"/>
  <c r="AB396" i="7"/>
  <c r="AC396" i="7"/>
  <c r="AD396" i="7"/>
  <c r="AF396" i="7"/>
  <c r="Z397" i="7"/>
  <c r="AB397" i="7"/>
  <c r="AC397" i="7"/>
  <c r="AD397" i="7"/>
  <c r="AF397" i="7"/>
  <c r="Z398" i="7"/>
  <c r="AB398" i="7"/>
  <c r="AC398" i="7"/>
  <c r="AD398" i="7"/>
  <c r="AF398" i="7"/>
  <c r="Z399" i="7"/>
  <c r="AB399" i="7"/>
  <c r="AC399" i="7"/>
  <c r="AD399" i="7"/>
  <c r="AF399" i="7"/>
  <c r="Z400" i="7"/>
  <c r="AB400" i="7"/>
  <c r="AC400" i="7"/>
  <c r="AD400" i="7"/>
  <c r="AF400" i="7"/>
  <c r="Z401" i="7"/>
  <c r="AB401" i="7"/>
  <c r="AC401" i="7"/>
  <c r="AD401" i="7"/>
  <c r="AF401" i="7"/>
  <c r="AK401" i="7"/>
  <c r="Z402" i="7"/>
  <c r="AB402" i="7"/>
  <c r="AC402" i="7"/>
  <c r="AD402" i="7"/>
  <c r="AF402" i="7"/>
  <c r="Z403" i="7"/>
  <c r="AB403" i="7"/>
  <c r="AC403" i="7"/>
  <c r="AD403" i="7"/>
  <c r="AF403" i="7"/>
  <c r="Z404" i="7"/>
  <c r="AB404" i="7"/>
  <c r="AC404" i="7"/>
  <c r="AD404" i="7"/>
  <c r="AF404" i="7"/>
  <c r="Z405" i="7"/>
  <c r="AB405" i="7"/>
  <c r="AC405" i="7"/>
  <c r="AD405" i="7"/>
  <c r="AF405" i="7"/>
  <c r="Z406" i="7"/>
  <c r="AB406" i="7"/>
  <c r="AC406" i="7"/>
  <c r="AD406" i="7"/>
  <c r="AF406" i="7"/>
  <c r="Z407" i="7"/>
  <c r="AB407" i="7"/>
  <c r="AC407" i="7"/>
  <c r="AD407" i="7"/>
  <c r="AF407" i="7"/>
  <c r="Z408" i="7"/>
  <c r="AB408" i="7"/>
  <c r="AC408" i="7"/>
  <c r="AD408" i="7"/>
  <c r="AF408" i="7"/>
  <c r="Z409" i="7"/>
  <c r="AB409" i="7"/>
  <c r="AC409" i="7"/>
  <c r="AD409" i="7"/>
  <c r="AF409" i="7"/>
  <c r="AK409" i="7"/>
  <c r="Z410" i="7"/>
  <c r="AB410" i="7"/>
  <c r="AC410" i="7"/>
  <c r="AD410" i="7"/>
  <c r="AF410" i="7"/>
  <c r="Z411" i="7"/>
  <c r="AB411" i="7"/>
  <c r="AC411" i="7"/>
  <c r="AD411" i="7"/>
  <c r="AF411" i="7"/>
  <c r="Z412" i="7"/>
  <c r="AB412" i="7"/>
  <c r="AC412" i="7"/>
  <c r="AD412" i="7"/>
  <c r="AF412" i="7"/>
  <c r="Z413" i="7"/>
  <c r="AB413" i="7"/>
  <c r="AC413" i="7"/>
  <c r="AD413" i="7"/>
  <c r="AF413" i="7"/>
  <c r="Z414" i="7"/>
  <c r="AB414" i="7"/>
  <c r="AC414" i="7"/>
  <c r="AD414" i="7"/>
  <c r="AF414" i="7"/>
  <c r="Z415" i="7"/>
  <c r="AB415" i="7"/>
  <c r="AC415" i="7"/>
  <c r="AD415" i="7"/>
  <c r="AF415" i="7"/>
  <c r="Z416" i="7"/>
  <c r="AB416" i="7"/>
  <c r="AC416" i="7"/>
  <c r="AD416" i="7"/>
  <c r="AF416" i="7"/>
  <c r="Z417" i="7"/>
  <c r="AB417" i="7"/>
  <c r="AC417" i="7"/>
  <c r="AD417" i="7"/>
  <c r="AF417" i="7"/>
  <c r="AK417" i="7"/>
  <c r="Z418" i="7"/>
  <c r="AB418" i="7"/>
  <c r="AC418" i="7"/>
  <c r="AD418" i="7"/>
  <c r="AF418" i="7"/>
  <c r="Z419" i="7"/>
  <c r="AB419" i="7"/>
  <c r="AC419" i="7"/>
  <c r="AD419" i="7"/>
  <c r="AF419" i="7"/>
  <c r="Z420" i="7"/>
  <c r="AB420" i="7"/>
  <c r="AC420" i="7"/>
  <c r="AD420" i="7"/>
  <c r="AF420" i="7"/>
  <c r="Z421" i="7"/>
  <c r="AB421" i="7"/>
  <c r="AC421" i="7"/>
  <c r="AD421" i="7"/>
  <c r="AF421" i="7"/>
  <c r="Z422" i="7"/>
  <c r="AB422" i="7"/>
  <c r="AC422" i="7"/>
  <c r="AD422" i="7"/>
  <c r="AF422" i="7"/>
  <c r="Z423" i="7"/>
  <c r="AB423" i="7"/>
  <c r="AC423" i="7"/>
  <c r="AD423" i="7"/>
  <c r="AF423" i="7"/>
  <c r="Z424" i="7"/>
  <c r="AB424" i="7"/>
  <c r="AC424" i="7"/>
  <c r="AD424" i="7"/>
  <c r="AF424" i="7"/>
  <c r="Z425" i="7"/>
  <c r="AB425" i="7"/>
  <c r="AC425" i="7"/>
  <c r="AD425" i="7"/>
  <c r="AF425" i="7"/>
  <c r="AK425" i="7"/>
  <c r="Z426" i="7"/>
  <c r="AB426" i="7"/>
  <c r="AC426" i="7"/>
  <c r="AD426" i="7"/>
  <c r="AF426" i="7"/>
  <c r="Z427" i="7"/>
  <c r="AB427" i="7"/>
  <c r="AC427" i="7"/>
  <c r="AD427" i="7"/>
  <c r="AF427" i="7"/>
  <c r="Z428" i="7"/>
  <c r="AB428" i="7"/>
  <c r="AC428" i="7"/>
  <c r="AD428" i="7"/>
  <c r="AF428" i="7"/>
  <c r="Z429" i="7"/>
  <c r="AB429" i="7"/>
  <c r="AC429" i="7"/>
  <c r="AD429" i="7"/>
  <c r="AF429" i="7"/>
  <c r="Z430" i="7"/>
  <c r="AB430" i="7"/>
  <c r="AC430" i="7"/>
  <c r="AD430" i="7"/>
  <c r="AF430" i="7"/>
  <c r="AK430" i="7"/>
  <c r="Z431" i="7"/>
  <c r="AB431" i="7"/>
  <c r="AC431" i="7"/>
  <c r="AD431" i="7"/>
  <c r="AF431" i="7"/>
  <c r="Z432" i="7"/>
  <c r="AB432" i="7"/>
  <c r="AC432" i="7"/>
  <c r="AD432" i="7"/>
  <c r="AF432" i="7"/>
  <c r="Z433" i="7"/>
  <c r="AB433" i="7"/>
  <c r="AC433" i="7"/>
  <c r="AD433" i="7"/>
  <c r="AF433" i="7"/>
  <c r="AK433" i="7"/>
  <c r="Z434" i="7"/>
  <c r="AB434" i="7"/>
  <c r="AC434" i="7"/>
  <c r="AD434" i="7"/>
  <c r="AF434" i="7"/>
  <c r="Z435" i="7"/>
  <c r="AB435" i="7"/>
  <c r="AC435" i="7"/>
  <c r="AD435" i="7"/>
  <c r="AF435" i="7"/>
  <c r="Z436" i="7"/>
  <c r="AB436" i="7"/>
  <c r="AC436" i="7"/>
  <c r="AD436" i="7"/>
  <c r="AF436" i="7"/>
  <c r="Z437" i="7"/>
  <c r="AB437" i="7"/>
  <c r="AC437" i="7"/>
  <c r="AD437" i="7"/>
  <c r="AF437" i="7"/>
  <c r="Z438" i="7"/>
  <c r="AB438" i="7"/>
  <c r="AC438" i="7"/>
  <c r="AD438" i="7"/>
  <c r="AF438" i="7"/>
  <c r="Z439" i="7"/>
  <c r="AB439" i="7"/>
  <c r="AC439" i="7"/>
  <c r="AD439" i="7"/>
  <c r="AF439" i="7"/>
  <c r="Z440" i="7"/>
  <c r="AB440" i="7"/>
  <c r="AC440" i="7"/>
  <c r="AD440" i="7"/>
  <c r="AF440" i="7"/>
  <c r="Z441" i="7"/>
  <c r="AB441" i="7"/>
  <c r="AC441" i="7"/>
  <c r="AD441" i="7"/>
  <c r="AF441" i="7"/>
  <c r="AK441" i="7"/>
  <c r="Z442" i="7"/>
  <c r="AB442" i="7"/>
  <c r="AC442" i="7"/>
  <c r="AD442" i="7"/>
  <c r="AF442" i="7"/>
  <c r="Z443" i="7"/>
  <c r="AB443" i="7"/>
  <c r="AC443" i="7"/>
  <c r="AD443" i="7"/>
  <c r="AF443" i="7"/>
  <c r="Z444" i="7"/>
  <c r="AB444" i="7"/>
  <c r="AC444" i="7"/>
  <c r="AD444" i="7"/>
  <c r="AF444" i="7"/>
  <c r="Z445" i="7"/>
  <c r="AB445" i="7"/>
  <c r="AC445" i="7"/>
  <c r="AD445" i="7"/>
  <c r="AF445" i="7"/>
  <c r="Z446" i="7"/>
  <c r="AB446" i="7"/>
  <c r="AC446" i="7"/>
  <c r="AD446" i="7"/>
  <c r="AF446" i="7"/>
  <c r="AK446" i="7"/>
  <c r="Z447" i="7"/>
  <c r="AB447" i="7"/>
  <c r="AC447" i="7"/>
  <c r="AD447" i="7"/>
  <c r="AF447" i="7"/>
  <c r="Z448" i="7"/>
  <c r="AB448" i="7"/>
  <c r="AC448" i="7"/>
  <c r="AD448" i="7"/>
  <c r="AF448" i="7"/>
  <c r="Z449" i="7"/>
  <c r="AB449" i="7"/>
  <c r="AC449" i="7"/>
  <c r="AD449" i="7"/>
  <c r="AF449" i="7"/>
  <c r="AK449" i="7"/>
  <c r="Z450" i="7"/>
  <c r="AB450" i="7"/>
  <c r="AC450" i="7"/>
  <c r="AD450" i="7"/>
  <c r="AF450" i="7"/>
  <c r="Z451" i="7"/>
  <c r="AB451" i="7"/>
  <c r="AC451" i="7"/>
  <c r="AD451" i="7"/>
  <c r="AF451" i="7"/>
  <c r="Z452" i="7"/>
  <c r="AB452" i="7"/>
  <c r="AC452" i="7"/>
  <c r="AD452" i="7"/>
  <c r="AF452" i="7"/>
  <c r="Z453" i="7"/>
  <c r="AB453" i="7"/>
  <c r="AC453" i="7"/>
  <c r="AD453" i="7"/>
  <c r="AF453" i="7"/>
  <c r="Z454" i="7"/>
  <c r="AB454" i="7"/>
  <c r="AC454" i="7"/>
  <c r="AD454" i="7"/>
  <c r="AF454" i="7"/>
  <c r="Z455" i="7"/>
  <c r="AB455" i="7"/>
  <c r="AC455" i="7"/>
  <c r="AD455" i="7"/>
  <c r="AF455" i="7"/>
  <c r="Z456" i="7"/>
  <c r="AB456" i="7"/>
  <c r="AC456" i="7"/>
  <c r="AD456" i="7"/>
  <c r="AF456" i="7"/>
  <c r="Z457" i="7"/>
  <c r="AB457" i="7"/>
  <c r="AC457" i="7"/>
  <c r="AD457" i="7"/>
  <c r="AF457" i="7"/>
  <c r="AK457" i="7"/>
  <c r="Z458" i="7"/>
  <c r="AB458" i="7"/>
  <c r="AC458" i="7"/>
  <c r="AD458" i="7"/>
  <c r="AF458" i="7"/>
  <c r="Z459" i="7"/>
  <c r="AB459" i="7"/>
  <c r="AC459" i="7"/>
  <c r="AD459" i="7"/>
  <c r="AF459" i="7"/>
  <c r="Z460" i="7"/>
  <c r="AB460" i="7"/>
  <c r="AC460" i="7"/>
  <c r="AD460" i="7"/>
  <c r="AF460" i="7"/>
  <c r="Z461" i="7"/>
  <c r="AB461" i="7"/>
  <c r="AC461" i="7"/>
  <c r="AD461" i="7"/>
  <c r="AF461" i="7"/>
  <c r="Z462" i="7"/>
  <c r="AB462" i="7"/>
  <c r="AC462" i="7"/>
  <c r="AD462" i="7"/>
  <c r="AF462" i="7"/>
  <c r="Z463" i="7"/>
  <c r="AB463" i="7"/>
  <c r="AC463" i="7"/>
  <c r="AD463" i="7"/>
  <c r="AF463" i="7"/>
  <c r="Z464" i="7"/>
  <c r="AB464" i="7"/>
  <c r="AC464" i="7"/>
  <c r="AD464" i="7"/>
  <c r="AF464" i="7"/>
  <c r="Z465" i="7"/>
  <c r="AB465" i="7"/>
  <c r="AC465" i="7"/>
  <c r="AD465" i="7"/>
  <c r="AF465" i="7"/>
  <c r="AK465" i="7"/>
  <c r="Z466" i="7"/>
  <c r="AB466" i="7"/>
  <c r="AC466" i="7"/>
  <c r="AD466" i="7"/>
  <c r="AF466" i="7"/>
  <c r="Z467" i="7"/>
  <c r="AB467" i="7"/>
  <c r="AC467" i="7"/>
  <c r="AD467" i="7"/>
  <c r="AF467" i="7"/>
  <c r="Z468" i="7"/>
  <c r="AB468" i="7"/>
  <c r="AC468" i="7"/>
  <c r="AD468" i="7"/>
  <c r="AF468" i="7"/>
  <c r="Z469" i="7"/>
  <c r="AB469" i="7"/>
  <c r="AC469" i="7"/>
  <c r="AD469" i="7"/>
  <c r="AF469" i="7"/>
  <c r="Z470" i="7"/>
  <c r="AB470" i="7"/>
  <c r="AC470" i="7"/>
  <c r="AD470" i="7"/>
  <c r="AF470" i="7"/>
  <c r="Z471" i="7"/>
  <c r="AB471" i="7"/>
  <c r="AC471" i="7"/>
  <c r="AD471" i="7"/>
  <c r="AF471" i="7"/>
  <c r="Z472" i="7"/>
  <c r="AB472" i="7"/>
  <c r="AC472" i="7"/>
  <c r="AD472" i="7"/>
  <c r="AF472" i="7"/>
  <c r="Z473" i="7"/>
  <c r="AB473" i="7"/>
  <c r="AC473" i="7"/>
  <c r="AD473" i="7"/>
  <c r="AF473" i="7"/>
  <c r="AK473" i="7"/>
  <c r="Z474" i="7"/>
  <c r="AB474" i="7"/>
  <c r="AC474" i="7"/>
  <c r="AD474" i="7"/>
  <c r="AF474" i="7"/>
  <c r="Z475" i="7"/>
  <c r="AB475" i="7"/>
  <c r="AC475" i="7"/>
  <c r="AD475" i="7"/>
  <c r="AF475" i="7"/>
  <c r="Z476" i="7"/>
  <c r="AB476" i="7"/>
  <c r="AC476" i="7"/>
  <c r="AD476" i="7"/>
  <c r="AF476" i="7"/>
  <c r="Z477" i="7"/>
  <c r="AB477" i="7"/>
  <c r="AC477" i="7"/>
  <c r="AD477" i="7"/>
  <c r="AF477" i="7"/>
  <c r="Z478" i="7"/>
  <c r="AB478" i="7"/>
  <c r="AC478" i="7"/>
  <c r="AD478" i="7"/>
  <c r="AF478" i="7"/>
  <c r="Z479" i="7"/>
  <c r="AB479" i="7"/>
  <c r="AC479" i="7"/>
  <c r="AD479" i="7"/>
  <c r="AF479" i="7"/>
  <c r="Z480" i="7"/>
  <c r="AB480" i="7"/>
  <c r="AC480" i="7"/>
  <c r="AD480" i="7"/>
  <c r="AF480" i="7"/>
  <c r="Z481" i="7"/>
  <c r="AB481" i="7"/>
  <c r="AC481" i="7"/>
  <c r="AD481" i="7"/>
  <c r="AF481" i="7"/>
  <c r="AK481" i="7"/>
  <c r="Z482" i="7"/>
  <c r="AB482" i="7"/>
  <c r="AC482" i="7"/>
  <c r="AD482" i="7"/>
  <c r="AF482" i="7"/>
  <c r="Z483" i="7"/>
  <c r="AB483" i="7"/>
  <c r="AC483" i="7"/>
  <c r="AD483" i="7"/>
  <c r="AF483" i="7"/>
  <c r="Z484" i="7"/>
  <c r="AB484" i="7"/>
  <c r="AC484" i="7"/>
  <c r="AD484" i="7"/>
  <c r="AF484" i="7"/>
  <c r="Z485" i="7"/>
  <c r="AB485" i="7"/>
  <c r="AC485" i="7"/>
  <c r="AD485" i="7"/>
  <c r="AF485" i="7"/>
  <c r="Z486" i="7"/>
  <c r="AB486" i="7"/>
  <c r="AC486" i="7"/>
  <c r="AD486" i="7"/>
  <c r="AF486" i="7"/>
  <c r="Z487" i="7"/>
  <c r="AB487" i="7"/>
  <c r="AC487" i="7"/>
  <c r="AD487" i="7"/>
  <c r="AF487" i="7"/>
  <c r="Z488" i="7"/>
  <c r="AB488" i="7"/>
  <c r="AC488" i="7"/>
  <c r="AD488" i="7"/>
  <c r="AF488" i="7"/>
  <c r="Z489" i="7"/>
  <c r="AB489" i="7"/>
  <c r="AC489" i="7"/>
  <c r="AD489" i="7"/>
  <c r="AF489" i="7"/>
  <c r="AK489" i="7"/>
  <c r="Z490" i="7"/>
  <c r="AB490" i="7"/>
  <c r="AC490" i="7"/>
  <c r="AD490" i="7"/>
  <c r="AF490" i="7"/>
  <c r="Z491" i="7"/>
  <c r="AB491" i="7"/>
  <c r="AC491" i="7"/>
  <c r="AD491" i="7"/>
  <c r="AF491" i="7"/>
  <c r="Z492" i="7"/>
  <c r="AB492" i="7"/>
  <c r="AC492" i="7"/>
  <c r="AD492" i="7"/>
  <c r="AF492" i="7"/>
  <c r="Z493" i="7"/>
  <c r="AB493" i="7"/>
  <c r="AC493" i="7"/>
  <c r="AD493" i="7"/>
  <c r="AF493" i="7"/>
  <c r="Z494" i="7"/>
  <c r="AB494" i="7"/>
  <c r="AC494" i="7"/>
  <c r="AD494" i="7"/>
  <c r="AF494" i="7"/>
  <c r="Z495" i="7"/>
  <c r="AB495" i="7"/>
  <c r="AC495" i="7"/>
  <c r="AD495" i="7"/>
  <c r="AF495" i="7"/>
  <c r="Z496" i="7"/>
  <c r="AB496" i="7"/>
  <c r="AC496" i="7"/>
  <c r="AD496" i="7"/>
  <c r="AF496" i="7"/>
  <c r="Z497" i="7"/>
  <c r="AB497" i="7"/>
  <c r="AC497" i="7"/>
  <c r="AD497" i="7"/>
  <c r="AF497" i="7"/>
  <c r="AK497" i="7"/>
  <c r="Z498" i="7"/>
  <c r="AB498" i="7"/>
  <c r="AC498" i="7"/>
  <c r="AD498" i="7"/>
  <c r="AF498" i="7"/>
  <c r="Z499" i="7"/>
  <c r="AB499" i="7"/>
  <c r="AC499" i="7"/>
  <c r="AD499" i="7"/>
  <c r="AF499" i="7"/>
  <c r="Z500" i="7"/>
  <c r="AB500" i="7"/>
  <c r="AC500" i="7"/>
  <c r="AD500" i="7"/>
  <c r="AF500" i="7"/>
  <c r="Z501" i="7"/>
  <c r="AB501" i="7"/>
  <c r="AC501" i="7"/>
  <c r="AD501" i="7"/>
  <c r="AF501" i="7"/>
  <c r="Z502" i="7"/>
  <c r="AB502" i="7"/>
  <c r="AC502" i="7"/>
  <c r="AD502" i="7"/>
  <c r="AF502" i="7"/>
  <c r="Z503" i="7"/>
  <c r="AB503" i="7"/>
  <c r="AC503" i="7"/>
  <c r="AD503" i="7"/>
  <c r="AF503" i="7"/>
  <c r="Z504" i="7"/>
  <c r="AB504" i="7"/>
  <c r="AC504" i="7"/>
  <c r="AD504" i="7"/>
  <c r="AF504" i="7"/>
  <c r="Z505" i="7"/>
  <c r="AB505" i="7"/>
  <c r="AC505" i="7"/>
  <c r="AD505" i="7"/>
  <c r="AF505" i="7"/>
  <c r="AK505" i="7"/>
  <c r="Z506" i="7"/>
  <c r="AB506" i="7"/>
  <c r="AC506" i="7"/>
  <c r="AD506" i="7"/>
  <c r="AF506" i="7"/>
  <c r="Z507" i="7"/>
  <c r="AB507" i="7"/>
  <c r="AC507" i="7"/>
  <c r="AD507" i="7"/>
  <c r="AF507" i="7"/>
  <c r="Z508" i="7"/>
  <c r="AB508" i="7"/>
  <c r="AC508" i="7"/>
  <c r="AD508" i="7"/>
  <c r="AF508" i="7"/>
  <c r="Z509" i="7"/>
  <c r="AB509" i="7"/>
  <c r="AC509" i="7"/>
  <c r="AD509" i="7"/>
  <c r="AF509" i="7"/>
  <c r="Z510" i="7"/>
  <c r="AB510" i="7"/>
  <c r="AC510" i="7"/>
  <c r="AD510" i="7"/>
  <c r="AF510" i="7"/>
  <c r="Z511" i="7"/>
  <c r="AB511" i="7"/>
  <c r="AC511" i="7"/>
  <c r="AD511" i="7"/>
  <c r="AF511" i="7"/>
  <c r="Z512" i="7"/>
  <c r="AB512" i="7"/>
  <c r="AC512" i="7"/>
  <c r="AD512" i="7"/>
  <c r="AF512" i="7"/>
  <c r="Z513" i="7"/>
  <c r="AB513" i="7"/>
  <c r="AC513" i="7"/>
  <c r="AD513" i="7"/>
  <c r="AF513" i="7"/>
  <c r="AK513" i="7"/>
  <c r="Z514" i="7"/>
  <c r="AB514" i="7"/>
  <c r="AC514" i="7"/>
  <c r="AD514" i="7"/>
  <c r="AF514" i="7"/>
  <c r="Z515" i="7"/>
  <c r="AB515" i="7"/>
  <c r="AC515" i="7"/>
  <c r="AD515" i="7"/>
  <c r="AF515" i="7"/>
  <c r="Z516" i="7"/>
  <c r="AB516" i="7"/>
  <c r="AC516" i="7"/>
  <c r="AD516" i="7"/>
  <c r="AF516" i="7"/>
  <c r="Z517" i="7"/>
  <c r="AB517" i="7"/>
  <c r="AC517" i="7"/>
  <c r="AD517" i="7"/>
  <c r="AF517" i="7"/>
  <c r="Z518" i="7"/>
  <c r="AB518" i="7"/>
  <c r="AC518" i="7"/>
  <c r="AD518" i="7"/>
  <c r="AF518" i="7"/>
  <c r="Z519" i="7"/>
  <c r="AB519" i="7"/>
  <c r="AC519" i="7"/>
  <c r="AD519" i="7"/>
  <c r="AF519" i="7"/>
  <c r="Z520" i="7"/>
  <c r="AB520" i="7"/>
  <c r="AC520" i="7"/>
  <c r="AD520" i="7"/>
  <c r="AF520" i="7"/>
  <c r="Z521" i="7"/>
  <c r="AB521" i="7"/>
  <c r="AC521" i="7"/>
  <c r="AD521" i="7"/>
  <c r="AF521" i="7"/>
  <c r="AK521" i="7"/>
  <c r="Z522" i="7"/>
  <c r="AB522" i="7"/>
  <c r="AC522" i="7"/>
  <c r="AD522" i="7"/>
  <c r="AF522" i="7"/>
  <c r="Z523" i="7"/>
  <c r="AB523" i="7"/>
  <c r="AC523" i="7"/>
  <c r="AD523" i="7"/>
  <c r="AF523" i="7"/>
  <c r="Z524" i="7"/>
  <c r="AB524" i="7"/>
  <c r="AC524" i="7"/>
  <c r="AD524" i="7"/>
  <c r="AF524" i="7"/>
  <c r="Z525" i="7"/>
  <c r="AB525" i="7"/>
  <c r="AC525" i="7"/>
  <c r="AD525" i="7"/>
  <c r="AF525" i="7"/>
  <c r="Z526" i="7"/>
  <c r="AB526" i="7"/>
  <c r="AC526" i="7"/>
  <c r="AD526" i="7"/>
  <c r="AF526" i="7"/>
  <c r="Z527" i="7"/>
  <c r="AB527" i="7"/>
  <c r="AC527" i="7"/>
  <c r="AD527" i="7"/>
  <c r="AF527" i="7"/>
  <c r="Z528" i="7"/>
  <c r="AB528" i="7"/>
  <c r="AC528" i="7"/>
  <c r="AD528" i="7"/>
  <c r="AF528" i="7"/>
  <c r="Z529" i="7"/>
  <c r="AB529" i="7"/>
  <c r="AC529" i="7"/>
  <c r="AD529" i="7"/>
  <c r="AF529" i="7"/>
  <c r="AK529" i="7"/>
  <c r="Z530" i="7"/>
  <c r="AB530" i="7"/>
  <c r="AC530" i="7"/>
  <c r="AD530" i="7"/>
  <c r="AF530" i="7"/>
  <c r="Z531" i="7"/>
  <c r="AB531" i="7"/>
  <c r="AC531" i="7"/>
  <c r="AD531" i="7"/>
  <c r="AF531" i="7"/>
  <c r="Z532" i="7"/>
  <c r="AB532" i="7"/>
  <c r="AC532" i="7"/>
  <c r="AD532" i="7"/>
  <c r="AF532" i="7"/>
  <c r="Z533" i="7"/>
  <c r="AB533" i="7"/>
  <c r="AC533" i="7"/>
  <c r="AD533" i="7"/>
  <c r="AF533" i="7"/>
  <c r="Z534" i="7"/>
  <c r="AB534" i="7"/>
  <c r="AC534" i="7"/>
  <c r="AD534" i="7"/>
  <c r="AF534" i="7"/>
  <c r="Z535" i="7"/>
  <c r="AB535" i="7"/>
  <c r="AC535" i="7"/>
  <c r="AD535" i="7"/>
  <c r="AF535" i="7"/>
  <c r="Z536" i="7"/>
  <c r="AB536" i="7"/>
  <c r="AC536" i="7"/>
  <c r="AD536" i="7"/>
  <c r="AF536" i="7"/>
  <c r="Z537" i="7"/>
  <c r="AB537" i="7"/>
  <c r="AC537" i="7"/>
  <c r="AD537" i="7"/>
  <c r="AF537" i="7"/>
  <c r="AK537" i="7"/>
  <c r="Z538" i="7"/>
  <c r="AB538" i="7"/>
  <c r="AC538" i="7"/>
  <c r="AD538" i="7"/>
  <c r="AF538" i="7"/>
  <c r="Z539" i="7"/>
  <c r="AB539" i="7"/>
  <c r="AC539" i="7"/>
  <c r="AD539" i="7"/>
  <c r="AF539" i="7"/>
  <c r="Z540" i="7"/>
  <c r="AB540" i="7"/>
  <c r="AC540" i="7"/>
  <c r="AD540" i="7"/>
  <c r="AF540" i="7"/>
  <c r="Z541" i="7"/>
  <c r="AB541" i="7"/>
  <c r="AC541" i="7"/>
  <c r="AD541" i="7"/>
  <c r="AF541" i="7"/>
  <c r="Z542" i="7"/>
  <c r="AB542" i="7"/>
  <c r="AC542" i="7"/>
  <c r="AD542" i="7"/>
  <c r="AF542" i="7"/>
  <c r="Z543" i="7"/>
  <c r="AB543" i="7"/>
  <c r="AC543" i="7"/>
  <c r="AD543" i="7"/>
  <c r="AF543" i="7"/>
  <c r="Z544" i="7"/>
  <c r="AB544" i="7"/>
  <c r="AC544" i="7"/>
  <c r="AD544" i="7"/>
  <c r="AF544" i="7"/>
  <c r="AB9" i="1"/>
  <c r="AB8" i="1"/>
  <c r="AB10" i="1"/>
  <c r="AB7" i="1"/>
  <c r="AB6" i="1"/>
  <c r="AB11" i="1"/>
  <c r="AF544" i="1"/>
  <c r="AB3" i="1"/>
  <c r="AB4" i="1"/>
  <c r="Z544" i="1"/>
  <c r="AB5" i="1"/>
  <c r="AD544" i="1"/>
  <c r="AC544" i="1"/>
  <c r="AB544" i="1"/>
  <c r="AF543" i="1"/>
  <c r="Z543" i="1"/>
  <c r="AD543" i="1"/>
  <c r="AC543" i="1"/>
  <c r="AB543" i="1"/>
  <c r="AF542" i="1"/>
  <c r="Z542" i="1"/>
  <c r="AD542" i="1"/>
  <c r="AC542" i="1"/>
  <c r="AB542" i="1"/>
  <c r="AF541" i="1"/>
  <c r="Z541" i="1"/>
  <c r="AD541" i="1"/>
  <c r="AC541" i="1"/>
  <c r="AB541" i="1"/>
  <c r="AF540" i="1"/>
  <c r="Z540" i="1"/>
  <c r="AD540" i="1"/>
  <c r="AC540" i="1"/>
  <c r="AB540" i="1"/>
  <c r="AF539" i="1"/>
  <c r="Z539" i="1"/>
  <c r="AD539" i="1"/>
  <c r="AC539" i="1"/>
  <c r="AB539" i="1"/>
  <c r="AF538" i="1"/>
  <c r="Z538" i="1"/>
  <c r="AD538" i="1"/>
  <c r="AC538" i="1"/>
  <c r="AB538" i="1"/>
  <c r="AF537" i="1"/>
  <c r="Z537" i="1"/>
  <c r="AD537" i="1"/>
  <c r="AC537" i="1"/>
  <c r="AB537" i="1"/>
  <c r="AF536" i="1"/>
  <c r="Z536" i="1"/>
  <c r="AD536" i="1"/>
  <c r="AC536" i="1"/>
  <c r="AB536" i="1"/>
  <c r="AF535" i="1"/>
  <c r="Z535" i="1"/>
  <c r="AD535" i="1"/>
  <c r="AC535" i="1"/>
  <c r="AB535" i="1"/>
  <c r="AF534" i="1"/>
  <c r="Z534" i="1"/>
  <c r="AD534" i="1"/>
  <c r="AC534" i="1"/>
  <c r="AB534" i="1"/>
  <c r="AF533" i="1"/>
  <c r="Z533" i="1"/>
  <c r="AD533" i="1"/>
  <c r="AC533" i="1"/>
  <c r="AB533" i="1"/>
  <c r="AF532" i="1"/>
  <c r="Z532" i="1"/>
  <c r="AD532" i="1"/>
  <c r="AC532" i="1"/>
  <c r="AB532" i="1"/>
  <c r="AF531" i="1"/>
  <c r="Z531" i="1"/>
  <c r="AD531" i="1"/>
  <c r="AC531" i="1"/>
  <c r="AB531" i="1"/>
  <c r="AF530" i="1"/>
  <c r="Z530" i="1"/>
  <c r="AD530" i="1"/>
  <c r="AC530" i="1"/>
  <c r="AB530" i="1"/>
  <c r="AF529" i="1"/>
  <c r="Z529" i="1"/>
  <c r="AD529" i="1"/>
  <c r="AC529" i="1"/>
  <c r="AB529" i="1"/>
  <c r="AF528" i="1"/>
  <c r="Z528" i="1"/>
  <c r="AD528" i="1"/>
  <c r="AC528" i="1"/>
  <c r="AB528" i="1"/>
  <c r="AF527" i="1"/>
  <c r="Z527" i="1"/>
  <c r="AD527" i="1"/>
  <c r="AC527" i="1"/>
  <c r="AB527" i="1"/>
  <c r="AF526" i="1"/>
  <c r="Z526" i="1"/>
  <c r="AD526" i="1"/>
  <c r="AC526" i="1"/>
  <c r="AB526" i="1"/>
  <c r="AF525" i="1"/>
  <c r="Z525" i="1"/>
  <c r="AD525" i="1"/>
  <c r="AC525" i="1"/>
  <c r="AB525" i="1"/>
  <c r="AF524" i="1"/>
  <c r="Z524" i="1"/>
  <c r="AD524" i="1"/>
  <c r="AC524" i="1"/>
  <c r="AB524" i="1"/>
  <c r="AF523" i="1"/>
  <c r="Z523" i="1"/>
  <c r="AD523" i="1"/>
  <c r="AC523" i="1"/>
  <c r="AB523" i="1"/>
  <c r="AF522" i="1"/>
  <c r="Z522" i="1"/>
  <c r="AD522" i="1"/>
  <c r="AC522" i="1"/>
  <c r="AB522" i="1"/>
  <c r="AF521" i="1"/>
  <c r="Z521" i="1"/>
  <c r="AD521" i="1"/>
  <c r="AC521" i="1"/>
  <c r="AB521" i="1"/>
  <c r="AF520" i="1"/>
  <c r="Z520" i="1"/>
  <c r="AD520" i="1"/>
  <c r="AC520" i="1"/>
  <c r="AB520" i="1"/>
  <c r="AF519" i="1"/>
  <c r="Z519" i="1"/>
  <c r="AD519" i="1"/>
  <c r="AC519" i="1"/>
  <c r="AB519" i="1"/>
  <c r="AF518" i="1"/>
  <c r="Z518" i="1"/>
  <c r="AD518" i="1"/>
  <c r="AC518" i="1"/>
  <c r="AB518" i="1"/>
  <c r="AF517" i="1"/>
  <c r="Z517" i="1"/>
  <c r="AD517" i="1"/>
  <c r="AC517" i="1"/>
  <c r="AB517" i="1"/>
  <c r="AF516" i="1"/>
  <c r="Z516" i="1"/>
  <c r="AD516" i="1"/>
  <c r="AC516" i="1"/>
  <c r="AB516" i="1"/>
  <c r="AF515" i="1"/>
  <c r="Z515" i="1"/>
  <c r="AD515" i="1"/>
  <c r="AC515" i="1"/>
  <c r="AB515" i="1"/>
  <c r="AF514" i="1"/>
  <c r="Z514" i="1"/>
  <c r="AD514" i="1"/>
  <c r="AC514" i="1"/>
  <c r="AB514" i="1"/>
  <c r="AF513" i="1"/>
  <c r="Z513" i="1"/>
  <c r="AD513" i="1"/>
  <c r="AC513" i="1"/>
  <c r="AB513" i="1"/>
  <c r="AF512" i="1"/>
  <c r="Z512" i="1"/>
  <c r="AD512" i="1"/>
  <c r="AC512" i="1"/>
  <c r="AB512" i="1"/>
  <c r="AF511" i="1"/>
  <c r="Z511" i="1"/>
  <c r="AD511" i="1"/>
  <c r="AC511" i="1"/>
  <c r="AB511" i="1"/>
  <c r="AF510" i="1"/>
  <c r="Z510" i="1"/>
  <c r="AD510" i="1"/>
  <c r="AC510" i="1"/>
  <c r="AB510" i="1"/>
  <c r="AF509" i="1"/>
  <c r="Z509" i="1"/>
  <c r="AD509" i="1"/>
  <c r="AC509" i="1"/>
  <c r="AB509" i="1"/>
  <c r="AF508" i="1"/>
  <c r="Z508" i="1"/>
  <c r="AD508" i="1"/>
  <c r="AC508" i="1"/>
  <c r="AB508" i="1"/>
  <c r="AF507" i="1"/>
  <c r="Z507" i="1"/>
  <c r="AD507" i="1"/>
  <c r="AC507" i="1"/>
  <c r="AB507" i="1"/>
  <c r="AF506" i="1"/>
  <c r="Z506" i="1"/>
  <c r="AD506" i="1"/>
  <c r="AC506" i="1"/>
  <c r="AB506" i="1"/>
  <c r="AF505" i="1"/>
  <c r="Z505" i="1"/>
  <c r="AD505" i="1"/>
  <c r="AC505" i="1"/>
  <c r="AB505" i="1"/>
  <c r="AF504" i="1"/>
  <c r="Z504" i="1"/>
  <c r="AD504" i="1"/>
  <c r="AC504" i="1"/>
  <c r="AB504" i="1"/>
  <c r="AF503" i="1"/>
  <c r="Z503" i="1"/>
  <c r="AD503" i="1"/>
  <c r="AC503" i="1"/>
  <c r="AB503" i="1"/>
  <c r="AF502" i="1"/>
  <c r="Z502" i="1"/>
  <c r="AD502" i="1"/>
  <c r="AC502" i="1"/>
  <c r="AB502" i="1"/>
  <c r="AF501" i="1"/>
  <c r="Z501" i="1"/>
  <c r="AD501" i="1"/>
  <c r="AC501" i="1"/>
  <c r="AB501" i="1"/>
  <c r="AF500" i="1"/>
  <c r="Z500" i="1"/>
  <c r="AD500" i="1"/>
  <c r="AC500" i="1"/>
  <c r="AB500" i="1"/>
  <c r="AF499" i="1"/>
  <c r="Z499" i="1"/>
  <c r="AD499" i="1"/>
  <c r="AC499" i="1"/>
  <c r="AB499" i="1"/>
  <c r="AF498" i="1"/>
  <c r="Z498" i="1"/>
  <c r="AD498" i="1"/>
  <c r="AC498" i="1"/>
  <c r="AB498" i="1"/>
  <c r="AF497" i="1"/>
  <c r="Z497" i="1"/>
  <c r="AD497" i="1"/>
  <c r="AC497" i="1"/>
  <c r="AB497" i="1"/>
  <c r="AF496" i="1"/>
  <c r="Z496" i="1"/>
  <c r="AD496" i="1"/>
  <c r="AC496" i="1"/>
  <c r="AB496" i="1"/>
  <c r="AF495" i="1"/>
  <c r="Z495" i="1"/>
  <c r="AD495" i="1"/>
  <c r="AC495" i="1"/>
  <c r="AB495" i="1"/>
  <c r="AF494" i="1"/>
  <c r="Z494" i="1"/>
  <c r="AD494" i="1"/>
  <c r="AC494" i="1"/>
  <c r="AB494" i="1"/>
  <c r="AF493" i="1"/>
  <c r="Z493" i="1"/>
  <c r="AD493" i="1"/>
  <c r="AC493" i="1"/>
  <c r="AB493" i="1"/>
  <c r="AF492" i="1"/>
  <c r="Z492" i="1"/>
  <c r="AD492" i="1"/>
  <c r="AC492" i="1"/>
  <c r="AB492" i="1"/>
  <c r="AF491" i="1"/>
  <c r="Z491" i="1"/>
  <c r="AD491" i="1"/>
  <c r="AC491" i="1"/>
  <c r="AB491" i="1"/>
  <c r="AF490" i="1"/>
  <c r="Z490" i="1"/>
  <c r="AD490" i="1"/>
  <c r="AC490" i="1"/>
  <c r="AB490" i="1"/>
  <c r="AF489" i="1"/>
  <c r="Z489" i="1"/>
  <c r="AD489" i="1"/>
  <c r="AC489" i="1"/>
  <c r="AB489" i="1"/>
  <c r="AF488" i="1"/>
  <c r="Z488" i="1"/>
  <c r="AD488" i="1"/>
  <c r="AC488" i="1"/>
  <c r="AB488" i="1"/>
  <c r="AF487" i="1"/>
  <c r="Z487" i="1"/>
  <c r="AD487" i="1"/>
  <c r="AC487" i="1"/>
  <c r="AB487" i="1"/>
  <c r="AF486" i="1"/>
  <c r="Z486" i="1"/>
  <c r="AD486" i="1"/>
  <c r="AC486" i="1"/>
  <c r="AB486" i="1"/>
  <c r="AF485" i="1"/>
  <c r="Z485" i="1"/>
  <c r="AD485" i="1"/>
  <c r="AC485" i="1"/>
  <c r="AB485" i="1"/>
  <c r="AF484" i="1"/>
  <c r="Z484" i="1"/>
  <c r="AD484" i="1"/>
  <c r="AC484" i="1"/>
  <c r="AB484" i="1"/>
  <c r="AF483" i="1"/>
  <c r="Z483" i="1"/>
  <c r="AD483" i="1"/>
  <c r="AC483" i="1"/>
  <c r="AB483" i="1"/>
  <c r="AF482" i="1"/>
  <c r="Z482" i="1"/>
  <c r="AD482" i="1"/>
  <c r="AC482" i="1"/>
  <c r="AB482" i="1"/>
  <c r="AF481" i="1"/>
  <c r="Z481" i="1"/>
  <c r="AD481" i="1"/>
  <c r="AC481" i="1"/>
  <c r="AB481" i="1"/>
  <c r="AF480" i="1"/>
  <c r="Z480" i="1"/>
  <c r="AD480" i="1"/>
  <c r="AC480" i="1"/>
  <c r="AB480" i="1"/>
  <c r="AF479" i="1"/>
  <c r="Z479" i="1"/>
  <c r="AD479" i="1"/>
  <c r="AC479" i="1"/>
  <c r="AB479" i="1"/>
  <c r="AF478" i="1"/>
  <c r="Z478" i="1"/>
  <c r="AD478" i="1"/>
  <c r="AC478" i="1"/>
  <c r="AB478" i="1"/>
  <c r="AF477" i="1"/>
  <c r="Z477" i="1"/>
  <c r="AD477" i="1"/>
  <c r="AC477" i="1"/>
  <c r="AB477" i="1"/>
  <c r="AF476" i="1"/>
  <c r="Z476" i="1"/>
  <c r="AD476" i="1"/>
  <c r="AC476" i="1"/>
  <c r="AB476" i="1"/>
  <c r="AF475" i="1"/>
  <c r="Z475" i="1"/>
  <c r="AD475" i="1"/>
  <c r="AC475" i="1"/>
  <c r="AB475" i="1"/>
  <c r="AF474" i="1"/>
  <c r="Z474" i="1"/>
  <c r="AD474" i="1"/>
  <c r="AC474" i="1"/>
  <c r="AB474" i="1"/>
  <c r="AF473" i="1"/>
  <c r="Z473" i="1"/>
  <c r="AD473" i="1"/>
  <c r="AC473" i="1"/>
  <c r="AB473" i="1"/>
  <c r="AF472" i="1"/>
  <c r="Z472" i="1"/>
  <c r="AD472" i="1"/>
  <c r="AC472" i="1"/>
  <c r="AB472" i="1"/>
  <c r="AF471" i="1"/>
  <c r="Z471" i="1"/>
  <c r="AD471" i="1"/>
  <c r="AC471" i="1"/>
  <c r="AB471" i="1"/>
  <c r="AF470" i="1"/>
  <c r="Z470" i="1"/>
  <c r="AD470" i="1"/>
  <c r="AC470" i="1"/>
  <c r="AB470" i="1"/>
  <c r="AF469" i="1"/>
  <c r="Z469" i="1"/>
  <c r="AD469" i="1"/>
  <c r="AC469" i="1"/>
  <c r="AB469" i="1"/>
  <c r="AF468" i="1"/>
  <c r="Z468" i="1"/>
  <c r="AD468" i="1"/>
  <c r="AC468" i="1"/>
  <c r="AB468" i="1"/>
  <c r="AF467" i="1"/>
  <c r="Z467" i="1"/>
  <c r="AD467" i="1"/>
  <c r="AC467" i="1"/>
  <c r="AB467" i="1"/>
  <c r="AF466" i="1"/>
  <c r="Z466" i="1"/>
  <c r="AD466" i="1"/>
  <c r="AC466" i="1"/>
  <c r="AB466" i="1"/>
  <c r="AF465" i="1"/>
  <c r="Z465" i="1"/>
  <c r="AD465" i="1"/>
  <c r="AC465" i="1"/>
  <c r="AB465" i="1"/>
  <c r="AF464" i="1"/>
  <c r="Z464" i="1"/>
  <c r="AD464" i="1"/>
  <c r="AC464" i="1"/>
  <c r="AB464" i="1"/>
  <c r="AF463" i="1"/>
  <c r="Z463" i="1"/>
  <c r="AD463" i="1"/>
  <c r="AC463" i="1"/>
  <c r="AB463" i="1"/>
  <c r="AF462" i="1"/>
  <c r="Z462" i="1"/>
  <c r="AD462" i="1"/>
  <c r="AC462" i="1"/>
  <c r="AB462" i="1"/>
  <c r="AF461" i="1"/>
  <c r="Z461" i="1"/>
  <c r="AD461" i="1"/>
  <c r="AC461" i="1"/>
  <c r="AB461" i="1"/>
  <c r="AF460" i="1"/>
  <c r="Z460" i="1"/>
  <c r="AD460" i="1"/>
  <c r="AC460" i="1"/>
  <c r="AB460" i="1"/>
  <c r="AF459" i="1"/>
  <c r="Z459" i="1"/>
  <c r="AD459" i="1"/>
  <c r="AC459" i="1"/>
  <c r="AB459" i="1"/>
  <c r="AF458" i="1"/>
  <c r="Z458" i="1"/>
  <c r="AD458" i="1"/>
  <c r="AC458" i="1"/>
  <c r="AB458" i="1"/>
  <c r="AF457" i="1"/>
  <c r="Z457" i="1"/>
  <c r="AD457" i="1"/>
  <c r="AC457" i="1"/>
  <c r="AB457" i="1"/>
  <c r="AF456" i="1"/>
  <c r="Z456" i="1"/>
  <c r="AD456" i="1"/>
  <c r="AC456" i="1"/>
  <c r="AB456" i="1"/>
  <c r="AF455" i="1"/>
  <c r="Z455" i="1"/>
  <c r="AD455" i="1"/>
  <c r="AC455" i="1"/>
  <c r="AB455" i="1"/>
  <c r="AF454" i="1"/>
  <c r="Z454" i="1"/>
  <c r="AD454" i="1"/>
  <c r="AC454" i="1"/>
  <c r="AB454" i="1"/>
  <c r="AF453" i="1"/>
  <c r="Z453" i="1"/>
  <c r="AD453" i="1"/>
  <c r="AC453" i="1"/>
  <c r="AB453" i="1"/>
  <c r="AF452" i="1"/>
  <c r="Z452" i="1"/>
  <c r="AD452" i="1"/>
  <c r="AC452" i="1"/>
  <c r="AB452" i="1"/>
  <c r="AF451" i="1"/>
  <c r="Z451" i="1"/>
  <c r="AD451" i="1"/>
  <c r="AC451" i="1"/>
  <c r="AB451" i="1"/>
  <c r="AF450" i="1"/>
  <c r="Z450" i="1"/>
  <c r="AD450" i="1"/>
  <c r="AC450" i="1"/>
  <c r="AB450" i="1"/>
  <c r="AF449" i="1"/>
  <c r="Z449" i="1"/>
  <c r="AD449" i="1"/>
  <c r="AC449" i="1"/>
  <c r="AB449" i="1"/>
  <c r="AF448" i="1"/>
  <c r="Z448" i="1"/>
  <c r="AD448" i="1"/>
  <c r="AC448" i="1"/>
  <c r="AB448" i="1"/>
  <c r="AF447" i="1"/>
  <c r="Z447" i="1"/>
  <c r="AD447" i="1"/>
  <c r="AC447" i="1"/>
  <c r="AB447" i="1"/>
  <c r="AF446" i="1"/>
  <c r="Z446" i="1"/>
  <c r="AD446" i="1"/>
  <c r="AC446" i="1"/>
  <c r="AB446" i="1"/>
  <c r="AF445" i="1"/>
  <c r="Z445" i="1"/>
  <c r="AD445" i="1"/>
  <c r="AC445" i="1"/>
  <c r="AB445" i="1"/>
  <c r="AF444" i="1"/>
  <c r="Z444" i="1"/>
  <c r="AD444" i="1"/>
  <c r="AC444" i="1"/>
  <c r="AB444" i="1"/>
  <c r="AF443" i="1"/>
  <c r="Z443" i="1"/>
  <c r="AD443" i="1"/>
  <c r="AC443" i="1"/>
  <c r="AB443" i="1"/>
  <c r="AF442" i="1"/>
  <c r="Z442" i="1"/>
  <c r="AD442" i="1"/>
  <c r="AC442" i="1"/>
  <c r="AB442" i="1"/>
  <c r="AF441" i="1"/>
  <c r="Z441" i="1"/>
  <c r="AD441" i="1"/>
  <c r="AC441" i="1"/>
  <c r="AB441" i="1"/>
  <c r="AF440" i="1"/>
  <c r="Z440" i="1"/>
  <c r="AD440" i="1"/>
  <c r="AC440" i="1"/>
  <c r="AB440" i="1"/>
  <c r="AF439" i="1"/>
  <c r="Z439" i="1"/>
  <c r="AD439" i="1"/>
  <c r="AC439" i="1"/>
  <c r="AB439" i="1"/>
  <c r="AF438" i="1"/>
  <c r="Z438" i="1"/>
  <c r="AD438" i="1"/>
  <c r="AC438" i="1"/>
  <c r="AB438" i="1"/>
  <c r="AF437" i="1"/>
  <c r="Z437" i="1"/>
  <c r="AD437" i="1"/>
  <c r="AC437" i="1"/>
  <c r="AB437" i="1"/>
  <c r="AF436" i="1"/>
  <c r="Z436" i="1"/>
  <c r="AD436" i="1"/>
  <c r="AC436" i="1"/>
  <c r="AB436" i="1"/>
  <c r="AF435" i="1"/>
  <c r="Z435" i="1"/>
  <c r="AD435" i="1"/>
  <c r="AC435" i="1"/>
  <c r="AB435" i="1"/>
  <c r="AF434" i="1"/>
  <c r="Z434" i="1"/>
  <c r="AD434" i="1"/>
  <c r="AC434" i="1"/>
  <c r="AB434" i="1"/>
  <c r="AF433" i="1"/>
  <c r="Z433" i="1"/>
  <c r="AD433" i="1"/>
  <c r="AC433" i="1"/>
  <c r="AB433" i="1"/>
  <c r="AF432" i="1"/>
  <c r="Z432" i="1"/>
  <c r="AD432" i="1"/>
  <c r="AC432" i="1"/>
  <c r="AB432" i="1"/>
  <c r="AF431" i="1"/>
  <c r="Z431" i="1"/>
  <c r="AD431" i="1"/>
  <c r="AC431" i="1"/>
  <c r="AB431" i="1"/>
  <c r="AF430" i="1"/>
  <c r="Z430" i="1"/>
  <c r="AD430" i="1"/>
  <c r="AC430" i="1"/>
  <c r="AB430" i="1"/>
  <c r="AF429" i="1"/>
  <c r="Z429" i="1"/>
  <c r="AD429" i="1"/>
  <c r="AC429" i="1"/>
  <c r="AB429" i="1"/>
  <c r="AF428" i="1"/>
  <c r="Z428" i="1"/>
  <c r="AD428" i="1"/>
  <c r="AC428" i="1"/>
  <c r="AB428" i="1"/>
  <c r="AF427" i="1"/>
  <c r="Z427" i="1"/>
  <c r="AD427" i="1"/>
  <c r="AC427" i="1"/>
  <c r="AB427" i="1"/>
  <c r="AF426" i="1"/>
  <c r="Z426" i="1"/>
  <c r="AD426" i="1"/>
  <c r="AC426" i="1"/>
  <c r="AB426" i="1"/>
  <c r="AF425" i="1"/>
  <c r="Z425" i="1"/>
  <c r="AD425" i="1"/>
  <c r="AC425" i="1"/>
  <c r="AB425" i="1"/>
  <c r="AF424" i="1"/>
  <c r="Z424" i="1"/>
  <c r="AD424" i="1"/>
  <c r="AC424" i="1"/>
  <c r="AB424" i="1"/>
  <c r="AF423" i="1"/>
  <c r="Z423" i="1"/>
  <c r="AD423" i="1"/>
  <c r="AC423" i="1"/>
  <c r="AB423" i="1"/>
  <c r="AF422" i="1"/>
  <c r="Z422" i="1"/>
  <c r="AD422" i="1"/>
  <c r="AC422" i="1"/>
  <c r="AB422" i="1"/>
  <c r="AF421" i="1"/>
  <c r="Z421" i="1"/>
  <c r="AD421" i="1"/>
  <c r="AC421" i="1"/>
  <c r="AB421" i="1"/>
  <c r="AF420" i="1"/>
  <c r="Z420" i="1"/>
  <c r="AD420" i="1"/>
  <c r="AC420" i="1"/>
  <c r="AB420" i="1"/>
  <c r="AF419" i="1"/>
  <c r="Z419" i="1"/>
  <c r="AD419" i="1"/>
  <c r="AC419" i="1"/>
  <c r="AB419" i="1"/>
  <c r="AF418" i="1"/>
  <c r="Z418" i="1"/>
  <c r="AD418" i="1"/>
  <c r="AC418" i="1"/>
  <c r="AB418" i="1"/>
  <c r="AF417" i="1"/>
  <c r="Z417" i="1"/>
  <c r="AD417" i="1"/>
  <c r="AC417" i="1"/>
  <c r="AB417" i="1"/>
  <c r="AF416" i="1"/>
  <c r="Z416" i="1"/>
  <c r="AD416" i="1"/>
  <c r="AC416" i="1"/>
  <c r="AB416" i="1"/>
  <c r="AF415" i="1"/>
  <c r="Z415" i="1"/>
  <c r="AD415" i="1"/>
  <c r="AC415" i="1"/>
  <c r="AB415" i="1"/>
  <c r="AF414" i="1"/>
  <c r="Z414" i="1"/>
  <c r="AD414" i="1"/>
  <c r="AC414" i="1"/>
  <c r="AB414" i="1"/>
  <c r="AF413" i="1"/>
  <c r="Z413" i="1"/>
  <c r="AD413" i="1"/>
  <c r="AC413" i="1"/>
  <c r="AB413" i="1"/>
  <c r="AF412" i="1"/>
  <c r="Z412" i="1"/>
  <c r="AD412" i="1"/>
  <c r="AC412" i="1"/>
  <c r="AB412" i="1"/>
  <c r="AF411" i="1"/>
  <c r="Z411" i="1"/>
  <c r="AD411" i="1"/>
  <c r="AC411" i="1"/>
  <c r="AB411" i="1"/>
  <c r="AF410" i="1"/>
  <c r="Z410" i="1"/>
  <c r="AD410" i="1"/>
  <c r="AC410" i="1"/>
  <c r="AB410" i="1"/>
  <c r="AF409" i="1"/>
  <c r="Z409" i="1"/>
  <c r="AD409" i="1"/>
  <c r="AC409" i="1"/>
  <c r="AB409" i="1"/>
  <c r="AF408" i="1"/>
  <c r="Z408" i="1"/>
  <c r="AD408" i="1"/>
  <c r="AC408" i="1"/>
  <c r="AB408" i="1"/>
  <c r="AF407" i="1"/>
  <c r="Z407" i="1"/>
  <c r="AD407" i="1"/>
  <c r="AC407" i="1"/>
  <c r="AB407" i="1"/>
  <c r="AF406" i="1"/>
  <c r="Z406" i="1"/>
  <c r="AD406" i="1"/>
  <c r="AC406" i="1"/>
  <c r="AB406" i="1"/>
  <c r="AF405" i="1"/>
  <c r="Z405" i="1"/>
  <c r="AD405" i="1"/>
  <c r="AC405" i="1"/>
  <c r="AB405" i="1"/>
  <c r="AF404" i="1"/>
  <c r="Z404" i="1"/>
  <c r="AD404" i="1"/>
  <c r="AC404" i="1"/>
  <c r="AB404" i="1"/>
  <c r="AF403" i="1"/>
  <c r="Z403" i="1"/>
  <c r="AD403" i="1"/>
  <c r="AC403" i="1"/>
  <c r="AB403" i="1"/>
  <c r="AF402" i="1"/>
  <c r="Z402" i="1"/>
  <c r="AD402" i="1"/>
  <c r="AC402" i="1"/>
  <c r="AB402" i="1"/>
  <c r="AF401" i="1"/>
  <c r="Z401" i="1"/>
  <c r="AD401" i="1"/>
  <c r="AC401" i="1"/>
  <c r="AB401" i="1"/>
  <c r="AF400" i="1"/>
  <c r="Z400" i="1"/>
  <c r="AD400" i="1"/>
  <c r="AC400" i="1"/>
  <c r="AB400" i="1"/>
  <c r="AF399" i="1"/>
  <c r="Z399" i="1"/>
  <c r="AD399" i="1"/>
  <c r="AC399" i="1"/>
  <c r="AB399" i="1"/>
  <c r="AF398" i="1"/>
  <c r="Z398" i="1"/>
  <c r="AD398" i="1"/>
  <c r="AC398" i="1"/>
  <c r="AB398" i="1"/>
  <c r="AF397" i="1"/>
  <c r="Z397" i="1"/>
  <c r="AD397" i="1"/>
  <c r="AC397" i="1"/>
  <c r="AB397" i="1"/>
  <c r="AF396" i="1"/>
  <c r="Z396" i="1"/>
  <c r="AD396" i="1"/>
  <c r="AC396" i="1"/>
  <c r="AB396" i="1"/>
  <c r="AF395" i="1"/>
  <c r="Z395" i="1"/>
  <c r="AD395" i="1"/>
  <c r="AC395" i="1"/>
  <c r="AB395" i="1"/>
  <c r="AF394" i="1"/>
  <c r="Z394" i="1"/>
  <c r="AD394" i="1"/>
  <c r="AC394" i="1"/>
  <c r="AB394" i="1"/>
  <c r="AF393" i="1"/>
  <c r="Z393" i="1"/>
  <c r="AD393" i="1"/>
  <c r="AC393" i="1"/>
  <c r="AB393" i="1"/>
  <c r="AF392" i="1"/>
  <c r="Z392" i="1"/>
  <c r="AD392" i="1"/>
  <c r="AC392" i="1"/>
  <c r="AB392" i="1"/>
  <c r="AF391" i="1"/>
  <c r="Z391" i="1"/>
  <c r="AD391" i="1"/>
  <c r="AC391" i="1"/>
  <c r="AB391" i="1"/>
  <c r="AF390" i="1"/>
  <c r="Z390" i="1"/>
  <c r="AD390" i="1"/>
  <c r="AC390" i="1"/>
  <c r="AB390" i="1"/>
  <c r="AF389" i="1"/>
  <c r="Z389" i="1"/>
  <c r="AD389" i="1"/>
  <c r="AC389" i="1"/>
  <c r="AB389" i="1"/>
  <c r="AF388" i="1"/>
  <c r="Z388" i="1"/>
  <c r="AD388" i="1"/>
  <c r="AC388" i="1"/>
  <c r="AB388" i="1"/>
  <c r="AF387" i="1"/>
  <c r="Z387" i="1"/>
  <c r="AD387" i="1"/>
  <c r="AC387" i="1"/>
  <c r="AB387" i="1"/>
  <c r="AF386" i="1"/>
  <c r="Z386" i="1"/>
  <c r="AD386" i="1"/>
  <c r="AC386" i="1"/>
  <c r="AB386" i="1"/>
  <c r="AF385" i="1"/>
  <c r="Z385" i="1"/>
  <c r="AD385" i="1"/>
  <c r="AC385" i="1"/>
  <c r="AB385" i="1"/>
  <c r="AF384" i="1"/>
  <c r="Z384" i="1"/>
  <c r="AD384" i="1"/>
  <c r="AC384" i="1"/>
  <c r="AB384" i="1"/>
  <c r="AF383" i="1"/>
  <c r="Z383" i="1"/>
  <c r="AD383" i="1"/>
  <c r="AC383" i="1"/>
  <c r="AB383" i="1"/>
  <c r="AF382" i="1"/>
  <c r="Z382" i="1"/>
  <c r="AD382" i="1"/>
  <c r="AC382" i="1"/>
  <c r="AB382" i="1"/>
  <c r="AF381" i="1"/>
  <c r="Z381" i="1"/>
  <c r="AD381" i="1"/>
  <c r="AC381" i="1"/>
  <c r="AB381" i="1"/>
  <c r="AF380" i="1"/>
  <c r="Z380" i="1"/>
  <c r="AD380" i="1"/>
  <c r="AC380" i="1"/>
  <c r="AB380" i="1"/>
  <c r="AF379" i="1"/>
  <c r="Z379" i="1"/>
  <c r="AD379" i="1"/>
  <c r="AC379" i="1"/>
  <c r="AB379" i="1"/>
  <c r="AF378" i="1"/>
  <c r="Z378" i="1"/>
  <c r="AD378" i="1"/>
  <c r="AC378" i="1"/>
  <c r="AB378" i="1"/>
  <c r="AF377" i="1"/>
  <c r="Z377" i="1"/>
  <c r="AD377" i="1"/>
  <c r="AC377" i="1"/>
  <c r="AB377" i="1"/>
  <c r="AF376" i="1"/>
  <c r="Z376" i="1"/>
  <c r="AD376" i="1"/>
  <c r="AC376" i="1"/>
  <c r="AB376" i="1"/>
  <c r="AF375" i="1"/>
  <c r="Z375" i="1"/>
  <c r="AD375" i="1"/>
  <c r="AC375" i="1"/>
  <c r="AB375" i="1"/>
  <c r="AF374" i="1"/>
  <c r="Z374" i="1"/>
  <c r="AD374" i="1"/>
  <c r="AC374" i="1"/>
  <c r="AB374" i="1"/>
  <c r="AF373" i="1"/>
  <c r="Z373" i="1"/>
  <c r="AD373" i="1"/>
  <c r="AC373" i="1"/>
  <c r="AB373" i="1"/>
  <c r="AF372" i="1"/>
  <c r="Z372" i="1"/>
  <c r="AD372" i="1"/>
  <c r="AC372" i="1"/>
  <c r="AB372" i="1"/>
  <c r="AF371" i="1"/>
  <c r="Z371" i="1"/>
  <c r="AD371" i="1"/>
  <c r="AC371" i="1"/>
  <c r="AB371" i="1"/>
  <c r="AF370" i="1"/>
  <c r="Z370" i="1"/>
  <c r="AD370" i="1"/>
  <c r="AC370" i="1"/>
  <c r="AB370" i="1"/>
  <c r="AF369" i="1"/>
  <c r="Z369" i="1"/>
  <c r="AD369" i="1"/>
  <c r="AC369" i="1"/>
  <c r="AB369" i="1"/>
  <c r="AF368" i="1"/>
  <c r="Z368" i="1"/>
  <c r="AD368" i="1"/>
  <c r="AC368" i="1"/>
  <c r="AB368" i="1"/>
  <c r="AF367" i="1"/>
  <c r="Z367" i="1"/>
  <c r="AD367" i="1"/>
  <c r="AC367" i="1"/>
  <c r="AB367" i="1"/>
  <c r="AF366" i="1"/>
  <c r="Z366" i="1"/>
  <c r="AD366" i="1"/>
  <c r="AC366" i="1"/>
  <c r="AB366" i="1"/>
  <c r="AF365" i="1"/>
  <c r="Z365" i="1"/>
  <c r="AD365" i="1"/>
  <c r="AC365" i="1"/>
  <c r="AB365" i="1"/>
  <c r="AF364" i="1"/>
  <c r="Z364" i="1"/>
  <c r="AD364" i="1"/>
  <c r="AC364" i="1"/>
  <c r="AB364" i="1"/>
  <c r="AF363" i="1"/>
  <c r="Z363" i="1"/>
  <c r="AD363" i="1"/>
  <c r="AC363" i="1"/>
  <c r="AB363" i="1"/>
  <c r="AF362" i="1"/>
  <c r="Z362" i="1"/>
  <c r="AD362" i="1"/>
  <c r="AC362" i="1"/>
  <c r="AB362" i="1"/>
  <c r="AF361" i="1"/>
  <c r="Z361" i="1"/>
  <c r="AD361" i="1"/>
  <c r="AC361" i="1"/>
  <c r="AB361" i="1"/>
  <c r="AF360" i="1"/>
  <c r="Z360" i="1"/>
  <c r="AD360" i="1"/>
  <c r="AC360" i="1"/>
  <c r="AB360" i="1"/>
  <c r="AF359" i="1"/>
  <c r="Z359" i="1"/>
  <c r="AD359" i="1"/>
  <c r="AC359" i="1"/>
  <c r="AB359" i="1"/>
  <c r="AF358" i="1"/>
  <c r="Z358" i="1"/>
  <c r="AD358" i="1"/>
  <c r="AC358" i="1"/>
  <c r="AB358" i="1"/>
  <c r="AF357" i="1"/>
  <c r="Z357" i="1"/>
  <c r="AD357" i="1"/>
  <c r="AC357" i="1"/>
  <c r="AB357" i="1"/>
  <c r="AF356" i="1"/>
  <c r="Z356" i="1"/>
  <c r="AD356" i="1"/>
  <c r="AC356" i="1"/>
  <c r="AB356" i="1"/>
  <c r="AF355" i="1"/>
  <c r="Z355" i="1"/>
  <c r="AD355" i="1"/>
  <c r="AC355" i="1"/>
  <c r="AB355" i="1"/>
  <c r="AF354" i="1"/>
  <c r="Z354" i="1"/>
  <c r="AD354" i="1"/>
  <c r="AC354" i="1"/>
  <c r="AB354" i="1"/>
  <c r="AF353" i="1"/>
  <c r="Z353" i="1"/>
  <c r="AD353" i="1"/>
  <c r="AC353" i="1"/>
  <c r="AB353" i="1"/>
  <c r="AF352" i="1"/>
  <c r="Z352" i="1"/>
  <c r="AD352" i="1"/>
  <c r="AC352" i="1"/>
  <c r="AB352" i="1"/>
  <c r="AF351" i="1"/>
  <c r="Z351" i="1"/>
  <c r="AD351" i="1"/>
  <c r="AC351" i="1"/>
  <c r="AB351" i="1"/>
  <c r="AF350" i="1"/>
  <c r="Z350" i="1"/>
  <c r="AD350" i="1"/>
  <c r="AC350" i="1"/>
  <c r="AB350" i="1"/>
  <c r="AF349" i="1"/>
  <c r="Z349" i="1"/>
  <c r="AD349" i="1"/>
  <c r="AC349" i="1"/>
  <c r="AB349" i="1"/>
  <c r="AF348" i="1"/>
  <c r="Z348" i="1"/>
  <c r="AD348" i="1"/>
  <c r="AC348" i="1"/>
  <c r="AB348" i="1"/>
  <c r="AF347" i="1"/>
  <c r="Z347" i="1"/>
  <c r="AD347" i="1"/>
  <c r="AC347" i="1"/>
  <c r="AB347" i="1"/>
  <c r="AF346" i="1"/>
  <c r="Z346" i="1"/>
  <c r="AD346" i="1"/>
  <c r="AC346" i="1"/>
  <c r="AB346" i="1"/>
  <c r="AF345" i="1"/>
  <c r="Z345" i="1"/>
  <c r="AD345" i="1"/>
  <c r="AC345" i="1"/>
  <c r="AB345" i="1"/>
  <c r="AF344" i="1"/>
  <c r="Z344" i="1"/>
  <c r="AD344" i="1"/>
  <c r="AC344" i="1"/>
  <c r="AB344" i="1"/>
  <c r="AF343" i="1"/>
  <c r="Z343" i="1"/>
  <c r="AD343" i="1"/>
  <c r="AC343" i="1"/>
  <c r="AB343" i="1"/>
  <c r="AF342" i="1"/>
  <c r="Z342" i="1"/>
  <c r="AD342" i="1"/>
  <c r="AC342" i="1"/>
  <c r="AB342" i="1"/>
  <c r="AF341" i="1"/>
  <c r="Z341" i="1"/>
  <c r="AD341" i="1"/>
  <c r="AC341" i="1"/>
  <c r="AB341" i="1"/>
  <c r="AF340" i="1"/>
  <c r="Z340" i="1"/>
  <c r="AD340" i="1"/>
  <c r="AC340" i="1"/>
  <c r="AB340" i="1"/>
  <c r="AF339" i="1"/>
  <c r="Z339" i="1"/>
  <c r="AD339" i="1"/>
  <c r="AC339" i="1"/>
  <c r="AB339" i="1"/>
  <c r="AF338" i="1"/>
  <c r="Z338" i="1"/>
  <c r="AD338" i="1"/>
  <c r="AC338" i="1"/>
  <c r="AB338" i="1"/>
  <c r="AF337" i="1"/>
  <c r="Z337" i="1"/>
  <c r="AD337" i="1"/>
  <c r="AC337" i="1"/>
  <c r="AB337" i="1"/>
  <c r="AF336" i="1"/>
  <c r="Z336" i="1"/>
  <c r="AD336" i="1"/>
  <c r="AC336" i="1"/>
  <c r="AB336" i="1"/>
  <c r="AF335" i="1"/>
  <c r="Z335" i="1"/>
  <c r="AD335" i="1"/>
  <c r="AC335" i="1"/>
  <c r="AB335" i="1"/>
  <c r="AF334" i="1"/>
  <c r="Z334" i="1"/>
  <c r="AD334" i="1"/>
  <c r="AC334" i="1"/>
  <c r="AB334" i="1"/>
  <c r="AF333" i="1"/>
  <c r="Z333" i="1"/>
  <c r="AD333" i="1"/>
  <c r="AC333" i="1"/>
  <c r="AB333" i="1"/>
  <c r="AF332" i="1"/>
  <c r="Z332" i="1"/>
  <c r="AD332" i="1"/>
  <c r="AC332" i="1"/>
  <c r="AB332" i="1"/>
  <c r="AF331" i="1"/>
  <c r="Z331" i="1"/>
  <c r="AD331" i="1"/>
  <c r="AC331" i="1"/>
  <c r="AB331" i="1"/>
  <c r="AF330" i="1"/>
  <c r="Z330" i="1"/>
  <c r="AD330" i="1"/>
  <c r="AC330" i="1"/>
  <c r="AB330" i="1"/>
  <c r="AF329" i="1"/>
  <c r="Z329" i="1"/>
  <c r="AD329" i="1"/>
  <c r="AC329" i="1"/>
  <c r="AB329" i="1"/>
  <c r="AF328" i="1"/>
  <c r="Z328" i="1"/>
  <c r="AD328" i="1"/>
  <c r="AC328" i="1"/>
  <c r="AB328" i="1"/>
  <c r="AF327" i="1"/>
  <c r="Z327" i="1"/>
  <c r="AD327" i="1"/>
  <c r="AC327" i="1"/>
  <c r="AB327" i="1"/>
  <c r="AF326" i="1"/>
  <c r="Z326" i="1"/>
  <c r="AD326" i="1"/>
  <c r="AC326" i="1"/>
  <c r="AB326" i="1"/>
  <c r="AF325" i="1"/>
  <c r="Z325" i="1"/>
  <c r="AD325" i="1"/>
  <c r="AC325" i="1"/>
  <c r="AB325" i="1"/>
  <c r="AF324" i="1"/>
  <c r="Z324" i="1"/>
  <c r="AD324" i="1"/>
  <c r="AC324" i="1"/>
  <c r="AB324" i="1"/>
  <c r="AF323" i="1"/>
  <c r="Z323" i="1"/>
  <c r="AD323" i="1"/>
  <c r="AC323" i="1"/>
  <c r="AB323" i="1"/>
  <c r="AF322" i="1"/>
  <c r="Z322" i="1"/>
  <c r="AD322" i="1"/>
  <c r="AC322" i="1"/>
  <c r="AB322" i="1"/>
  <c r="AF321" i="1"/>
  <c r="Z321" i="1"/>
  <c r="AD321" i="1"/>
  <c r="AC321" i="1"/>
  <c r="AB321" i="1"/>
  <c r="AF320" i="1"/>
  <c r="Z320" i="1"/>
  <c r="AD320" i="1"/>
  <c r="AC320" i="1"/>
  <c r="AB320" i="1"/>
  <c r="AF319" i="1"/>
  <c r="Z319" i="1"/>
  <c r="AD319" i="1"/>
  <c r="AC319" i="1"/>
  <c r="AB319" i="1"/>
  <c r="AF318" i="1"/>
  <c r="Z318" i="1"/>
  <c r="AD318" i="1"/>
  <c r="AC318" i="1"/>
  <c r="AB318" i="1"/>
  <c r="AF317" i="1"/>
  <c r="Z317" i="1"/>
  <c r="AD317" i="1"/>
  <c r="AC317" i="1"/>
  <c r="AB317" i="1"/>
  <c r="AF316" i="1"/>
  <c r="Z316" i="1"/>
  <c r="AD316" i="1"/>
  <c r="AC316" i="1"/>
  <c r="AB316" i="1"/>
  <c r="AF315" i="1"/>
  <c r="Z315" i="1"/>
  <c r="AD315" i="1"/>
  <c r="AC315" i="1"/>
  <c r="AB315" i="1"/>
  <c r="AF314" i="1"/>
  <c r="Z314" i="1"/>
  <c r="AD314" i="1"/>
  <c r="AC314" i="1"/>
  <c r="AB314" i="1"/>
  <c r="AF313" i="1"/>
  <c r="Z313" i="1"/>
  <c r="AD313" i="1"/>
  <c r="AC313" i="1"/>
  <c r="AB313" i="1"/>
  <c r="AF312" i="1"/>
  <c r="Z312" i="1"/>
  <c r="AD312" i="1"/>
  <c r="AC312" i="1"/>
  <c r="AB312" i="1"/>
  <c r="AF311" i="1"/>
  <c r="Z311" i="1"/>
  <c r="AD311" i="1"/>
  <c r="AC311" i="1"/>
  <c r="AB311" i="1"/>
  <c r="AF310" i="1"/>
  <c r="Z310" i="1"/>
  <c r="AD310" i="1"/>
  <c r="AC310" i="1"/>
  <c r="AB310" i="1"/>
  <c r="AF309" i="1"/>
  <c r="Z309" i="1"/>
  <c r="AD309" i="1"/>
  <c r="AC309" i="1"/>
  <c r="AB309" i="1"/>
  <c r="AF308" i="1"/>
  <c r="Z308" i="1"/>
  <c r="AD308" i="1"/>
  <c r="AC308" i="1"/>
  <c r="AB308" i="1"/>
  <c r="AF307" i="1"/>
  <c r="Z307" i="1"/>
  <c r="AD307" i="1"/>
  <c r="AC307" i="1"/>
  <c r="AB307" i="1"/>
  <c r="AF306" i="1"/>
  <c r="Z306" i="1"/>
  <c r="AD306" i="1"/>
  <c r="AC306" i="1"/>
  <c r="AB306" i="1"/>
  <c r="AF305" i="1"/>
  <c r="Z305" i="1"/>
  <c r="AD305" i="1"/>
  <c r="AC305" i="1"/>
  <c r="AB305" i="1"/>
  <c r="AF304" i="1"/>
  <c r="Z304" i="1"/>
  <c r="AD304" i="1"/>
  <c r="AC304" i="1"/>
  <c r="AB304" i="1"/>
  <c r="AF303" i="1"/>
  <c r="Z303" i="1"/>
  <c r="AD303" i="1"/>
  <c r="AC303" i="1"/>
  <c r="AB303" i="1"/>
  <c r="AF302" i="1"/>
  <c r="Z302" i="1"/>
  <c r="AD302" i="1"/>
  <c r="AC302" i="1"/>
  <c r="AB302" i="1"/>
  <c r="AF301" i="1"/>
  <c r="Z301" i="1"/>
  <c r="AD301" i="1"/>
  <c r="AC301" i="1"/>
  <c r="AB301" i="1"/>
  <c r="AF300" i="1"/>
  <c r="Z300" i="1"/>
  <c r="AD300" i="1"/>
  <c r="AC300" i="1"/>
  <c r="AB300" i="1"/>
  <c r="AF299" i="1"/>
  <c r="Z299" i="1"/>
  <c r="AD299" i="1"/>
  <c r="AC299" i="1"/>
  <c r="AB299" i="1"/>
  <c r="AF298" i="1"/>
  <c r="Z298" i="1"/>
  <c r="AD298" i="1"/>
  <c r="AC298" i="1"/>
  <c r="AB298" i="1"/>
  <c r="AF297" i="1"/>
  <c r="Z297" i="1"/>
  <c r="AD297" i="1"/>
  <c r="AC297" i="1"/>
  <c r="AB297" i="1"/>
  <c r="AF296" i="1"/>
  <c r="Z296" i="1"/>
  <c r="AD296" i="1"/>
  <c r="AC296" i="1"/>
  <c r="AB296" i="1"/>
  <c r="AF295" i="1"/>
  <c r="Z295" i="1"/>
  <c r="AD295" i="1"/>
  <c r="AC295" i="1"/>
  <c r="AB295" i="1"/>
  <c r="AF294" i="1"/>
  <c r="Z294" i="1"/>
  <c r="AD294" i="1"/>
  <c r="AC294" i="1"/>
  <c r="AB294" i="1"/>
  <c r="AF293" i="1"/>
  <c r="Z293" i="1"/>
  <c r="AD293" i="1"/>
  <c r="AC293" i="1"/>
  <c r="AB293" i="1"/>
  <c r="AF292" i="1"/>
  <c r="Z292" i="1"/>
  <c r="AD292" i="1"/>
  <c r="AC292" i="1"/>
  <c r="AB292" i="1"/>
  <c r="AF291" i="1"/>
  <c r="Z291" i="1"/>
  <c r="AD291" i="1"/>
  <c r="AC291" i="1"/>
  <c r="AB291" i="1"/>
  <c r="AF290" i="1"/>
  <c r="Z290" i="1"/>
  <c r="AD290" i="1"/>
  <c r="AC290" i="1"/>
  <c r="AB290" i="1"/>
  <c r="AF289" i="1"/>
  <c r="Z289" i="1"/>
  <c r="AD289" i="1"/>
  <c r="AC289" i="1"/>
  <c r="AB289" i="1"/>
  <c r="AF288" i="1"/>
  <c r="Z288" i="1"/>
  <c r="AD288" i="1"/>
  <c r="AC288" i="1"/>
  <c r="AB288" i="1"/>
  <c r="AF287" i="1"/>
  <c r="Z287" i="1"/>
  <c r="AD287" i="1"/>
  <c r="AC287" i="1"/>
  <c r="AB287" i="1"/>
  <c r="AF286" i="1"/>
  <c r="Z286" i="1"/>
  <c r="AD286" i="1"/>
  <c r="AC286" i="1"/>
  <c r="AB286" i="1"/>
  <c r="AF285" i="1"/>
  <c r="Z285" i="1"/>
  <c r="AD285" i="1"/>
  <c r="AC285" i="1"/>
  <c r="AB285" i="1"/>
  <c r="AF284" i="1"/>
  <c r="Z284" i="1"/>
  <c r="AD284" i="1"/>
  <c r="AC284" i="1"/>
  <c r="AB284" i="1"/>
  <c r="AF283" i="1"/>
  <c r="Z283" i="1"/>
  <c r="AD283" i="1"/>
  <c r="AC283" i="1"/>
  <c r="AB283" i="1"/>
  <c r="AF282" i="1"/>
  <c r="Z282" i="1"/>
  <c r="AD282" i="1"/>
  <c r="AC282" i="1"/>
  <c r="AB282" i="1"/>
  <c r="AF281" i="1"/>
  <c r="Z281" i="1"/>
  <c r="AD281" i="1"/>
  <c r="AC281" i="1"/>
  <c r="AB281" i="1"/>
  <c r="AF280" i="1"/>
  <c r="Z280" i="1"/>
  <c r="AD280" i="1"/>
  <c r="AC280" i="1"/>
  <c r="AB280" i="1"/>
  <c r="AF279" i="1"/>
  <c r="Z279" i="1"/>
  <c r="AD279" i="1"/>
  <c r="AC279" i="1"/>
  <c r="AB279" i="1"/>
  <c r="AF278" i="1"/>
  <c r="Z278" i="1"/>
  <c r="AD278" i="1"/>
  <c r="AC278" i="1"/>
  <c r="AB278" i="1"/>
  <c r="AF277" i="1"/>
  <c r="Z277" i="1"/>
  <c r="AD277" i="1"/>
  <c r="AC277" i="1"/>
  <c r="AB277" i="1"/>
  <c r="AF276" i="1"/>
  <c r="Z276" i="1"/>
  <c r="AD276" i="1"/>
  <c r="AC276" i="1"/>
  <c r="AB276" i="1"/>
  <c r="AF275" i="1"/>
  <c r="Z275" i="1"/>
  <c r="AD275" i="1"/>
  <c r="AC275" i="1"/>
  <c r="AB275" i="1"/>
  <c r="AF274" i="1"/>
  <c r="Z274" i="1"/>
  <c r="AD274" i="1"/>
  <c r="AC274" i="1"/>
  <c r="AB274" i="1"/>
  <c r="AF273" i="1"/>
  <c r="Z273" i="1"/>
  <c r="AD273" i="1"/>
  <c r="AC273" i="1"/>
  <c r="AB273" i="1"/>
  <c r="AF272" i="1"/>
  <c r="Z272" i="1"/>
  <c r="AD272" i="1"/>
  <c r="AC272" i="1"/>
  <c r="AB272" i="1"/>
  <c r="AF271" i="1"/>
  <c r="Z271" i="1"/>
  <c r="AD271" i="1"/>
  <c r="AC271" i="1"/>
  <c r="AB271" i="1"/>
  <c r="AF270" i="1"/>
  <c r="Z270" i="1"/>
  <c r="AD270" i="1"/>
  <c r="AC270" i="1"/>
  <c r="AB270" i="1"/>
  <c r="AF269" i="1"/>
  <c r="Z269" i="1"/>
  <c r="AD269" i="1"/>
  <c r="AC269" i="1"/>
  <c r="AB269" i="1"/>
  <c r="AF268" i="1"/>
  <c r="Z268" i="1"/>
  <c r="AD268" i="1"/>
  <c r="AC268" i="1"/>
  <c r="AB268" i="1"/>
  <c r="AF267" i="1"/>
  <c r="Z267" i="1"/>
  <c r="AD267" i="1"/>
  <c r="AC267" i="1"/>
  <c r="AB267" i="1"/>
  <c r="AF266" i="1"/>
  <c r="Z266" i="1"/>
  <c r="AD266" i="1"/>
  <c r="AC266" i="1"/>
  <c r="AB266" i="1"/>
  <c r="AF265" i="1"/>
  <c r="Z265" i="1"/>
  <c r="AD265" i="1"/>
  <c r="AC265" i="1"/>
  <c r="AB265" i="1"/>
  <c r="AF264" i="1"/>
  <c r="Z264" i="1"/>
  <c r="AD264" i="1"/>
  <c r="AC264" i="1"/>
  <c r="AB264" i="1"/>
  <c r="AF263" i="1"/>
  <c r="Z263" i="1"/>
  <c r="AD263" i="1"/>
  <c r="AC263" i="1"/>
  <c r="AB263" i="1"/>
  <c r="AF262" i="1"/>
  <c r="Z262" i="1"/>
  <c r="AD262" i="1"/>
  <c r="AC262" i="1"/>
  <c r="AB262" i="1"/>
  <c r="AF261" i="1"/>
  <c r="Z261" i="1"/>
  <c r="AD261" i="1"/>
  <c r="AC261" i="1"/>
  <c r="AB261" i="1"/>
  <c r="AF260" i="1"/>
  <c r="Z260" i="1"/>
  <c r="AD260" i="1"/>
  <c r="AC260" i="1"/>
  <c r="AB260" i="1"/>
  <c r="AF259" i="1"/>
  <c r="Z259" i="1"/>
  <c r="AD259" i="1"/>
  <c r="AC259" i="1"/>
  <c r="AB259" i="1"/>
  <c r="AF258" i="1"/>
  <c r="Z258" i="1"/>
  <c r="AD258" i="1"/>
  <c r="AC258" i="1"/>
  <c r="AB258" i="1"/>
  <c r="AF257" i="1"/>
  <c r="Z257" i="1"/>
  <c r="AD257" i="1"/>
  <c r="AC257" i="1"/>
  <c r="AB257" i="1"/>
  <c r="AF256" i="1"/>
  <c r="Z256" i="1"/>
  <c r="AD256" i="1"/>
  <c r="AC256" i="1"/>
  <c r="AB256" i="1"/>
  <c r="AF255" i="1"/>
  <c r="Z255" i="1"/>
  <c r="AD255" i="1"/>
  <c r="AC255" i="1"/>
  <c r="AB255" i="1"/>
  <c r="AF254" i="1"/>
  <c r="Z254" i="1"/>
  <c r="AD254" i="1"/>
  <c r="AC254" i="1"/>
  <c r="AB254" i="1"/>
  <c r="AF253" i="1"/>
  <c r="Z253" i="1"/>
  <c r="AD253" i="1"/>
  <c r="AC253" i="1"/>
  <c r="AB253" i="1"/>
  <c r="AF252" i="1"/>
  <c r="Z252" i="1"/>
  <c r="AD252" i="1"/>
  <c r="AC252" i="1"/>
  <c r="AB252" i="1"/>
  <c r="AF251" i="1"/>
  <c r="Z251" i="1"/>
  <c r="AD251" i="1"/>
  <c r="AC251" i="1"/>
  <c r="AB251" i="1"/>
  <c r="AF250" i="1"/>
  <c r="Z250" i="1"/>
  <c r="AD250" i="1"/>
  <c r="AC250" i="1"/>
  <c r="AB250" i="1"/>
  <c r="AF249" i="1"/>
  <c r="Z249" i="1"/>
  <c r="AD249" i="1"/>
  <c r="AC249" i="1"/>
  <c r="AB249" i="1"/>
  <c r="AF248" i="1"/>
  <c r="Z248" i="1"/>
  <c r="AD248" i="1"/>
  <c r="AC248" i="1"/>
  <c r="AB248" i="1"/>
  <c r="AF247" i="1"/>
  <c r="Z247" i="1"/>
  <c r="AD247" i="1"/>
  <c r="AC247" i="1"/>
  <c r="AB247" i="1"/>
  <c r="AF246" i="1"/>
  <c r="Z246" i="1"/>
  <c r="AD246" i="1"/>
  <c r="AC246" i="1"/>
  <c r="AB246" i="1"/>
  <c r="AF245" i="1"/>
  <c r="Z245" i="1"/>
  <c r="AD245" i="1"/>
  <c r="AC245" i="1"/>
  <c r="AB245" i="1"/>
  <c r="AF244" i="1"/>
  <c r="Z244" i="1"/>
  <c r="AD244" i="1"/>
  <c r="AC244" i="1"/>
  <c r="AB244" i="1"/>
  <c r="AF243" i="1"/>
  <c r="Z243" i="1"/>
  <c r="AD243" i="1"/>
  <c r="AC243" i="1"/>
  <c r="AB243" i="1"/>
  <c r="AF242" i="1"/>
  <c r="Z242" i="1"/>
  <c r="AD242" i="1"/>
  <c r="AC242" i="1"/>
  <c r="AB242" i="1"/>
  <c r="AF241" i="1"/>
  <c r="Z241" i="1"/>
  <c r="AD241" i="1"/>
  <c r="AC241" i="1"/>
  <c r="AB241" i="1"/>
  <c r="AF240" i="1"/>
  <c r="Z240" i="1"/>
  <c r="AD240" i="1"/>
  <c r="AC240" i="1"/>
  <c r="AB240" i="1"/>
  <c r="AF239" i="1"/>
  <c r="Z239" i="1"/>
  <c r="AD239" i="1"/>
  <c r="AC239" i="1"/>
  <c r="AB239" i="1"/>
  <c r="AF238" i="1"/>
  <c r="Z238" i="1"/>
  <c r="AD238" i="1"/>
  <c r="AC238" i="1"/>
  <c r="AB238" i="1"/>
  <c r="AF237" i="1"/>
  <c r="Z237" i="1"/>
  <c r="AD237" i="1"/>
  <c r="AC237" i="1"/>
  <c r="AB237" i="1"/>
  <c r="AF236" i="1"/>
  <c r="Z236" i="1"/>
  <c r="AD236" i="1"/>
  <c r="AC236" i="1"/>
  <c r="AB236" i="1"/>
  <c r="AF235" i="1"/>
  <c r="Z235" i="1"/>
  <c r="AD235" i="1"/>
  <c r="AC235" i="1"/>
  <c r="AB235" i="1"/>
  <c r="AF234" i="1"/>
  <c r="Z234" i="1"/>
  <c r="AD234" i="1"/>
  <c r="AC234" i="1"/>
  <c r="AB234" i="1"/>
  <c r="AF233" i="1"/>
  <c r="Z233" i="1"/>
  <c r="AD233" i="1"/>
  <c r="AC233" i="1"/>
  <c r="AB233" i="1"/>
  <c r="AF232" i="1"/>
  <c r="Z232" i="1"/>
  <c r="AD232" i="1"/>
  <c r="AC232" i="1"/>
  <c r="AB232" i="1"/>
  <c r="AF231" i="1"/>
  <c r="Z231" i="1"/>
  <c r="AD231" i="1"/>
  <c r="AC231" i="1"/>
  <c r="AB231" i="1"/>
  <c r="AF230" i="1"/>
  <c r="Z230" i="1"/>
  <c r="AD230" i="1"/>
  <c r="AC230" i="1"/>
  <c r="AB230" i="1"/>
  <c r="AF229" i="1"/>
  <c r="Z229" i="1"/>
  <c r="AD229" i="1"/>
  <c r="AC229" i="1"/>
  <c r="AB229" i="1"/>
  <c r="AF228" i="1"/>
  <c r="Z228" i="1"/>
  <c r="AD228" i="1"/>
  <c r="AC228" i="1"/>
  <c r="AB228" i="1"/>
  <c r="AF227" i="1"/>
  <c r="Z227" i="1"/>
  <c r="AD227" i="1"/>
  <c r="AC227" i="1"/>
  <c r="AB227" i="1"/>
  <c r="AF226" i="1"/>
  <c r="Z226" i="1"/>
  <c r="AD226" i="1"/>
  <c r="AC226" i="1"/>
  <c r="AB226" i="1"/>
  <c r="AF225" i="1"/>
  <c r="Z225" i="1"/>
  <c r="AD225" i="1"/>
  <c r="AC225" i="1"/>
  <c r="AB225" i="1"/>
  <c r="AF224" i="1"/>
  <c r="Z224" i="1"/>
  <c r="AD224" i="1"/>
  <c r="AC224" i="1"/>
  <c r="AB224" i="1"/>
  <c r="AF223" i="1"/>
  <c r="Z223" i="1"/>
  <c r="AD223" i="1"/>
  <c r="AC223" i="1"/>
  <c r="AB223" i="1"/>
  <c r="AF222" i="1"/>
  <c r="Z222" i="1"/>
  <c r="AD222" i="1"/>
  <c r="AC222" i="1"/>
  <c r="AB222" i="1"/>
  <c r="AF221" i="1"/>
  <c r="Z221" i="1"/>
  <c r="AD221" i="1"/>
  <c r="AC221" i="1"/>
  <c r="AB221" i="1"/>
  <c r="AF220" i="1"/>
  <c r="Z220" i="1"/>
  <c r="AD220" i="1"/>
  <c r="AC220" i="1"/>
  <c r="AB220" i="1"/>
  <c r="AF219" i="1"/>
  <c r="Z219" i="1"/>
  <c r="AD219" i="1"/>
  <c r="AC219" i="1"/>
  <c r="AB219" i="1"/>
  <c r="AF218" i="1"/>
  <c r="Z218" i="1"/>
  <c r="AD218" i="1"/>
  <c r="AC218" i="1"/>
  <c r="AB218" i="1"/>
  <c r="AF217" i="1"/>
  <c r="Z217" i="1"/>
  <c r="AD217" i="1"/>
  <c r="AC217" i="1"/>
  <c r="AB217" i="1"/>
  <c r="AF216" i="1"/>
  <c r="Z216" i="1"/>
  <c r="AD216" i="1"/>
  <c r="AC216" i="1"/>
  <c r="AB216" i="1"/>
  <c r="AF215" i="1"/>
  <c r="Z215" i="1"/>
  <c r="AD215" i="1"/>
  <c r="AC215" i="1"/>
  <c r="AB215" i="1"/>
  <c r="AF214" i="1"/>
  <c r="Z214" i="1"/>
  <c r="AD214" i="1"/>
  <c r="AC214" i="1"/>
  <c r="AB214" i="1"/>
  <c r="AF213" i="1"/>
  <c r="Z213" i="1"/>
  <c r="AD213" i="1"/>
  <c r="AC213" i="1"/>
  <c r="AB213" i="1"/>
  <c r="AF212" i="1"/>
  <c r="Z212" i="1"/>
  <c r="AD212" i="1"/>
  <c r="AC212" i="1"/>
  <c r="AB212" i="1"/>
  <c r="AF211" i="1"/>
  <c r="Z211" i="1"/>
  <c r="AD211" i="1"/>
  <c r="AC211" i="1"/>
  <c r="AB211" i="1"/>
  <c r="AF210" i="1"/>
  <c r="Z210" i="1"/>
  <c r="AD210" i="1"/>
  <c r="AC210" i="1"/>
  <c r="AB210" i="1"/>
  <c r="AF209" i="1"/>
  <c r="Z209" i="1"/>
  <c r="AD209" i="1"/>
  <c r="AC209" i="1"/>
  <c r="AB209" i="1"/>
  <c r="AF208" i="1"/>
  <c r="Z208" i="1"/>
  <c r="AD208" i="1"/>
  <c r="AC208" i="1"/>
  <c r="AB208" i="1"/>
  <c r="AF207" i="1"/>
  <c r="Z207" i="1"/>
  <c r="AD207" i="1"/>
  <c r="AC207" i="1"/>
  <c r="AB207" i="1"/>
  <c r="AF206" i="1"/>
  <c r="Z206" i="1"/>
  <c r="AD206" i="1"/>
  <c r="AC206" i="1"/>
  <c r="AB206" i="1"/>
  <c r="AF205" i="1"/>
  <c r="Z205" i="1"/>
  <c r="AD205" i="1"/>
  <c r="AC205" i="1"/>
  <c r="AB205" i="1"/>
  <c r="AF204" i="1"/>
  <c r="Z204" i="1"/>
  <c r="AD204" i="1"/>
  <c r="AC204" i="1"/>
  <c r="AB204" i="1"/>
  <c r="AF203" i="1"/>
  <c r="Z203" i="1"/>
  <c r="AD203" i="1"/>
  <c r="AC203" i="1"/>
  <c r="AB203" i="1"/>
  <c r="AF202" i="1"/>
  <c r="Z202" i="1"/>
  <c r="AD202" i="1"/>
  <c r="AC202" i="1"/>
  <c r="AB202" i="1"/>
  <c r="AF201" i="1"/>
  <c r="Z201" i="1"/>
  <c r="AD201" i="1"/>
  <c r="AC201" i="1"/>
  <c r="AB201" i="1"/>
  <c r="AF200" i="1"/>
  <c r="Z200" i="1"/>
  <c r="AD200" i="1"/>
  <c r="AC200" i="1"/>
  <c r="AB200" i="1"/>
  <c r="AF199" i="1"/>
  <c r="Z199" i="1"/>
  <c r="AD199" i="1"/>
  <c r="AC199" i="1"/>
  <c r="AB199" i="1"/>
  <c r="AF198" i="1"/>
  <c r="Z198" i="1"/>
  <c r="AD198" i="1"/>
  <c r="AC198" i="1"/>
  <c r="AB198" i="1"/>
  <c r="AF197" i="1"/>
  <c r="Z197" i="1"/>
  <c r="AD197" i="1"/>
  <c r="AC197" i="1"/>
  <c r="AB197" i="1"/>
  <c r="AF196" i="1"/>
  <c r="Z196" i="1"/>
  <c r="AD196" i="1"/>
  <c r="AC196" i="1"/>
  <c r="AB196" i="1"/>
  <c r="AF195" i="1"/>
  <c r="Z195" i="1"/>
  <c r="AD195" i="1"/>
  <c r="AC195" i="1"/>
  <c r="AB195" i="1"/>
  <c r="AF194" i="1"/>
  <c r="Z194" i="1"/>
  <c r="AD194" i="1"/>
  <c r="AC194" i="1"/>
  <c r="AB194" i="1"/>
  <c r="AF193" i="1"/>
  <c r="Z193" i="1"/>
  <c r="AD193" i="1"/>
  <c r="AC193" i="1"/>
  <c r="AB193" i="1"/>
  <c r="AF192" i="1"/>
  <c r="Z192" i="1"/>
  <c r="AD192" i="1"/>
  <c r="AC192" i="1"/>
  <c r="AB192" i="1"/>
  <c r="AF191" i="1"/>
  <c r="Z191" i="1"/>
  <c r="AD191" i="1"/>
  <c r="AC191" i="1"/>
  <c r="AB191" i="1"/>
  <c r="AF190" i="1"/>
  <c r="Z190" i="1"/>
  <c r="AD190" i="1"/>
  <c r="AC190" i="1"/>
  <c r="AB190" i="1"/>
  <c r="AF189" i="1"/>
  <c r="Z189" i="1"/>
  <c r="AD189" i="1"/>
  <c r="AC189" i="1"/>
  <c r="AB189" i="1"/>
  <c r="AF188" i="1"/>
  <c r="Z188" i="1"/>
  <c r="AD188" i="1"/>
  <c r="AC188" i="1"/>
  <c r="AB188" i="1"/>
  <c r="AF187" i="1"/>
  <c r="Z187" i="1"/>
  <c r="AD187" i="1"/>
  <c r="AC187" i="1"/>
  <c r="AB187" i="1"/>
  <c r="AF186" i="1"/>
  <c r="Z186" i="1"/>
  <c r="AD186" i="1"/>
  <c r="AC186" i="1"/>
  <c r="AB186" i="1"/>
  <c r="AF185" i="1"/>
  <c r="Z185" i="1"/>
  <c r="AD185" i="1"/>
  <c r="AC185" i="1"/>
  <c r="AB185" i="1"/>
  <c r="AF184" i="1"/>
  <c r="Z184" i="1"/>
  <c r="AD184" i="1"/>
  <c r="AC184" i="1"/>
  <c r="AB184" i="1"/>
  <c r="AF183" i="1"/>
  <c r="Z183" i="1"/>
  <c r="AD183" i="1"/>
  <c r="AC183" i="1"/>
  <c r="AB183" i="1"/>
  <c r="AF182" i="1"/>
  <c r="Z182" i="1"/>
  <c r="AD182" i="1"/>
  <c r="AC182" i="1"/>
  <c r="AB182" i="1"/>
  <c r="AF181" i="1"/>
  <c r="Z181" i="1"/>
  <c r="AD181" i="1"/>
  <c r="AC181" i="1"/>
  <c r="AB181" i="1"/>
  <c r="AF180" i="1"/>
  <c r="Z180" i="1"/>
  <c r="AD180" i="1"/>
  <c r="AC180" i="1"/>
  <c r="AB180" i="1"/>
  <c r="AF179" i="1"/>
  <c r="Z179" i="1"/>
  <c r="AD179" i="1"/>
  <c r="AC179" i="1"/>
  <c r="AB179" i="1"/>
  <c r="AF178" i="1"/>
  <c r="Z178" i="1"/>
  <c r="AD178" i="1"/>
  <c r="AC178" i="1"/>
  <c r="AB178" i="1"/>
  <c r="AF177" i="1"/>
  <c r="Z177" i="1"/>
  <c r="AD177" i="1"/>
  <c r="AC177" i="1"/>
  <c r="AB177" i="1"/>
  <c r="AF176" i="1"/>
  <c r="Z176" i="1"/>
  <c r="AD176" i="1"/>
  <c r="AC176" i="1"/>
  <c r="AB176" i="1"/>
  <c r="AF175" i="1"/>
  <c r="Z175" i="1"/>
  <c r="AD175" i="1"/>
  <c r="AC175" i="1"/>
  <c r="AB175" i="1"/>
  <c r="AF174" i="1"/>
  <c r="Z174" i="1"/>
  <c r="AD174" i="1"/>
  <c r="AC174" i="1"/>
  <c r="AB174" i="1"/>
  <c r="AF173" i="1"/>
  <c r="Z173" i="1"/>
  <c r="AD173" i="1"/>
  <c r="AC173" i="1"/>
  <c r="AB173" i="1"/>
  <c r="AF172" i="1"/>
  <c r="Z172" i="1"/>
  <c r="AD172" i="1"/>
  <c r="AC172" i="1"/>
  <c r="AB172" i="1"/>
  <c r="AF171" i="1"/>
  <c r="Z171" i="1"/>
  <c r="AD171" i="1"/>
  <c r="AC171" i="1"/>
  <c r="AB171" i="1"/>
  <c r="AF170" i="1"/>
  <c r="Z170" i="1"/>
  <c r="AD170" i="1"/>
  <c r="AC170" i="1"/>
  <c r="AB170" i="1"/>
  <c r="AF169" i="1"/>
  <c r="Z169" i="1"/>
  <c r="AD169" i="1"/>
  <c r="AC169" i="1"/>
  <c r="AB169" i="1"/>
  <c r="AF168" i="1"/>
  <c r="Z168" i="1"/>
  <c r="AD168" i="1"/>
  <c r="AC168" i="1"/>
  <c r="AB168" i="1"/>
  <c r="AF167" i="1"/>
  <c r="Z167" i="1"/>
  <c r="AD167" i="1"/>
  <c r="AC167" i="1"/>
  <c r="AB167" i="1"/>
  <c r="AF166" i="1"/>
  <c r="Z166" i="1"/>
  <c r="AD166" i="1"/>
  <c r="AC166" i="1"/>
  <c r="AB166" i="1"/>
  <c r="AF165" i="1"/>
  <c r="Z165" i="1"/>
  <c r="AD165" i="1"/>
  <c r="AC165" i="1"/>
  <c r="AB165" i="1"/>
  <c r="AF164" i="1"/>
  <c r="Z164" i="1"/>
  <c r="AD164" i="1"/>
  <c r="AC164" i="1"/>
  <c r="AB164" i="1"/>
  <c r="AF163" i="1"/>
  <c r="Z163" i="1"/>
  <c r="AD163" i="1"/>
  <c r="AC163" i="1"/>
  <c r="AB163" i="1"/>
  <c r="AF162" i="1"/>
  <c r="Z162" i="1"/>
  <c r="AD162" i="1"/>
  <c r="AC162" i="1"/>
  <c r="AB162" i="1"/>
  <c r="AF161" i="1"/>
  <c r="Z161" i="1"/>
  <c r="AD161" i="1"/>
  <c r="AC161" i="1"/>
  <c r="AB161" i="1"/>
  <c r="AF160" i="1"/>
  <c r="Z160" i="1"/>
  <c r="AD160" i="1"/>
  <c r="AC160" i="1"/>
  <c r="AB160" i="1"/>
  <c r="AF159" i="1"/>
  <c r="Z159" i="1"/>
  <c r="AD159" i="1"/>
  <c r="AC159" i="1"/>
  <c r="AB159" i="1"/>
  <c r="AF158" i="1"/>
  <c r="Z158" i="1"/>
  <c r="AD158" i="1"/>
  <c r="AC158" i="1"/>
  <c r="AB158" i="1"/>
  <c r="AF157" i="1"/>
  <c r="Z157" i="1"/>
  <c r="AD157" i="1"/>
  <c r="AC157" i="1"/>
  <c r="AB157" i="1"/>
  <c r="AF156" i="1"/>
  <c r="Z156" i="1"/>
  <c r="AD156" i="1"/>
  <c r="AC156" i="1"/>
  <c r="AB156" i="1"/>
  <c r="AF155" i="1"/>
  <c r="Z155" i="1"/>
  <c r="AD155" i="1"/>
  <c r="AC155" i="1"/>
  <c r="AB155" i="1"/>
  <c r="AF154" i="1"/>
  <c r="Z154" i="1"/>
  <c r="AD154" i="1"/>
  <c r="AC154" i="1"/>
  <c r="AB154" i="1"/>
  <c r="AF153" i="1"/>
  <c r="Z153" i="1"/>
  <c r="AD153" i="1"/>
  <c r="AC153" i="1"/>
  <c r="AB153" i="1"/>
  <c r="AF152" i="1"/>
  <c r="Z152" i="1"/>
  <c r="AD152" i="1"/>
  <c r="AC152" i="1"/>
  <c r="AB152" i="1"/>
  <c r="AF151" i="1"/>
  <c r="Z151" i="1"/>
  <c r="AD151" i="1"/>
  <c r="AC151" i="1"/>
  <c r="AB151" i="1"/>
  <c r="AF150" i="1"/>
  <c r="Z150" i="1"/>
  <c r="AD150" i="1"/>
  <c r="AC150" i="1"/>
  <c r="AB150" i="1"/>
  <c r="AF149" i="1"/>
  <c r="Z149" i="1"/>
  <c r="AD149" i="1"/>
  <c r="AC149" i="1"/>
  <c r="AB149" i="1"/>
  <c r="AF148" i="1"/>
  <c r="Z148" i="1"/>
  <c r="AD148" i="1"/>
  <c r="AC148" i="1"/>
  <c r="AB148" i="1"/>
  <c r="AF147" i="1"/>
  <c r="Z147" i="1"/>
  <c r="AD147" i="1"/>
  <c r="AC147" i="1"/>
  <c r="AB147" i="1"/>
  <c r="AF146" i="1"/>
  <c r="Z146" i="1"/>
  <c r="AD146" i="1"/>
  <c r="AC146" i="1"/>
  <c r="AB146" i="1"/>
  <c r="AF145" i="1"/>
  <c r="Z145" i="1"/>
  <c r="AD145" i="1"/>
  <c r="AC145" i="1"/>
  <c r="AB145" i="1"/>
  <c r="AF144" i="1"/>
  <c r="Z144" i="1"/>
  <c r="AD144" i="1"/>
  <c r="AC144" i="1"/>
  <c r="AB144" i="1"/>
  <c r="AF143" i="1"/>
  <c r="Z143" i="1"/>
  <c r="AD143" i="1"/>
  <c r="AC143" i="1"/>
  <c r="AB143" i="1"/>
  <c r="AF142" i="1"/>
  <c r="Z142" i="1"/>
  <c r="AD142" i="1"/>
  <c r="AC142" i="1"/>
  <c r="AB142" i="1"/>
  <c r="AF141" i="1"/>
  <c r="Z141" i="1"/>
  <c r="AD141" i="1"/>
  <c r="AC141" i="1"/>
  <c r="AB141" i="1"/>
  <c r="AF140" i="1"/>
  <c r="Z140" i="1"/>
  <c r="AD140" i="1"/>
  <c r="AC140" i="1"/>
  <c r="AB140" i="1"/>
  <c r="AF139" i="1"/>
  <c r="Z139" i="1"/>
  <c r="AD139" i="1"/>
  <c r="AC139" i="1"/>
  <c r="AB139" i="1"/>
  <c r="AF138" i="1"/>
  <c r="Z138" i="1"/>
  <c r="AD138" i="1"/>
  <c r="AC138" i="1"/>
  <c r="AB138" i="1"/>
  <c r="AF137" i="1"/>
  <c r="Z137" i="1"/>
  <c r="AD137" i="1"/>
  <c r="AC137" i="1"/>
  <c r="AB137" i="1"/>
  <c r="AF136" i="1"/>
  <c r="Z136" i="1"/>
  <c r="AD136" i="1"/>
  <c r="AC136" i="1"/>
  <c r="AB136" i="1"/>
  <c r="AF135" i="1"/>
  <c r="Z135" i="1"/>
  <c r="AD135" i="1"/>
  <c r="AC135" i="1"/>
  <c r="AB135" i="1"/>
  <c r="AF134" i="1"/>
  <c r="Z134" i="1"/>
  <c r="AD134" i="1"/>
  <c r="AC134" i="1"/>
  <c r="AB134" i="1"/>
  <c r="AF133" i="1"/>
  <c r="Z133" i="1"/>
  <c r="AD133" i="1"/>
  <c r="AC133" i="1"/>
  <c r="AB133" i="1"/>
  <c r="AF132" i="1"/>
  <c r="Z132" i="1"/>
  <c r="AD132" i="1"/>
  <c r="AC132" i="1"/>
  <c r="AB132" i="1"/>
  <c r="AY131" i="1"/>
  <c r="AF131" i="1"/>
  <c r="Z131" i="1"/>
  <c r="AD131" i="1"/>
  <c r="AC131" i="1"/>
  <c r="AB131" i="1"/>
  <c r="AY130" i="1"/>
  <c r="AF130" i="1"/>
  <c r="Z130" i="1"/>
  <c r="AD130" i="1"/>
  <c r="AC130" i="1"/>
  <c r="AB130" i="1"/>
  <c r="AY129" i="1"/>
  <c r="AF129" i="1"/>
  <c r="Z129" i="1"/>
  <c r="AD129" i="1"/>
  <c r="AC129" i="1"/>
  <c r="AB129" i="1"/>
  <c r="AY128" i="1"/>
  <c r="AF128" i="1"/>
  <c r="Z128" i="1"/>
  <c r="AD128" i="1"/>
  <c r="AC128" i="1"/>
  <c r="AB128" i="1"/>
  <c r="AY127" i="1"/>
  <c r="AF127" i="1"/>
  <c r="Z127" i="1"/>
  <c r="AD127" i="1"/>
  <c r="AC127" i="1"/>
  <c r="AB127" i="1"/>
  <c r="AY126" i="1"/>
  <c r="AF126" i="1"/>
  <c r="Z126" i="1"/>
  <c r="AD126" i="1"/>
  <c r="AC126" i="1"/>
  <c r="AB126" i="1"/>
  <c r="AY125" i="1"/>
  <c r="AF125" i="1"/>
  <c r="Z125" i="1"/>
  <c r="AD125" i="1"/>
  <c r="AC125" i="1"/>
  <c r="AB125" i="1"/>
  <c r="AY124" i="1"/>
  <c r="AF124" i="1"/>
  <c r="Z124" i="1"/>
  <c r="AD124" i="1"/>
  <c r="AC124" i="1"/>
  <c r="AB124" i="1"/>
  <c r="AY123" i="1"/>
  <c r="AF123" i="1"/>
  <c r="Z123" i="1"/>
  <c r="AD123" i="1"/>
  <c r="AC123" i="1"/>
  <c r="AB123" i="1"/>
  <c r="AY122" i="1"/>
  <c r="AF122" i="1"/>
  <c r="Z122" i="1"/>
  <c r="AD122" i="1"/>
  <c r="AC122" i="1"/>
  <c r="AB122" i="1"/>
  <c r="AY121" i="1"/>
  <c r="AF121" i="1"/>
  <c r="Z121" i="1"/>
  <c r="AD121" i="1"/>
  <c r="AC121" i="1"/>
  <c r="AB121" i="1"/>
  <c r="AY120" i="1"/>
  <c r="AF120" i="1"/>
  <c r="Z120" i="1"/>
  <c r="AD120" i="1"/>
  <c r="AC120" i="1"/>
  <c r="AB120" i="1"/>
  <c r="AY119" i="1"/>
  <c r="AF119" i="1"/>
  <c r="Z119" i="1"/>
  <c r="AD119" i="1"/>
  <c r="AC119" i="1"/>
  <c r="AB119" i="1"/>
  <c r="AY118" i="1"/>
  <c r="AF118" i="1"/>
  <c r="Z118" i="1"/>
  <c r="AD118" i="1"/>
  <c r="AC118" i="1"/>
  <c r="AB118" i="1"/>
  <c r="AY117" i="1"/>
  <c r="AF117" i="1"/>
  <c r="Z117" i="1"/>
  <c r="AD117" i="1"/>
  <c r="AC117" i="1"/>
  <c r="AB117" i="1"/>
  <c r="AY116" i="1"/>
  <c r="AF116" i="1"/>
  <c r="Z116" i="1"/>
  <c r="AD116" i="1"/>
  <c r="AC116" i="1"/>
  <c r="AB116" i="1"/>
  <c r="AY115" i="1"/>
  <c r="AF115" i="1"/>
  <c r="Z115" i="1"/>
  <c r="AD115" i="1"/>
  <c r="AC115" i="1"/>
  <c r="AB115" i="1"/>
  <c r="AY114" i="1"/>
  <c r="AF114" i="1"/>
  <c r="Z114" i="1"/>
  <c r="AD114" i="1"/>
  <c r="AC114" i="1"/>
  <c r="AB114" i="1"/>
  <c r="AY113" i="1"/>
  <c r="AF113" i="1"/>
  <c r="Z113" i="1"/>
  <c r="AD113" i="1"/>
  <c r="AC113" i="1"/>
  <c r="AB113" i="1"/>
  <c r="AY112" i="1"/>
  <c r="AF112" i="1"/>
  <c r="Z112" i="1"/>
  <c r="AD112" i="1"/>
  <c r="AC112" i="1"/>
  <c r="AB112" i="1"/>
  <c r="AY111" i="1"/>
  <c r="AF111" i="1"/>
  <c r="Z111" i="1"/>
  <c r="AD111" i="1"/>
  <c r="AC111" i="1"/>
  <c r="AB111" i="1"/>
  <c r="AY110" i="1"/>
  <c r="AF110" i="1"/>
  <c r="Z110" i="1"/>
  <c r="AD110" i="1"/>
  <c r="AC110" i="1"/>
  <c r="AB110" i="1"/>
  <c r="AY109" i="1"/>
  <c r="AF109" i="1"/>
  <c r="Z109" i="1"/>
  <c r="AD109" i="1"/>
  <c r="AC109" i="1"/>
  <c r="AB109" i="1"/>
  <c r="AY108" i="1"/>
  <c r="AF108" i="1"/>
  <c r="Z108" i="1"/>
  <c r="AD108" i="1"/>
  <c r="AC108" i="1"/>
  <c r="AB108" i="1"/>
  <c r="AY107" i="1"/>
  <c r="AF107" i="1"/>
  <c r="Z107" i="1"/>
  <c r="AD107" i="1"/>
  <c r="AC107" i="1"/>
  <c r="AB107" i="1"/>
  <c r="AY106" i="1"/>
  <c r="D11" i="1"/>
  <c r="D12" i="1"/>
  <c r="D13" i="1"/>
  <c r="AY105" i="1"/>
  <c r="AY104" i="1"/>
  <c r="AY103" i="1"/>
  <c r="AY102" i="1"/>
  <c r="AY101" i="1"/>
  <c r="AY100" i="1"/>
  <c r="AY99" i="1"/>
  <c r="AY98" i="1"/>
  <c r="AY97" i="1"/>
  <c r="AY96" i="1"/>
  <c r="AY95" i="1"/>
  <c r="AY94" i="1"/>
  <c r="AY93" i="1"/>
  <c r="AY92" i="1"/>
  <c r="AY91" i="1"/>
  <c r="AY90" i="1"/>
  <c r="AY89" i="1"/>
  <c r="AY88" i="1"/>
  <c r="AY87" i="1"/>
  <c r="AY86" i="1"/>
  <c r="AY85" i="1"/>
  <c r="AY84" i="1"/>
  <c r="AY83" i="1"/>
  <c r="AY82" i="1"/>
  <c r="AY81" i="1"/>
  <c r="AY80" i="1"/>
  <c r="AY79" i="1"/>
  <c r="AY78" i="1"/>
  <c r="AY77" i="1"/>
  <c r="AY76" i="1"/>
  <c r="AY75" i="1"/>
  <c r="AY74" i="1"/>
  <c r="AY73" i="1"/>
  <c r="AY72" i="1"/>
  <c r="AY71" i="1"/>
  <c r="AY70" i="1"/>
  <c r="AY69" i="1"/>
  <c r="AY68" i="1"/>
  <c r="AY67" i="1"/>
  <c r="AY66" i="1"/>
  <c r="AY65" i="1"/>
  <c r="AY64" i="1"/>
  <c r="AY63" i="1"/>
  <c r="AY62" i="1"/>
  <c r="AY61" i="1"/>
  <c r="AY60" i="1"/>
  <c r="AY59" i="1"/>
  <c r="AY58" i="1"/>
  <c r="AY57" i="1"/>
  <c r="AY56" i="1"/>
  <c r="AY55" i="1"/>
  <c r="AY54" i="1"/>
  <c r="AY53" i="1"/>
  <c r="AY52" i="1"/>
  <c r="AY51" i="1"/>
  <c r="AY50" i="1"/>
  <c r="AY49" i="1"/>
  <c r="AY48" i="1"/>
  <c r="AY47" i="1"/>
  <c r="AY46" i="1"/>
  <c r="AY45" i="1"/>
  <c r="AY44" i="1"/>
  <c r="AY43" i="1"/>
  <c r="AY42" i="1"/>
  <c r="AY41" i="1"/>
  <c r="AY40" i="1"/>
  <c r="AY39" i="1"/>
  <c r="AY38" i="1"/>
  <c r="AY37" i="1"/>
  <c r="AY36" i="1"/>
  <c r="AY35" i="1"/>
  <c r="AY34" i="1"/>
  <c r="AY33" i="1"/>
  <c r="AY32" i="1"/>
  <c r="AY31" i="1"/>
  <c r="AY30" i="1"/>
  <c r="AY29" i="1"/>
  <c r="AY28" i="1"/>
  <c r="AY27" i="1"/>
  <c r="AY26" i="1"/>
  <c r="AY25" i="1"/>
  <c r="AY24" i="1"/>
  <c r="AY23" i="1"/>
  <c r="AY22" i="1"/>
  <c r="AY21" i="1"/>
  <c r="AY20" i="1"/>
  <c r="AY19" i="1"/>
  <c r="AY18" i="1"/>
  <c r="AY17" i="1"/>
  <c r="AB13" i="1"/>
  <c r="AB17" i="1"/>
  <c r="AY16" i="1"/>
  <c r="AB16" i="1"/>
  <c r="AY15" i="1"/>
  <c r="AY14" i="1"/>
  <c r="AY13" i="1"/>
  <c r="AY12" i="1"/>
  <c r="AY11" i="1"/>
  <c r="AY10" i="1"/>
  <c r="Z10" i="1"/>
  <c r="AY9" i="1"/>
  <c r="Z9" i="1"/>
  <c r="AY8" i="1"/>
  <c r="Z8" i="1"/>
  <c r="AY7" i="1"/>
  <c r="Z7" i="1"/>
  <c r="AY6" i="1"/>
  <c r="Z6" i="1"/>
  <c r="AY5" i="1"/>
  <c r="Z5" i="1"/>
  <c r="AY4" i="1"/>
  <c r="Z4" i="1"/>
  <c r="AY3" i="1"/>
  <c r="Z3" i="1"/>
  <c r="AY2" i="1"/>
  <c r="D11" i="6"/>
  <c r="W9" i="6" s="1"/>
  <c r="D12" i="6"/>
  <c r="D13" i="6"/>
  <c r="C7" i="6"/>
  <c r="E26" i="6"/>
  <c r="F26" i="6"/>
  <c r="C8" i="6"/>
  <c r="E22" i="6"/>
  <c r="F22" i="6"/>
  <c r="D9" i="6"/>
  <c r="E9" i="6"/>
  <c r="E23" i="6"/>
  <c r="F23" i="6"/>
  <c r="E25" i="6"/>
  <c r="F25" i="6"/>
  <c r="G25" i="6"/>
  <c r="E27" i="6"/>
  <c r="F27" i="6"/>
  <c r="E28" i="6"/>
  <c r="F28" i="6"/>
  <c r="E30" i="6"/>
  <c r="F30" i="6"/>
  <c r="G30" i="6"/>
  <c r="E31" i="6"/>
  <c r="F31" i="6"/>
  <c r="E33" i="6"/>
  <c r="F33" i="6"/>
  <c r="G33" i="6"/>
  <c r="E35" i="6"/>
  <c r="F35" i="6"/>
  <c r="E36" i="6"/>
  <c r="F36" i="6"/>
  <c r="E38" i="6"/>
  <c r="F38" i="6"/>
  <c r="G38" i="6"/>
  <c r="E39" i="6"/>
  <c r="F39" i="6"/>
  <c r="E40" i="6"/>
  <c r="F40" i="6"/>
  <c r="G40" i="6"/>
  <c r="E41" i="6"/>
  <c r="F41" i="6"/>
  <c r="G41" i="6"/>
  <c r="E43" i="6"/>
  <c r="F43" i="6"/>
  <c r="E44" i="6"/>
  <c r="F44" i="6"/>
  <c r="E45" i="6"/>
  <c r="F45" i="6"/>
  <c r="E46" i="6"/>
  <c r="F46" i="6"/>
  <c r="G46" i="6"/>
  <c r="E47" i="6"/>
  <c r="F47" i="6"/>
  <c r="E48" i="6"/>
  <c r="F48" i="6"/>
  <c r="G48" i="6"/>
  <c r="E49" i="6"/>
  <c r="F49" i="6"/>
  <c r="G49" i="6"/>
  <c r="E51" i="6"/>
  <c r="F51" i="6"/>
  <c r="E52" i="6"/>
  <c r="F52" i="6"/>
  <c r="E53" i="6"/>
  <c r="F53" i="6"/>
  <c r="E54" i="6"/>
  <c r="F54" i="6"/>
  <c r="G54" i="6"/>
  <c r="E55" i="6"/>
  <c r="F55" i="6"/>
  <c r="E56" i="6"/>
  <c r="F56" i="6"/>
  <c r="G56" i="6"/>
  <c r="E57" i="6"/>
  <c r="F57" i="6"/>
  <c r="G57" i="6"/>
  <c r="E59" i="6"/>
  <c r="F59" i="6"/>
  <c r="E60" i="6"/>
  <c r="F60" i="6"/>
  <c r="E61" i="6"/>
  <c r="F61" i="6"/>
  <c r="E62" i="6"/>
  <c r="F62" i="6"/>
  <c r="G62" i="6"/>
  <c r="E63" i="6"/>
  <c r="F63" i="6"/>
  <c r="E64" i="6"/>
  <c r="F64" i="6"/>
  <c r="G64" i="6"/>
  <c r="E65" i="6"/>
  <c r="F65" i="6"/>
  <c r="E67" i="6"/>
  <c r="F67" i="6"/>
  <c r="E68" i="6"/>
  <c r="F68" i="6"/>
  <c r="E69" i="6"/>
  <c r="F69" i="6"/>
  <c r="E70" i="6"/>
  <c r="F70" i="6"/>
  <c r="G70" i="6"/>
  <c r="W12" i="6"/>
  <c r="W13" i="6"/>
  <c r="P28" i="6"/>
  <c r="P30" i="6"/>
  <c r="R30" i="6" s="1"/>
  <c r="T30" i="6" s="1"/>
  <c r="P36" i="6"/>
  <c r="P38" i="6"/>
  <c r="R38" i="6" s="1"/>
  <c r="T38" i="6" s="1"/>
  <c r="P40" i="6"/>
  <c r="R40" i="6" s="1"/>
  <c r="T40" i="6" s="1"/>
  <c r="P44" i="6"/>
  <c r="P46" i="6"/>
  <c r="R46" i="6" s="1"/>
  <c r="T46" i="6" s="1"/>
  <c r="P48" i="6"/>
  <c r="R48" i="6" s="1"/>
  <c r="T48" i="6" s="1"/>
  <c r="P52" i="6"/>
  <c r="P54" i="6"/>
  <c r="R54" i="6" s="1"/>
  <c r="T54" i="6" s="1"/>
  <c r="P56" i="6"/>
  <c r="R56" i="6" s="1"/>
  <c r="T56" i="6" s="1"/>
  <c r="P60" i="6"/>
  <c r="V60" i="6" s="1"/>
  <c r="P62" i="6"/>
  <c r="P64" i="6"/>
  <c r="R64" i="6" s="1"/>
  <c r="T64" i="6" s="1"/>
  <c r="P68" i="6"/>
  <c r="P70" i="6"/>
  <c r="R70" i="6" s="1"/>
  <c r="T70" i="6" s="1"/>
  <c r="W14" i="6"/>
  <c r="W15" i="6"/>
  <c r="F16" i="6"/>
  <c r="F17" i="6" s="1"/>
  <c r="W16" i="6"/>
  <c r="C17" i="6"/>
  <c r="W17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Q40" i="6"/>
  <c r="Q41" i="6"/>
  <c r="Q42" i="6"/>
  <c r="Q43" i="6"/>
  <c r="Q44" i="6"/>
  <c r="Q45" i="6"/>
  <c r="Q46" i="6"/>
  <c r="Q47" i="6"/>
  <c r="Q48" i="6"/>
  <c r="Q49" i="6"/>
  <c r="Q50" i="6"/>
  <c r="Q51" i="6"/>
  <c r="Q52" i="6"/>
  <c r="Q53" i="6"/>
  <c r="Q54" i="6"/>
  <c r="Q55" i="6"/>
  <c r="Q56" i="6"/>
  <c r="Q57" i="6"/>
  <c r="Q58" i="6"/>
  <c r="Q59" i="6"/>
  <c r="Q60" i="6"/>
  <c r="Q61" i="6"/>
  <c r="Q62" i="6"/>
  <c r="Q63" i="6"/>
  <c r="Q64" i="6"/>
  <c r="Q65" i="6"/>
  <c r="Q66" i="6"/>
  <c r="Q67" i="6"/>
  <c r="Q68" i="6"/>
  <c r="Q69" i="6"/>
  <c r="Q70" i="6"/>
  <c r="C7" i="1"/>
  <c r="AB2" i="1"/>
  <c r="C8" i="1"/>
  <c r="AD2" i="1"/>
  <c r="Q21" i="1"/>
  <c r="Q22" i="1"/>
  <c r="Q23" i="1"/>
  <c r="Q25" i="1"/>
  <c r="Q26" i="1"/>
  <c r="Q27" i="1"/>
  <c r="Q28" i="1"/>
  <c r="Q29" i="1"/>
  <c r="Q35" i="1"/>
  <c r="Q36" i="1"/>
  <c r="Q37" i="1"/>
  <c r="Q38" i="1"/>
  <c r="Q39" i="1"/>
  <c r="Q58" i="1"/>
  <c r="Q65" i="1"/>
  <c r="Q69" i="1"/>
  <c r="Q74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74" i="1"/>
  <c r="B69" i="1"/>
  <c r="B65" i="1"/>
  <c r="B58" i="1"/>
  <c r="B39" i="1"/>
  <c r="B38" i="1"/>
  <c r="B37" i="1"/>
  <c r="B36" i="1"/>
  <c r="B35" i="1"/>
  <c r="B29" i="1"/>
  <c r="B28" i="1"/>
  <c r="B27" i="1"/>
  <c r="B26" i="1"/>
  <c r="B25" i="1"/>
  <c r="B23" i="1"/>
  <c r="B22" i="1"/>
  <c r="B21" i="1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" i="5"/>
  <c r="E53" i="1"/>
  <c r="F53" i="1"/>
  <c r="E54" i="1"/>
  <c r="F54" i="1"/>
  <c r="E55" i="1"/>
  <c r="F55" i="1"/>
  <c r="E56" i="1"/>
  <c r="F56" i="1"/>
  <c r="E57" i="1"/>
  <c r="F57" i="1"/>
  <c r="E59" i="1"/>
  <c r="F59" i="1"/>
  <c r="E60" i="1"/>
  <c r="F60" i="1"/>
  <c r="E61" i="1"/>
  <c r="F61" i="1"/>
  <c r="E62" i="1"/>
  <c r="F62" i="1"/>
  <c r="E63" i="1"/>
  <c r="F63" i="1"/>
  <c r="E64" i="1"/>
  <c r="F64" i="1"/>
  <c r="E66" i="1"/>
  <c r="F66" i="1"/>
  <c r="E67" i="1"/>
  <c r="F67" i="1"/>
  <c r="E68" i="1"/>
  <c r="F68" i="1"/>
  <c r="E70" i="1"/>
  <c r="F70" i="1"/>
  <c r="E71" i="1"/>
  <c r="F71" i="1"/>
  <c r="E72" i="1"/>
  <c r="F72" i="1"/>
  <c r="E73" i="1"/>
  <c r="F73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Q54" i="1"/>
  <c r="Q55" i="1"/>
  <c r="Q63" i="1"/>
  <c r="Q64" i="1"/>
  <c r="Q66" i="1"/>
  <c r="Q67" i="1"/>
  <c r="Q68" i="1"/>
  <c r="Q70" i="1"/>
  <c r="Q71" i="1"/>
  <c r="Q72" i="1"/>
  <c r="Q73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61" i="1"/>
  <c r="Q62" i="1"/>
  <c r="Q59" i="1"/>
  <c r="Q60" i="1"/>
  <c r="W3" i="1"/>
  <c r="W5" i="1"/>
  <c r="W6" i="1"/>
  <c r="W7" i="1"/>
  <c r="W9" i="1"/>
  <c r="W10" i="1"/>
  <c r="W11" i="1"/>
  <c r="W13" i="1"/>
  <c r="W14" i="1"/>
  <c r="W15" i="1"/>
  <c r="W17" i="1"/>
  <c r="W2" i="1"/>
  <c r="F16" i="1"/>
  <c r="E9" i="1"/>
  <c r="D9" i="1"/>
  <c r="Q40" i="1"/>
  <c r="Q42" i="1"/>
  <c r="Q43" i="1"/>
  <c r="Q48" i="1"/>
  <c r="Q51" i="1"/>
  <c r="G18" i="3"/>
  <c r="C18" i="3"/>
  <c r="G17" i="3"/>
  <c r="C17" i="3"/>
  <c r="E17" i="3"/>
  <c r="G16" i="3"/>
  <c r="C16" i="3"/>
  <c r="E16" i="3"/>
  <c r="G23" i="3"/>
  <c r="C23" i="3"/>
  <c r="G15" i="3"/>
  <c r="C15" i="3"/>
  <c r="G22" i="3"/>
  <c r="C22" i="3"/>
  <c r="G14" i="3"/>
  <c r="C14" i="3"/>
  <c r="G13" i="3"/>
  <c r="C13" i="3"/>
  <c r="G21" i="3"/>
  <c r="C21" i="3"/>
  <c r="G20" i="3"/>
  <c r="C20" i="3"/>
  <c r="G12" i="3"/>
  <c r="C12" i="3"/>
  <c r="G19" i="3"/>
  <c r="C19" i="3"/>
  <c r="G11" i="3"/>
  <c r="C11" i="3"/>
  <c r="H18" i="3"/>
  <c r="B18" i="3"/>
  <c r="D18" i="3"/>
  <c r="A18" i="3"/>
  <c r="H17" i="3"/>
  <c r="B17" i="3"/>
  <c r="D17" i="3"/>
  <c r="A17" i="3"/>
  <c r="H16" i="3"/>
  <c r="B16" i="3"/>
  <c r="D16" i="3"/>
  <c r="A16" i="3"/>
  <c r="H23" i="3"/>
  <c r="B23" i="3"/>
  <c r="D23" i="3"/>
  <c r="A23" i="3"/>
  <c r="H15" i="3"/>
  <c r="B15" i="3"/>
  <c r="D15" i="3"/>
  <c r="A15" i="3"/>
  <c r="H22" i="3"/>
  <c r="B22" i="3"/>
  <c r="D22" i="3"/>
  <c r="A22" i="3"/>
  <c r="H14" i="3"/>
  <c r="B14" i="3"/>
  <c r="D14" i="3"/>
  <c r="A14" i="3"/>
  <c r="H13" i="3"/>
  <c r="B13" i="3"/>
  <c r="D13" i="3"/>
  <c r="A13" i="3"/>
  <c r="H21" i="3"/>
  <c r="B21" i="3"/>
  <c r="D21" i="3"/>
  <c r="A21" i="3"/>
  <c r="H20" i="3"/>
  <c r="B20" i="3"/>
  <c r="D20" i="3"/>
  <c r="A20" i="3"/>
  <c r="H12" i="3"/>
  <c r="B12" i="3"/>
  <c r="D12" i="3"/>
  <c r="A12" i="3"/>
  <c r="H19" i="3"/>
  <c r="B19" i="3"/>
  <c r="D19" i="3"/>
  <c r="A19" i="3"/>
  <c r="H11" i="3"/>
  <c r="B11" i="3"/>
  <c r="D11" i="3"/>
  <c r="A11" i="3"/>
  <c r="Q57" i="1"/>
  <c r="Q56" i="1"/>
  <c r="Q45" i="1"/>
  <c r="Q47" i="1"/>
  <c r="Q49" i="1"/>
  <c r="Q50" i="1"/>
  <c r="Q52" i="1"/>
  <c r="Q53" i="1"/>
  <c r="A9" i="2"/>
  <c r="C9" i="2" s="1"/>
  <c r="D21" i="2"/>
  <c r="J21" i="2" s="1"/>
  <c r="B10" i="2"/>
  <c r="Q30" i="1"/>
  <c r="Q31" i="1"/>
  <c r="Q32" i="1"/>
  <c r="Q33" i="1"/>
  <c r="Q34" i="1"/>
  <c r="Q41" i="1"/>
  <c r="Q44" i="1"/>
  <c r="Q46" i="1"/>
  <c r="E337" i="2"/>
  <c r="G16" i="2"/>
  <c r="G15" i="2"/>
  <c r="E21" i="2"/>
  <c r="G21" i="2"/>
  <c r="E22" i="2"/>
  <c r="G22" i="2"/>
  <c r="E23" i="2"/>
  <c r="G23" i="2"/>
  <c r="E24" i="2"/>
  <c r="G24" i="2"/>
  <c r="E25" i="2"/>
  <c r="G25" i="2"/>
  <c r="E26" i="2"/>
  <c r="G26" i="2"/>
  <c r="E27" i="2"/>
  <c r="G27" i="2"/>
  <c r="E28" i="2"/>
  <c r="G28" i="2"/>
  <c r="E29" i="2"/>
  <c r="G29" i="2"/>
  <c r="E30" i="2"/>
  <c r="G30" i="2"/>
  <c r="E31" i="2"/>
  <c r="G31" i="2"/>
  <c r="E32" i="2"/>
  <c r="G32" i="2"/>
  <c r="E33" i="2"/>
  <c r="G33" i="2"/>
  <c r="E34" i="2"/>
  <c r="G34" i="2"/>
  <c r="E35" i="2"/>
  <c r="G35" i="2"/>
  <c r="E36" i="2"/>
  <c r="G36" i="2"/>
  <c r="E37" i="2"/>
  <c r="G37" i="2"/>
  <c r="E38" i="2"/>
  <c r="G38" i="2"/>
  <c r="E39" i="2"/>
  <c r="G39" i="2"/>
  <c r="E40" i="2"/>
  <c r="G40" i="2"/>
  <c r="E41" i="2"/>
  <c r="G41" i="2"/>
  <c r="E42" i="2"/>
  <c r="G42" i="2"/>
  <c r="E43" i="2"/>
  <c r="G43" i="2"/>
  <c r="E44" i="2"/>
  <c r="G44" i="2"/>
  <c r="E45" i="2"/>
  <c r="G45" i="2"/>
  <c r="E46" i="2"/>
  <c r="G46" i="2"/>
  <c r="E47" i="2"/>
  <c r="G47" i="2"/>
  <c r="E48" i="2"/>
  <c r="G48" i="2"/>
  <c r="E49" i="2"/>
  <c r="G49" i="2"/>
  <c r="E50" i="2"/>
  <c r="G50" i="2"/>
  <c r="E51" i="2"/>
  <c r="G51" i="2"/>
  <c r="E52" i="2"/>
  <c r="G52" i="2"/>
  <c r="E53" i="2"/>
  <c r="G53" i="2"/>
  <c r="E54" i="2"/>
  <c r="G54" i="2"/>
  <c r="E55" i="2"/>
  <c r="G55" i="2"/>
  <c r="E56" i="2"/>
  <c r="G56" i="2"/>
  <c r="E57" i="2"/>
  <c r="G57" i="2"/>
  <c r="E58" i="2"/>
  <c r="G58" i="2"/>
  <c r="E59" i="2"/>
  <c r="G59" i="2"/>
  <c r="E60" i="2"/>
  <c r="G60" i="2"/>
  <c r="E61" i="2"/>
  <c r="G61" i="2"/>
  <c r="E62" i="2"/>
  <c r="G62" i="2"/>
  <c r="E63" i="2"/>
  <c r="G63" i="2"/>
  <c r="E64" i="2"/>
  <c r="G64" i="2"/>
  <c r="E65" i="2"/>
  <c r="G65" i="2"/>
  <c r="E66" i="2"/>
  <c r="G66" i="2"/>
  <c r="E67" i="2"/>
  <c r="G67" i="2"/>
  <c r="E68" i="2"/>
  <c r="G68" i="2"/>
  <c r="E69" i="2"/>
  <c r="G69" i="2"/>
  <c r="E70" i="2"/>
  <c r="G70" i="2"/>
  <c r="E71" i="2"/>
  <c r="G71" i="2"/>
  <c r="E72" i="2"/>
  <c r="G72" i="2"/>
  <c r="E73" i="2"/>
  <c r="G73" i="2"/>
  <c r="E74" i="2"/>
  <c r="G74" i="2"/>
  <c r="E75" i="2"/>
  <c r="G75" i="2"/>
  <c r="E76" i="2"/>
  <c r="G76" i="2"/>
  <c r="E77" i="2"/>
  <c r="G77" i="2"/>
  <c r="E78" i="2"/>
  <c r="G78" i="2"/>
  <c r="E79" i="2"/>
  <c r="G79" i="2"/>
  <c r="E80" i="2"/>
  <c r="G80" i="2"/>
  <c r="E81" i="2"/>
  <c r="G81" i="2"/>
  <c r="E82" i="2"/>
  <c r="G82" i="2"/>
  <c r="E83" i="2"/>
  <c r="G83" i="2"/>
  <c r="E84" i="2"/>
  <c r="G84" i="2"/>
  <c r="E85" i="2"/>
  <c r="G85" i="2"/>
  <c r="E86" i="2"/>
  <c r="G86" i="2"/>
  <c r="E87" i="2"/>
  <c r="G87" i="2"/>
  <c r="E88" i="2"/>
  <c r="G88" i="2"/>
  <c r="E89" i="2"/>
  <c r="G89" i="2"/>
  <c r="E90" i="2"/>
  <c r="G90" i="2"/>
  <c r="E91" i="2"/>
  <c r="G91" i="2"/>
  <c r="E92" i="2"/>
  <c r="G92" i="2"/>
  <c r="E93" i="2"/>
  <c r="G93" i="2"/>
  <c r="E94" i="2"/>
  <c r="G94" i="2"/>
  <c r="E95" i="2"/>
  <c r="G95" i="2"/>
  <c r="E96" i="2"/>
  <c r="G96" i="2"/>
  <c r="E97" i="2"/>
  <c r="G97" i="2"/>
  <c r="E98" i="2"/>
  <c r="G98" i="2"/>
  <c r="E99" i="2"/>
  <c r="G99" i="2"/>
  <c r="E100" i="2"/>
  <c r="G100" i="2"/>
  <c r="E101" i="2"/>
  <c r="G101" i="2"/>
  <c r="E102" i="2"/>
  <c r="G102" i="2"/>
  <c r="E103" i="2"/>
  <c r="G103" i="2"/>
  <c r="E104" i="2"/>
  <c r="G104" i="2"/>
  <c r="E105" i="2"/>
  <c r="G105" i="2"/>
  <c r="E106" i="2"/>
  <c r="G106" i="2"/>
  <c r="E107" i="2"/>
  <c r="G107" i="2"/>
  <c r="E108" i="2"/>
  <c r="G108" i="2"/>
  <c r="E109" i="2"/>
  <c r="G109" i="2"/>
  <c r="E110" i="2"/>
  <c r="G110" i="2"/>
  <c r="E111" i="2"/>
  <c r="G111" i="2"/>
  <c r="H16" i="2"/>
  <c r="H15" i="2"/>
  <c r="D22" i="2"/>
  <c r="H22" i="2"/>
  <c r="D23" i="2"/>
  <c r="I23" i="2"/>
  <c r="H23" i="2"/>
  <c r="D24" i="2"/>
  <c r="H24" i="2"/>
  <c r="D25" i="2"/>
  <c r="H25" i="2"/>
  <c r="D26" i="2"/>
  <c r="H26" i="2"/>
  <c r="D27" i="2"/>
  <c r="I27" i="2"/>
  <c r="H27" i="2"/>
  <c r="D28" i="2"/>
  <c r="H28" i="2"/>
  <c r="D29" i="2"/>
  <c r="H29" i="2"/>
  <c r="D30" i="2"/>
  <c r="H30" i="2"/>
  <c r="D31" i="2"/>
  <c r="H31" i="2"/>
  <c r="I31" i="2"/>
  <c r="D32" i="2"/>
  <c r="H32" i="2"/>
  <c r="D33" i="2"/>
  <c r="H33" i="2"/>
  <c r="D34" i="2"/>
  <c r="H34" i="2"/>
  <c r="D35" i="2"/>
  <c r="I35" i="2"/>
  <c r="D36" i="2"/>
  <c r="H36" i="2"/>
  <c r="D37" i="2"/>
  <c r="H37" i="2"/>
  <c r="D38" i="2"/>
  <c r="H38" i="2"/>
  <c r="D39" i="2"/>
  <c r="I39" i="2"/>
  <c r="H39" i="2"/>
  <c r="D40" i="2"/>
  <c r="H40" i="2"/>
  <c r="D41" i="2"/>
  <c r="H41" i="2"/>
  <c r="D42" i="2"/>
  <c r="J42" i="2"/>
  <c r="D43" i="2"/>
  <c r="I43" i="2"/>
  <c r="H43" i="2"/>
  <c r="D44" i="2"/>
  <c r="H44" i="2"/>
  <c r="D45" i="2"/>
  <c r="H45" i="2"/>
  <c r="D46" i="2"/>
  <c r="H46" i="2"/>
  <c r="D47" i="2"/>
  <c r="I47" i="2"/>
  <c r="D48" i="2"/>
  <c r="H48" i="2"/>
  <c r="D49" i="2"/>
  <c r="H49" i="2"/>
  <c r="D50" i="2"/>
  <c r="J50" i="2"/>
  <c r="H50" i="2"/>
  <c r="D51" i="2"/>
  <c r="I51" i="2"/>
  <c r="D52" i="2"/>
  <c r="H52" i="2"/>
  <c r="D53" i="2"/>
  <c r="H53" i="2"/>
  <c r="D54" i="2"/>
  <c r="H54" i="2"/>
  <c r="D55" i="2"/>
  <c r="I55" i="2"/>
  <c r="H55" i="2"/>
  <c r="D56" i="2"/>
  <c r="H56" i="2"/>
  <c r="D57" i="2"/>
  <c r="H57" i="2"/>
  <c r="D58" i="2"/>
  <c r="H58" i="2"/>
  <c r="D59" i="2"/>
  <c r="I59" i="2"/>
  <c r="H59" i="2"/>
  <c r="D60" i="2"/>
  <c r="H60" i="2"/>
  <c r="D61" i="2"/>
  <c r="H61" i="2"/>
  <c r="D62" i="2"/>
  <c r="H62" i="2"/>
  <c r="D63" i="2"/>
  <c r="H63" i="2"/>
  <c r="I63" i="2"/>
  <c r="D64" i="2"/>
  <c r="H64" i="2"/>
  <c r="D65" i="2"/>
  <c r="H65" i="2"/>
  <c r="D66" i="2"/>
  <c r="H66" i="2"/>
  <c r="D67" i="2"/>
  <c r="I67" i="2"/>
  <c r="D68" i="2"/>
  <c r="H68" i="2"/>
  <c r="D69" i="2"/>
  <c r="H69" i="2"/>
  <c r="D70" i="2"/>
  <c r="H70" i="2"/>
  <c r="D71" i="2"/>
  <c r="I71" i="2"/>
  <c r="H71" i="2"/>
  <c r="D72" i="2"/>
  <c r="H72" i="2"/>
  <c r="D73" i="2"/>
  <c r="H73" i="2"/>
  <c r="D74" i="2"/>
  <c r="J74" i="2"/>
  <c r="D75" i="2"/>
  <c r="I75" i="2"/>
  <c r="H75" i="2"/>
  <c r="D76" i="2"/>
  <c r="H76" i="2"/>
  <c r="D77" i="2"/>
  <c r="H77" i="2"/>
  <c r="D78" i="2"/>
  <c r="H78" i="2"/>
  <c r="D79" i="2"/>
  <c r="I79" i="2"/>
  <c r="D80" i="2"/>
  <c r="H80" i="2"/>
  <c r="D81" i="2"/>
  <c r="H81" i="2"/>
  <c r="D82" i="2"/>
  <c r="J82" i="2"/>
  <c r="H82" i="2"/>
  <c r="D83" i="2"/>
  <c r="I83" i="2"/>
  <c r="D84" i="2"/>
  <c r="H84" i="2"/>
  <c r="D85" i="2"/>
  <c r="H85" i="2"/>
  <c r="D86" i="2"/>
  <c r="H86" i="2"/>
  <c r="D87" i="2"/>
  <c r="I87" i="2"/>
  <c r="H87" i="2"/>
  <c r="D88" i="2"/>
  <c r="F88" i="2"/>
  <c r="D89" i="2"/>
  <c r="H89" i="2"/>
  <c r="D90" i="2"/>
  <c r="H90" i="2"/>
  <c r="D91" i="2"/>
  <c r="I91" i="2"/>
  <c r="H91" i="2"/>
  <c r="D92" i="2"/>
  <c r="H92" i="2"/>
  <c r="D93" i="2"/>
  <c r="H93" i="2"/>
  <c r="D94" i="2"/>
  <c r="H94" i="2"/>
  <c r="D95" i="2"/>
  <c r="H95" i="2"/>
  <c r="I95" i="2"/>
  <c r="D96" i="2"/>
  <c r="H96" i="2"/>
  <c r="D97" i="2"/>
  <c r="H97" i="2"/>
  <c r="D98" i="2"/>
  <c r="H98" i="2"/>
  <c r="D99" i="2"/>
  <c r="I99" i="2"/>
  <c r="D100" i="2"/>
  <c r="H100" i="2"/>
  <c r="D101" i="2"/>
  <c r="H101" i="2"/>
  <c r="D102" i="2"/>
  <c r="H102" i="2"/>
  <c r="D103" i="2"/>
  <c r="I103" i="2"/>
  <c r="H103" i="2"/>
  <c r="D104" i="2"/>
  <c r="H104" i="2"/>
  <c r="D105" i="2"/>
  <c r="H105" i="2"/>
  <c r="D106" i="2"/>
  <c r="J106" i="2"/>
  <c r="D107" i="2"/>
  <c r="I107" i="2"/>
  <c r="H107" i="2"/>
  <c r="D108" i="2"/>
  <c r="H108" i="2"/>
  <c r="D109" i="2"/>
  <c r="J109" i="2"/>
  <c r="H109" i="2"/>
  <c r="D110" i="2"/>
  <c r="H110" i="2"/>
  <c r="D111" i="2"/>
  <c r="I111" i="2"/>
  <c r="J16" i="2"/>
  <c r="J15" i="2"/>
  <c r="J23" i="2"/>
  <c r="J25" i="2"/>
  <c r="J26" i="2"/>
  <c r="J27" i="2"/>
  <c r="J30" i="2"/>
  <c r="J31" i="2"/>
  <c r="J33" i="2"/>
  <c r="J34" i="2"/>
  <c r="J35" i="2"/>
  <c r="J37" i="2"/>
  <c r="J38" i="2"/>
  <c r="J39" i="2"/>
  <c r="J41" i="2"/>
  <c r="J43" i="2"/>
  <c r="J45" i="2"/>
  <c r="J46" i="2"/>
  <c r="J47" i="2"/>
  <c r="J49" i="2"/>
  <c r="J51" i="2"/>
  <c r="J53" i="2"/>
  <c r="J55" i="2"/>
  <c r="J57" i="2"/>
  <c r="J58" i="2"/>
  <c r="J59" i="2"/>
  <c r="J62" i="2"/>
  <c r="J63" i="2"/>
  <c r="J65" i="2"/>
  <c r="J69" i="2"/>
  <c r="J70" i="2"/>
  <c r="J71" i="2"/>
  <c r="J73" i="2"/>
  <c r="J75" i="2"/>
  <c r="J77" i="2"/>
  <c r="J78" i="2"/>
  <c r="J79" i="2"/>
  <c r="J81" i="2"/>
  <c r="J83" i="2"/>
  <c r="J85" i="2"/>
  <c r="J87" i="2"/>
  <c r="J89" i="2"/>
  <c r="J90" i="2"/>
  <c r="J91" i="2"/>
  <c r="J94" i="2"/>
  <c r="J95" i="2"/>
  <c r="J97" i="2"/>
  <c r="J101" i="2"/>
  <c r="J102" i="2"/>
  <c r="J103" i="2"/>
  <c r="J105" i="2"/>
  <c r="J107" i="2"/>
  <c r="J110" i="2"/>
  <c r="J111" i="2"/>
  <c r="I16" i="2"/>
  <c r="I15" i="2"/>
  <c r="I22" i="2"/>
  <c r="I25" i="2"/>
  <c r="I26" i="2"/>
  <c r="I28" i="2"/>
  <c r="I30" i="2"/>
  <c r="I32" i="2"/>
  <c r="I33" i="2"/>
  <c r="I34" i="2"/>
  <c r="I37" i="2"/>
  <c r="I38" i="2"/>
  <c r="I40" i="2"/>
  <c r="I41" i="2"/>
  <c r="I42" i="2"/>
  <c r="I44" i="2"/>
  <c r="I45" i="2"/>
  <c r="I46" i="2"/>
  <c r="I48" i="2"/>
  <c r="I49" i="2"/>
  <c r="I50" i="2"/>
  <c r="I52" i="2"/>
  <c r="I53" i="2"/>
  <c r="I54" i="2"/>
  <c r="I57" i="2"/>
  <c r="I58" i="2"/>
  <c r="I60" i="2"/>
  <c r="I62" i="2"/>
  <c r="I64" i="2"/>
  <c r="I65" i="2"/>
  <c r="I66" i="2"/>
  <c r="I69" i="2"/>
  <c r="I70" i="2"/>
  <c r="I73" i="2"/>
  <c r="I74" i="2"/>
  <c r="I76" i="2"/>
  <c r="I77" i="2"/>
  <c r="I78" i="2"/>
  <c r="I80" i="2"/>
  <c r="I81" i="2"/>
  <c r="I82" i="2"/>
  <c r="I84" i="2"/>
  <c r="I85" i="2"/>
  <c r="I89" i="2"/>
  <c r="I90" i="2"/>
  <c r="I92" i="2"/>
  <c r="I94" i="2"/>
  <c r="I96" i="2"/>
  <c r="I97" i="2"/>
  <c r="I98" i="2"/>
  <c r="I101" i="2"/>
  <c r="I102" i="2"/>
  <c r="I105" i="2"/>
  <c r="I108" i="2"/>
  <c r="I109" i="2"/>
  <c r="I110" i="2"/>
  <c r="K16" i="2"/>
  <c r="K15" i="2"/>
  <c r="K23" i="2"/>
  <c r="K24" i="2"/>
  <c r="K25" i="2"/>
  <c r="K27" i="2"/>
  <c r="K28" i="2"/>
  <c r="K29" i="2"/>
  <c r="K31" i="2"/>
  <c r="K32" i="2"/>
  <c r="K33" i="2"/>
  <c r="K35" i="2"/>
  <c r="K36" i="2"/>
  <c r="K37" i="2"/>
  <c r="K39" i="2"/>
  <c r="K40" i="2"/>
  <c r="K41" i="2"/>
  <c r="K43" i="2"/>
  <c r="K44" i="2"/>
  <c r="K45" i="2"/>
  <c r="K47" i="2"/>
  <c r="K48" i="2"/>
  <c r="K49" i="2"/>
  <c r="K51" i="2"/>
  <c r="K52" i="2"/>
  <c r="K53" i="2"/>
  <c r="K55" i="2"/>
  <c r="K56" i="2"/>
  <c r="K57" i="2"/>
  <c r="K59" i="2"/>
  <c r="K60" i="2"/>
  <c r="K61" i="2"/>
  <c r="K63" i="2"/>
  <c r="K64" i="2"/>
  <c r="K65" i="2"/>
  <c r="K67" i="2"/>
  <c r="K68" i="2"/>
  <c r="K69" i="2"/>
  <c r="K71" i="2"/>
  <c r="K72" i="2"/>
  <c r="K73" i="2"/>
  <c r="K75" i="2"/>
  <c r="K76" i="2"/>
  <c r="K77" i="2"/>
  <c r="K79" i="2"/>
  <c r="K80" i="2"/>
  <c r="K81" i="2"/>
  <c r="K83" i="2"/>
  <c r="K84" i="2"/>
  <c r="K85" i="2"/>
  <c r="K87" i="2"/>
  <c r="K88" i="2"/>
  <c r="K89" i="2"/>
  <c r="K91" i="2"/>
  <c r="K92" i="2"/>
  <c r="K93" i="2"/>
  <c r="K95" i="2"/>
  <c r="K96" i="2"/>
  <c r="K97" i="2"/>
  <c r="K99" i="2"/>
  <c r="K100" i="2"/>
  <c r="K101" i="2"/>
  <c r="K103" i="2"/>
  <c r="K104" i="2"/>
  <c r="K105" i="2"/>
  <c r="K107" i="2"/>
  <c r="K108" i="2"/>
  <c r="K109" i="2"/>
  <c r="K111" i="2"/>
  <c r="F16" i="2"/>
  <c r="F15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9" i="2"/>
  <c r="F90" i="2"/>
  <c r="F91" i="2"/>
  <c r="F92" i="2"/>
  <c r="F93" i="2"/>
  <c r="F94" i="2"/>
  <c r="F95" i="2"/>
  <c r="F96" i="2"/>
  <c r="F97" i="2"/>
  <c r="F98" i="2"/>
  <c r="F99" i="2"/>
  <c r="F101" i="2"/>
  <c r="F102" i="2"/>
  <c r="F103" i="2"/>
  <c r="F104" i="2"/>
  <c r="F105" i="2"/>
  <c r="F106" i="2"/>
  <c r="F107" i="2"/>
  <c r="F108" i="2"/>
  <c r="F109" i="2"/>
  <c r="F110" i="2"/>
  <c r="F111" i="2"/>
  <c r="L16" i="2"/>
  <c r="L15" i="2"/>
  <c r="L1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C16" i="2"/>
  <c r="C15" i="2"/>
  <c r="D337" i="2"/>
  <c r="L337" i="2"/>
  <c r="F337" i="2"/>
  <c r="K337" i="2"/>
  <c r="J337" i="2"/>
  <c r="I337" i="2"/>
  <c r="G337" i="2"/>
  <c r="E336" i="2"/>
  <c r="G336" i="2"/>
  <c r="D336" i="2"/>
  <c r="H336" i="2"/>
  <c r="F336" i="2"/>
  <c r="L336" i="2"/>
  <c r="J336" i="2"/>
  <c r="I336" i="2"/>
  <c r="E335" i="2"/>
  <c r="L335" i="2"/>
  <c r="D335" i="2"/>
  <c r="H335" i="2"/>
  <c r="K335" i="2"/>
  <c r="I335" i="2"/>
  <c r="G335" i="2"/>
  <c r="E334" i="2"/>
  <c r="D334" i="2"/>
  <c r="K334" i="2"/>
  <c r="F334" i="2"/>
  <c r="J334" i="2"/>
  <c r="I334" i="2"/>
  <c r="E333" i="2"/>
  <c r="D333" i="2"/>
  <c r="I333" i="2"/>
  <c r="J333" i="2"/>
  <c r="E332" i="2"/>
  <c r="G332" i="2"/>
  <c r="D332" i="2"/>
  <c r="H332" i="2"/>
  <c r="F332" i="2"/>
  <c r="J332" i="2"/>
  <c r="I332" i="2"/>
  <c r="E331" i="2"/>
  <c r="D331" i="2"/>
  <c r="H331" i="2"/>
  <c r="I331" i="2"/>
  <c r="G331" i="2"/>
  <c r="E330" i="2"/>
  <c r="L330" i="2"/>
  <c r="D330" i="2"/>
  <c r="F330" i="2"/>
  <c r="H330" i="2"/>
  <c r="K330" i="2"/>
  <c r="J330" i="2"/>
  <c r="I330" i="2"/>
  <c r="G330" i="2"/>
  <c r="E329" i="2"/>
  <c r="D329" i="2"/>
  <c r="H329" i="2"/>
  <c r="F329" i="2"/>
  <c r="K329" i="2"/>
  <c r="J329" i="2"/>
  <c r="E328" i="2"/>
  <c r="G328" i="2"/>
  <c r="D328" i="2"/>
  <c r="I328" i="2"/>
  <c r="J328" i="2"/>
  <c r="E327" i="2"/>
  <c r="D327" i="2"/>
  <c r="H327" i="2"/>
  <c r="K327" i="2"/>
  <c r="G327" i="2"/>
  <c r="E326" i="2"/>
  <c r="D326" i="2"/>
  <c r="I326" i="2"/>
  <c r="F326" i="2"/>
  <c r="L326" i="2"/>
  <c r="K326" i="2"/>
  <c r="J326" i="2"/>
  <c r="G326" i="2"/>
  <c r="E325" i="2"/>
  <c r="D325" i="2"/>
  <c r="J325" i="2"/>
  <c r="K325" i="2"/>
  <c r="E324" i="2"/>
  <c r="G324" i="2"/>
  <c r="D324" i="2"/>
  <c r="J324" i="2"/>
  <c r="L324" i="2"/>
  <c r="E323" i="2"/>
  <c r="L323" i="2"/>
  <c r="D323" i="2"/>
  <c r="I323" i="2"/>
  <c r="H323" i="2"/>
  <c r="K323" i="2"/>
  <c r="G323" i="2"/>
  <c r="E322" i="2"/>
  <c r="L322" i="2"/>
  <c r="D322" i="2"/>
  <c r="J322" i="2"/>
  <c r="F322" i="2"/>
  <c r="H322" i="2"/>
  <c r="I322" i="2"/>
  <c r="E321" i="2"/>
  <c r="D321" i="2"/>
  <c r="H321" i="2"/>
  <c r="I321" i="2"/>
  <c r="E320" i="2"/>
  <c r="D320" i="2"/>
  <c r="L320" i="2"/>
  <c r="F320" i="2"/>
  <c r="H320" i="2"/>
  <c r="G320" i="2"/>
  <c r="E319" i="2"/>
  <c r="D319" i="2"/>
  <c r="K319" i="2"/>
  <c r="H319" i="2"/>
  <c r="L319" i="2"/>
  <c r="G319" i="2"/>
  <c r="E318" i="2"/>
  <c r="K318" i="2"/>
  <c r="D318" i="2"/>
  <c r="F318" i="2"/>
  <c r="H318" i="2"/>
  <c r="J318" i="2"/>
  <c r="I318" i="2"/>
  <c r="E317" i="2"/>
  <c r="D317" i="2"/>
  <c r="I317" i="2"/>
  <c r="E316" i="2"/>
  <c r="K316" i="2"/>
  <c r="D316" i="2"/>
  <c r="H316" i="2"/>
  <c r="J316" i="2"/>
  <c r="E315" i="2"/>
  <c r="L315" i="2"/>
  <c r="D315" i="2"/>
  <c r="H315" i="2"/>
  <c r="E314" i="2"/>
  <c r="D314" i="2"/>
  <c r="L314" i="2"/>
  <c r="F314" i="2"/>
  <c r="H314" i="2"/>
  <c r="G314" i="2"/>
  <c r="E313" i="2"/>
  <c r="D313" i="2"/>
  <c r="H313" i="2"/>
  <c r="L313" i="2"/>
  <c r="F313" i="2"/>
  <c r="I313" i="2"/>
  <c r="E312" i="2"/>
  <c r="D312" i="2"/>
  <c r="J312" i="2"/>
  <c r="F312" i="2"/>
  <c r="H312" i="2"/>
  <c r="E311" i="2"/>
  <c r="L311" i="2"/>
  <c r="D311" i="2"/>
  <c r="H311" i="2"/>
  <c r="I311" i="2"/>
  <c r="G311" i="2"/>
  <c r="E310" i="2"/>
  <c r="L310" i="2"/>
  <c r="D310" i="2"/>
  <c r="F310" i="2"/>
  <c r="H310" i="2"/>
  <c r="K310" i="2"/>
  <c r="I310" i="2"/>
  <c r="G310" i="2"/>
  <c r="E309" i="2"/>
  <c r="D309" i="2"/>
  <c r="L309" i="2"/>
  <c r="F309" i="2"/>
  <c r="K309" i="2"/>
  <c r="J309" i="2"/>
  <c r="I309" i="2"/>
  <c r="E308" i="2"/>
  <c r="D308" i="2"/>
  <c r="F308" i="2"/>
  <c r="H308" i="2"/>
  <c r="I308" i="2"/>
  <c r="E307" i="2"/>
  <c r="L307" i="2"/>
  <c r="D307" i="2"/>
  <c r="H307" i="2"/>
  <c r="E306" i="2"/>
  <c r="D306" i="2"/>
  <c r="L306" i="2"/>
  <c r="F306" i="2"/>
  <c r="H306" i="2"/>
  <c r="G306" i="2"/>
  <c r="E305" i="2"/>
  <c r="D305" i="2"/>
  <c r="H305" i="2"/>
  <c r="L305" i="2"/>
  <c r="F305" i="2"/>
  <c r="I305" i="2"/>
  <c r="E304" i="2"/>
  <c r="D304" i="2"/>
  <c r="J304" i="2"/>
  <c r="F304" i="2"/>
  <c r="H304" i="2"/>
  <c r="E303" i="2"/>
  <c r="L303" i="2"/>
  <c r="D303" i="2"/>
  <c r="H303" i="2"/>
  <c r="I303" i="2"/>
  <c r="G303" i="2"/>
  <c r="E302" i="2"/>
  <c r="L302" i="2"/>
  <c r="D302" i="2"/>
  <c r="F302" i="2"/>
  <c r="H302" i="2"/>
  <c r="K302" i="2"/>
  <c r="I302" i="2"/>
  <c r="G302" i="2"/>
  <c r="E301" i="2"/>
  <c r="D301" i="2"/>
  <c r="L301" i="2"/>
  <c r="F301" i="2"/>
  <c r="K301" i="2"/>
  <c r="J301" i="2"/>
  <c r="I301" i="2"/>
  <c r="E300" i="2"/>
  <c r="D300" i="2"/>
  <c r="F300" i="2"/>
  <c r="H300" i="2"/>
  <c r="I300" i="2"/>
  <c r="E299" i="2"/>
  <c r="L299" i="2"/>
  <c r="D299" i="2"/>
  <c r="H299" i="2"/>
  <c r="E298" i="2"/>
  <c r="D298" i="2"/>
  <c r="L298" i="2"/>
  <c r="F298" i="2"/>
  <c r="H298" i="2"/>
  <c r="G298" i="2"/>
  <c r="E297" i="2"/>
  <c r="D297" i="2"/>
  <c r="H297" i="2"/>
  <c r="L297" i="2"/>
  <c r="F297" i="2"/>
  <c r="I297" i="2"/>
  <c r="E296" i="2"/>
  <c r="D296" i="2"/>
  <c r="J296" i="2"/>
  <c r="F296" i="2"/>
  <c r="H296" i="2"/>
  <c r="E295" i="2"/>
  <c r="L295" i="2"/>
  <c r="D295" i="2"/>
  <c r="H295" i="2"/>
  <c r="I295" i="2"/>
  <c r="G295" i="2"/>
  <c r="E294" i="2"/>
  <c r="D294" i="2"/>
  <c r="F294" i="2"/>
  <c r="H294" i="2"/>
  <c r="K294" i="2"/>
  <c r="I294" i="2"/>
  <c r="G294" i="2"/>
  <c r="E293" i="2"/>
  <c r="D293" i="2"/>
  <c r="L293" i="2"/>
  <c r="F293" i="2"/>
  <c r="K293" i="2"/>
  <c r="J293" i="2"/>
  <c r="I293" i="2"/>
  <c r="E292" i="2"/>
  <c r="D292" i="2"/>
  <c r="F292" i="2"/>
  <c r="H292" i="2"/>
  <c r="I292" i="2"/>
  <c r="E291" i="2"/>
  <c r="L291" i="2"/>
  <c r="D291" i="2"/>
  <c r="H291" i="2"/>
  <c r="E290" i="2"/>
  <c r="D290" i="2"/>
  <c r="L290" i="2"/>
  <c r="F290" i="2"/>
  <c r="H290" i="2"/>
  <c r="G290" i="2"/>
  <c r="E289" i="2"/>
  <c r="D289" i="2"/>
  <c r="H289" i="2"/>
  <c r="L289" i="2"/>
  <c r="F289" i="2"/>
  <c r="I289" i="2"/>
  <c r="E288" i="2"/>
  <c r="D288" i="2"/>
  <c r="J288" i="2"/>
  <c r="F288" i="2"/>
  <c r="H288" i="2"/>
  <c r="E287" i="2"/>
  <c r="L287" i="2"/>
  <c r="D287" i="2"/>
  <c r="H287" i="2"/>
  <c r="I287" i="2"/>
  <c r="G287" i="2"/>
  <c r="E286" i="2"/>
  <c r="D286" i="2"/>
  <c r="F286" i="2"/>
  <c r="H286" i="2"/>
  <c r="K286" i="2"/>
  <c r="I286" i="2"/>
  <c r="G286" i="2"/>
  <c r="E285" i="2"/>
  <c r="D285" i="2"/>
  <c r="L285" i="2"/>
  <c r="F285" i="2"/>
  <c r="K285" i="2"/>
  <c r="J285" i="2"/>
  <c r="I285" i="2"/>
  <c r="E284" i="2"/>
  <c r="D284" i="2"/>
  <c r="F284" i="2"/>
  <c r="H284" i="2"/>
  <c r="I284" i="2"/>
  <c r="E283" i="2"/>
  <c r="L283" i="2"/>
  <c r="D283" i="2"/>
  <c r="H283" i="2"/>
  <c r="E282" i="2"/>
  <c r="L282" i="2"/>
  <c r="D282" i="2"/>
  <c r="K282" i="2"/>
  <c r="F282" i="2"/>
  <c r="H282" i="2"/>
  <c r="G282" i="2"/>
  <c r="E281" i="2"/>
  <c r="D281" i="2"/>
  <c r="H281" i="2"/>
  <c r="L281" i="2"/>
  <c r="F281" i="2"/>
  <c r="I281" i="2"/>
  <c r="E280" i="2"/>
  <c r="D280" i="2"/>
  <c r="J280" i="2"/>
  <c r="F280" i="2"/>
  <c r="H280" i="2"/>
  <c r="E279" i="2"/>
  <c r="L279" i="2"/>
  <c r="D279" i="2"/>
  <c r="H279" i="2"/>
  <c r="I279" i="2"/>
  <c r="G279" i="2"/>
  <c r="E278" i="2"/>
  <c r="D278" i="2"/>
  <c r="F278" i="2"/>
  <c r="H278" i="2"/>
  <c r="K278" i="2"/>
  <c r="I278" i="2"/>
  <c r="G278" i="2"/>
  <c r="E277" i="2"/>
  <c r="D277" i="2"/>
  <c r="L277" i="2"/>
  <c r="F277" i="2"/>
  <c r="K277" i="2"/>
  <c r="J277" i="2"/>
  <c r="I277" i="2"/>
  <c r="E276" i="2"/>
  <c r="D276" i="2"/>
  <c r="F276" i="2"/>
  <c r="H276" i="2"/>
  <c r="I276" i="2"/>
  <c r="E275" i="2"/>
  <c r="L275" i="2"/>
  <c r="D275" i="2"/>
  <c r="H275" i="2"/>
  <c r="E274" i="2"/>
  <c r="D274" i="2"/>
  <c r="L274" i="2"/>
  <c r="F274" i="2"/>
  <c r="H274" i="2"/>
  <c r="G274" i="2"/>
  <c r="E273" i="2"/>
  <c r="D273" i="2"/>
  <c r="H273" i="2"/>
  <c r="L273" i="2"/>
  <c r="F273" i="2"/>
  <c r="I273" i="2"/>
  <c r="E272" i="2"/>
  <c r="D272" i="2"/>
  <c r="J272" i="2"/>
  <c r="F272" i="2"/>
  <c r="H272" i="2"/>
  <c r="E271" i="2"/>
  <c r="L271" i="2"/>
  <c r="D271" i="2"/>
  <c r="H271" i="2"/>
  <c r="I271" i="2"/>
  <c r="G271" i="2"/>
  <c r="E270" i="2"/>
  <c r="D270" i="2"/>
  <c r="F270" i="2"/>
  <c r="H270" i="2"/>
  <c r="K270" i="2"/>
  <c r="I270" i="2"/>
  <c r="G270" i="2"/>
  <c r="E269" i="2"/>
  <c r="D269" i="2"/>
  <c r="L269" i="2"/>
  <c r="F269" i="2"/>
  <c r="K269" i="2"/>
  <c r="J269" i="2"/>
  <c r="I269" i="2"/>
  <c r="E268" i="2"/>
  <c r="D268" i="2"/>
  <c r="F268" i="2"/>
  <c r="H268" i="2"/>
  <c r="I268" i="2"/>
  <c r="E267" i="2"/>
  <c r="L267" i="2"/>
  <c r="D267" i="2"/>
  <c r="H267" i="2"/>
  <c r="E266" i="2"/>
  <c r="D266" i="2"/>
  <c r="L266" i="2"/>
  <c r="F266" i="2"/>
  <c r="H266" i="2"/>
  <c r="G266" i="2"/>
  <c r="E265" i="2"/>
  <c r="D265" i="2"/>
  <c r="H265" i="2"/>
  <c r="L265" i="2"/>
  <c r="F265" i="2"/>
  <c r="I265" i="2"/>
  <c r="E264" i="2"/>
  <c r="D264" i="2"/>
  <c r="J264" i="2"/>
  <c r="F264" i="2"/>
  <c r="H264" i="2"/>
  <c r="E263" i="2"/>
  <c r="L263" i="2"/>
  <c r="D263" i="2"/>
  <c r="H263" i="2"/>
  <c r="I263" i="2"/>
  <c r="G263" i="2"/>
  <c r="E262" i="2"/>
  <c r="L262" i="2"/>
  <c r="D262" i="2"/>
  <c r="F262" i="2"/>
  <c r="H262" i="2"/>
  <c r="K262" i="2"/>
  <c r="I262" i="2"/>
  <c r="G262" i="2"/>
  <c r="E261" i="2"/>
  <c r="D261" i="2"/>
  <c r="L261" i="2"/>
  <c r="F261" i="2"/>
  <c r="K261" i="2"/>
  <c r="J261" i="2"/>
  <c r="I261" i="2"/>
  <c r="E260" i="2"/>
  <c r="D260" i="2"/>
  <c r="F260" i="2"/>
  <c r="H260" i="2"/>
  <c r="I260" i="2"/>
  <c r="E259" i="2"/>
  <c r="G259" i="2"/>
  <c r="D259" i="2"/>
  <c r="I259" i="2"/>
  <c r="E258" i="2"/>
  <c r="D258" i="2"/>
  <c r="I258" i="2"/>
  <c r="L258" i="2"/>
  <c r="K258" i="2"/>
  <c r="G258" i="2"/>
  <c r="E257" i="2"/>
  <c r="L257" i="2"/>
  <c r="D257" i="2"/>
  <c r="J257" i="2"/>
  <c r="H257" i="2"/>
  <c r="K257" i="2"/>
  <c r="E256" i="2"/>
  <c r="D256" i="2"/>
  <c r="F256" i="2"/>
  <c r="J256" i="2"/>
  <c r="I256" i="2"/>
  <c r="E255" i="2"/>
  <c r="G255" i="2"/>
  <c r="D255" i="2"/>
  <c r="H255" i="2"/>
  <c r="I255" i="2"/>
  <c r="E254" i="2"/>
  <c r="L254" i="2"/>
  <c r="D254" i="2"/>
  <c r="F254" i="2"/>
  <c r="E253" i="2"/>
  <c r="K253" i="2"/>
  <c r="D253" i="2"/>
  <c r="L253" i="2"/>
  <c r="E252" i="2"/>
  <c r="D252" i="2"/>
  <c r="F252" i="2"/>
  <c r="E251" i="2"/>
  <c r="D251" i="2"/>
  <c r="H251" i="2"/>
  <c r="I251" i="2"/>
  <c r="G251" i="2"/>
  <c r="E250" i="2"/>
  <c r="L250" i="2"/>
  <c r="D250" i="2"/>
  <c r="F250" i="2"/>
  <c r="H250" i="2"/>
  <c r="K250" i="2"/>
  <c r="I250" i="2"/>
  <c r="G250" i="2"/>
  <c r="E249" i="2"/>
  <c r="D249" i="2"/>
  <c r="L249" i="2"/>
  <c r="F249" i="2"/>
  <c r="K249" i="2"/>
  <c r="J249" i="2"/>
  <c r="I249" i="2"/>
  <c r="E248" i="2"/>
  <c r="D248" i="2"/>
  <c r="F248" i="2"/>
  <c r="H248" i="2"/>
  <c r="I248" i="2"/>
  <c r="E247" i="2"/>
  <c r="G247" i="2"/>
  <c r="D247" i="2"/>
  <c r="I247" i="2"/>
  <c r="E246" i="2"/>
  <c r="D246" i="2"/>
  <c r="I246" i="2"/>
  <c r="L246" i="2"/>
  <c r="K246" i="2"/>
  <c r="G246" i="2"/>
  <c r="E245" i="2"/>
  <c r="D245" i="2"/>
  <c r="I245" i="2"/>
  <c r="K245" i="2"/>
  <c r="J245" i="2"/>
  <c r="E244" i="2"/>
  <c r="D244" i="2"/>
  <c r="F244" i="2"/>
  <c r="H244" i="2"/>
  <c r="J244" i="2"/>
  <c r="E243" i="2"/>
  <c r="L243" i="2"/>
  <c r="D243" i="2"/>
  <c r="E242" i="2"/>
  <c r="D242" i="2"/>
  <c r="I242" i="2"/>
  <c r="L242" i="2"/>
  <c r="K242" i="2"/>
  <c r="G242" i="2"/>
  <c r="E241" i="2"/>
  <c r="D241" i="2"/>
  <c r="I241" i="2"/>
  <c r="K241" i="2"/>
  <c r="J241" i="2"/>
  <c r="E240" i="2"/>
  <c r="D240" i="2"/>
  <c r="H240" i="2"/>
  <c r="F240" i="2"/>
  <c r="I240" i="2"/>
  <c r="E239" i="2"/>
  <c r="L239" i="2"/>
  <c r="D239" i="2"/>
  <c r="H239" i="2"/>
  <c r="E238" i="2"/>
  <c r="L238" i="2"/>
  <c r="D238" i="2"/>
  <c r="K238" i="2"/>
  <c r="F238" i="2"/>
  <c r="H238" i="2"/>
  <c r="G238" i="2"/>
  <c r="E237" i="2"/>
  <c r="D237" i="2"/>
  <c r="H237" i="2"/>
  <c r="L237" i="2"/>
  <c r="F237" i="2"/>
  <c r="E236" i="2"/>
  <c r="D236" i="2"/>
  <c r="F236" i="2"/>
  <c r="J236" i="2"/>
  <c r="I236" i="2"/>
  <c r="E235" i="2"/>
  <c r="D235" i="2"/>
  <c r="F235" i="2"/>
  <c r="H235" i="2"/>
  <c r="J235" i="2"/>
  <c r="I235" i="2"/>
  <c r="G235" i="2"/>
  <c r="E234" i="2"/>
  <c r="D234" i="2"/>
  <c r="H234" i="2"/>
  <c r="L234" i="2"/>
  <c r="I234" i="2"/>
  <c r="G234" i="2"/>
  <c r="E233" i="2"/>
  <c r="L233" i="2"/>
  <c r="D233" i="2"/>
  <c r="F233" i="2"/>
  <c r="H233" i="2"/>
  <c r="J233" i="2"/>
  <c r="I233" i="2"/>
  <c r="E232" i="2"/>
  <c r="K232" i="2"/>
  <c r="D232" i="2"/>
  <c r="I232" i="2"/>
  <c r="J232" i="2"/>
  <c r="E231" i="2"/>
  <c r="D231" i="2"/>
  <c r="I231" i="2"/>
  <c r="F231" i="2"/>
  <c r="J231" i="2"/>
  <c r="G231" i="2"/>
  <c r="E230" i="2"/>
  <c r="D230" i="2"/>
  <c r="H230" i="2"/>
  <c r="I230" i="2"/>
  <c r="G230" i="2"/>
  <c r="E229" i="2"/>
  <c r="D229" i="2"/>
  <c r="F229" i="2"/>
  <c r="H229" i="2"/>
  <c r="K229" i="2"/>
  <c r="J229" i="2"/>
  <c r="I229" i="2"/>
  <c r="G229" i="2"/>
  <c r="E228" i="2"/>
  <c r="D228" i="2"/>
  <c r="F228" i="2"/>
  <c r="I228" i="2"/>
  <c r="H228" i="2"/>
  <c r="K228" i="2"/>
  <c r="J228" i="2"/>
  <c r="E227" i="2"/>
  <c r="G227" i="2"/>
  <c r="D227" i="2"/>
  <c r="J227" i="2"/>
  <c r="I227" i="2"/>
  <c r="E226" i="2"/>
  <c r="K226" i="2"/>
  <c r="D226" i="2"/>
  <c r="H226" i="2"/>
  <c r="E225" i="2"/>
  <c r="K225" i="2"/>
  <c r="D225" i="2"/>
  <c r="J225" i="2"/>
  <c r="H225" i="2"/>
  <c r="L225" i="2"/>
  <c r="G225" i="2"/>
  <c r="E224" i="2"/>
  <c r="D224" i="2"/>
  <c r="J224" i="2"/>
  <c r="F224" i="2"/>
  <c r="H224" i="2"/>
  <c r="K224" i="2"/>
  <c r="I224" i="2"/>
  <c r="E223" i="2"/>
  <c r="L223" i="2"/>
  <c r="G223" i="2"/>
  <c r="D223" i="2"/>
  <c r="I223" i="2"/>
  <c r="F223" i="2"/>
  <c r="H223" i="2"/>
  <c r="J223" i="2"/>
  <c r="E222" i="2"/>
  <c r="G222" i="2"/>
  <c r="D222" i="2"/>
  <c r="I222" i="2"/>
  <c r="L222" i="2"/>
  <c r="K222" i="2"/>
  <c r="E221" i="2"/>
  <c r="D221" i="2"/>
  <c r="F221" i="2"/>
  <c r="L221" i="2"/>
  <c r="H221" i="2"/>
  <c r="J221" i="2"/>
  <c r="I221" i="2"/>
  <c r="E220" i="2"/>
  <c r="D220" i="2"/>
  <c r="F220" i="2"/>
  <c r="J220" i="2"/>
  <c r="E219" i="2"/>
  <c r="L219" i="2"/>
  <c r="D219" i="2"/>
  <c r="F219" i="2"/>
  <c r="E218" i="2"/>
  <c r="L218" i="2"/>
  <c r="D218" i="2"/>
  <c r="H218" i="2"/>
  <c r="G218" i="2"/>
  <c r="E217" i="2"/>
  <c r="D217" i="2"/>
  <c r="H217" i="2"/>
  <c r="L217" i="2"/>
  <c r="F217" i="2"/>
  <c r="I217" i="2"/>
  <c r="E216" i="2"/>
  <c r="K216" i="2"/>
  <c r="D216" i="2"/>
  <c r="J216" i="2"/>
  <c r="I216" i="2"/>
  <c r="H216" i="2"/>
  <c r="E215" i="2"/>
  <c r="D215" i="2"/>
  <c r="F215" i="2"/>
  <c r="I215" i="2"/>
  <c r="G215" i="2"/>
  <c r="E214" i="2"/>
  <c r="D214" i="2"/>
  <c r="H214" i="2"/>
  <c r="K214" i="2"/>
  <c r="G214" i="2"/>
  <c r="E213" i="2"/>
  <c r="L213" i="2"/>
  <c r="D213" i="2"/>
  <c r="F213" i="2"/>
  <c r="G213" i="2"/>
  <c r="E212" i="2"/>
  <c r="K212" i="2"/>
  <c r="D212" i="2"/>
  <c r="I212" i="2"/>
  <c r="F212" i="2"/>
  <c r="H212" i="2"/>
  <c r="J212" i="2"/>
  <c r="E211" i="2"/>
  <c r="G211" i="2"/>
  <c r="D211" i="2"/>
  <c r="I211" i="2"/>
  <c r="J211" i="2"/>
  <c r="E210" i="2"/>
  <c r="D210" i="2"/>
  <c r="H210" i="2"/>
  <c r="K210" i="2"/>
  <c r="G210" i="2"/>
  <c r="E209" i="2"/>
  <c r="D209" i="2"/>
  <c r="I209" i="2"/>
  <c r="K209" i="2"/>
  <c r="H209" i="2"/>
  <c r="L209" i="2"/>
  <c r="J209" i="2"/>
  <c r="G209" i="2"/>
  <c r="E208" i="2"/>
  <c r="D208" i="2"/>
  <c r="J208" i="2"/>
  <c r="K208" i="2"/>
  <c r="E207" i="2"/>
  <c r="G207" i="2"/>
  <c r="D207" i="2"/>
  <c r="F207" i="2"/>
  <c r="I207" i="2"/>
  <c r="H207" i="2"/>
  <c r="L207" i="2"/>
  <c r="J207" i="2"/>
  <c r="E206" i="2"/>
  <c r="D206" i="2"/>
  <c r="H206" i="2"/>
  <c r="I206" i="2"/>
  <c r="L206" i="2"/>
  <c r="K206" i="2"/>
  <c r="G206" i="2"/>
  <c r="E205" i="2"/>
  <c r="D205" i="2"/>
  <c r="L205" i="2"/>
  <c r="F205" i="2"/>
  <c r="J205" i="2"/>
  <c r="I205" i="2"/>
  <c r="E204" i="2"/>
  <c r="D204" i="2"/>
  <c r="F204" i="2"/>
  <c r="J204" i="2"/>
  <c r="I204" i="2"/>
  <c r="E203" i="2"/>
  <c r="D203" i="2"/>
  <c r="L203" i="2"/>
  <c r="F203" i="2"/>
  <c r="H203" i="2"/>
  <c r="G203" i="2"/>
  <c r="E202" i="2"/>
  <c r="D202" i="2"/>
  <c r="K202" i="2"/>
  <c r="H202" i="2"/>
  <c r="L202" i="2"/>
  <c r="G202" i="2"/>
  <c r="E201" i="2"/>
  <c r="K201" i="2"/>
  <c r="D201" i="2"/>
  <c r="F201" i="2"/>
  <c r="H201" i="2"/>
  <c r="J201" i="2"/>
  <c r="I201" i="2"/>
  <c r="E200" i="2"/>
  <c r="K200" i="2"/>
  <c r="D200" i="2"/>
  <c r="J200" i="2"/>
  <c r="I200" i="2"/>
  <c r="H200" i="2"/>
  <c r="E199" i="2"/>
  <c r="D199" i="2"/>
  <c r="J199" i="2"/>
  <c r="F199" i="2"/>
  <c r="I199" i="2"/>
  <c r="G199" i="2"/>
  <c r="E198" i="2"/>
  <c r="K198" i="2"/>
  <c r="D198" i="2"/>
  <c r="H198" i="2"/>
  <c r="I198" i="2"/>
  <c r="E197" i="2"/>
  <c r="L197" i="2"/>
  <c r="D197" i="2"/>
  <c r="F197" i="2"/>
  <c r="G197" i="2"/>
  <c r="E196" i="2"/>
  <c r="L196" i="2"/>
  <c r="D196" i="2"/>
  <c r="I196" i="2"/>
  <c r="E195" i="2"/>
  <c r="L195" i="2"/>
  <c r="G195" i="2"/>
  <c r="D195" i="2"/>
  <c r="I195" i="2"/>
  <c r="J195" i="2"/>
  <c r="E194" i="2"/>
  <c r="K194" i="2"/>
  <c r="D194" i="2"/>
  <c r="H194" i="2"/>
  <c r="L194" i="2"/>
  <c r="G194" i="2"/>
  <c r="E193" i="2"/>
  <c r="K193" i="2"/>
  <c r="D193" i="2"/>
  <c r="J193" i="2"/>
  <c r="H193" i="2"/>
  <c r="G193" i="2"/>
  <c r="E192" i="2"/>
  <c r="D192" i="2"/>
  <c r="K192" i="2"/>
  <c r="L192" i="2"/>
  <c r="G192" i="2"/>
  <c r="E191" i="2"/>
  <c r="K191" i="2"/>
  <c r="D191" i="2"/>
  <c r="F191" i="2"/>
  <c r="H191" i="2"/>
  <c r="J191" i="2"/>
  <c r="I191" i="2"/>
  <c r="E190" i="2"/>
  <c r="L190" i="2"/>
  <c r="D190" i="2"/>
  <c r="J190" i="2"/>
  <c r="F190" i="2"/>
  <c r="H190" i="2"/>
  <c r="I190" i="2"/>
  <c r="E189" i="2"/>
  <c r="G189" i="2"/>
  <c r="D189" i="2"/>
  <c r="H189" i="2"/>
  <c r="L189" i="2"/>
  <c r="I189" i="2"/>
  <c r="E188" i="2"/>
  <c r="D188" i="2"/>
  <c r="I188" i="2"/>
  <c r="F188" i="2"/>
  <c r="L188" i="2"/>
  <c r="K188" i="2"/>
  <c r="J188" i="2"/>
  <c r="G188" i="2"/>
  <c r="E187" i="2"/>
  <c r="L187" i="2"/>
  <c r="D187" i="2"/>
  <c r="J187" i="2"/>
  <c r="H187" i="2"/>
  <c r="K187" i="2"/>
  <c r="E186" i="2"/>
  <c r="L186" i="2"/>
  <c r="D186" i="2"/>
  <c r="I186" i="2"/>
  <c r="H186" i="2"/>
  <c r="J186" i="2"/>
  <c r="E185" i="2"/>
  <c r="D185" i="2"/>
  <c r="H185" i="2"/>
  <c r="K185" i="2"/>
  <c r="I185" i="2"/>
  <c r="G185" i="2"/>
  <c r="E184" i="2"/>
  <c r="L184" i="2"/>
  <c r="D184" i="2"/>
  <c r="F184" i="2"/>
  <c r="H184" i="2"/>
  <c r="J184" i="2"/>
  <c r="I184" i="2"/>
  <c r="G184" i="2"/>
  <c r="E183" i="2"/>
  <c r="D183" i="2"/>
  <c r="L183" i="2"/>
  <c r="F183" i="2"/>
  <c r="K183" i="2"/>
  <c r="J183" i="2"/>
  <c r="I183" i="2"/>
  <c r="E182" i="2"/>
  <c r="D182" i="2"/>
  <c r="L182" i="2"/>
  <c r="F182" i="2"/>
  <c r="J182" i="2"/>
  <c r="I182" i="2"/>
  <c r="E181" i="2"/>
  <c r="K181" i="2"/>
  <c r="D181" i="2"/>
  <c r="H181" i="2"/>
  <c r="I181" i="2"/>
  <c r="E180" i="2"/>
  <c r="L180" i="2"/>
  <c r="D180" i="2"/>
  <c r="F180" i="2"/>
  <c r="G180" i="2"/>
  <c r="E179" i="2"/>
  <c r="L179" i="2"/>
  <c r="D179" i="2"/>
  <c r="F179" i="2"/>
  <c r="E178" i="2"/>
  <c r="L178" i="2"/>
  <c r="D178" i="2"/>
  <c r="F178" i="2"/>
  <c r="E177" i="2"/>
  <c r="G177" i="2"/>
  <c r="D177" i="2"/>
  <c r="K177" i="2"/>
  <c r="E176" i="2"/>
  <c r="K176" i="2"/>
  <c r="D176" i="2"/>
  <c r="F176" i="2"/>
  <c r="H176" i="2"/>
  <c r="L176" i="2"/>
  <c r="J176" i="2"/>
  <c r="I176" i="2"/>
  <c r="G176" i="2"/>
  <c r="E175" i="2"/>
  <c r="D175" i="2"/>
  <c r="H175" i="2"/>
  <c r="L175" i="2"/>
  <c r="F175" i="2"/>
  <c r="I175" i="2"/>
  <c r="E174" i="2"/>
  <c r="D174" i="2"/>
  <c r="H174" i="2"/>
  <c r="L174" i="2"/>
  <c r="F174" i="2"/>
  <c r="E173" i="2"/>
  <c r="G173" i="2"/>
  <c r="D173" i="2"/>
  <c r="H173" i="2"/>
  <c r="I173" i="2"/>
  <c r="E172" i="2"/>
  <c r="D172" i="2"/>
  <c r="I172" i="2"/>
  <c r="F172" i="2"/>
  <c r="L172" i="2"/>
  <c r="K172" i="2"/>
  <c r="J172" i="2"/>
  <c r="G172" i="2"/>
  <c r="E171" i="2"/>
  <c r="L171" i="2"/>
  <c r="D171" i="2"/>
  <c r="J171" i="2"/>
  <c r="H171" i="2"/>
  <c r="K171" i="2"/>
  <c r="E170" i="2"/>
  <c r="L170" i="2"/>
  <c r="D170" i="2"/>
  <c r="I170" i="2"/>
  <c r="H170" i="2"/>
  <c r="J170" i="2"/>
  <c r="E169" i="2"/>
  <c r="D169" i="2"/>
  <c r="H169" i="2"/>
  <c r="K169" i="2"/>
  <c r="I169" i="2"/>
  <c r="G169" i="2"/>
  <c r="E168" i="2"/>
  <c r="L168" i="2"/>
  <c r="D168" i="2"/>
  <c r="F168" i="2"/>
  <c r="H168" i="2"/>
  <c r="J168" i="2"/>
  <c r="I168" i="2"/>
  <c r="G168" i="2"/>
  <c r="E167" i="2"/>
  <c r="D167" i="2"/>
  <c r="H167" i="2"/>
  <c r="L167" i="2"/>
  <c r="F167" i="2"/>
  <c r="K167" i="2"/>
  <c r="J167" i="2"/>
  <c r="I167" i="2"/>
  <c r="E166" i="2"/>
  <c r="D166" i="2"/>
  <c r="H166" i="2"/>
  <c r="L166" i="2"/>
  <c r="F166" i="2"/>
  <c r="J166" i="2"/>
  <c r="I166" i="2"/>
  <c r="E165" i="2"/>
  <c r="K165" i="2"/>
  <c r="D165" i="2"/>
  <c r="H165" i="2"/>
  <c r="I165" i="2"/>
  <c r="E164" i="2"/>
  <c r="L164" i="2"/>
  <c r="D164" i="2"/>
  <c r="F164" i="2"/>
  <c r="G164" i="2"/>
  <c r="E163" i="2"/>
  <c r="L163" i="2"/>
  <c r="D163" i="2"/>
  <c r="F163" i="2"/>
  <c r="E162" i="2"/>
  <c r="L162" i="2"/>
  <c r="D162" i="2"/>
  <c r="F162" i="2"/>
  <c r="E161" i="2"/>
  <c r="G161" i="2"/>
  <c r="D161" i="2"/>
  <c r="K161" i="2"/>
  <c r="E160" i="2"/>
  <c r="K160" i="2"/>
  <c r="D160" i="2"/>
  <c r="F160" i="2"/>
  <c r="H160" i="2"/>
  <c r="L160" i="2"/>
  <c r="J160" i="2"/>
  <c r="I160" i="2"/>
  <c r="G160" i="2"/>
  <c r="E159" i="2"/>
  <c r="D159" i="2"/>
  <c r="H159" i="2"/>
  <c r="L159" i="2"/>
  <c r="F159" i="2"/>
  <c r="I159" i="2"/>
  <c r="E158" i="2"/>
  <c r="D158" i="2"/>
  <c r="H158" i="2"/>
  <c r="L158" i="2"/>
  <c r="F158" i="2"/>
  <c r="E157" i="2"/>
  <c r="G157" i="2"/>
  <c r="D157" i="2"/>
  <c r="H157" i="2"/>
  <c r="I157" i="2"/>
  <c r="E156" i="2"/>
  <c r="D156" i="2"/>
  <c r="I156" i="2"/>
  <c r="F156" i="2"/>
  <c r="L156" i="2"/>
  <c r="K156" i="2"/>
  <c r="J156" i="2"/>
  <c r="G156" i="2"/>
  <c r="E155" i="2"/>
  <c r="G155" i="2"/>
  <c r="D155" i="2"/>
  <c r="J155" i="2"/>
  <c r="H155" i="2"/>
  <c r="K155" i="2"/>
  <c r="E154" i="2"/>
  <c r="L154" i="2"/>
  <c r="D154" i="2"/>
  <c r="I154" i="2"/>
  <c r="H154" i="2"/>
  <c r="J154" i="2"/>
  <c r="E153" i="2"/>
  <c r="D153" i="2"/>
  <c r="H153" i="2"/>
  <c r="K153" i="2"/>
  <c r="I153" i="2"/>
  <c r="G153" i="2"/>
  <c r="E152" i="2"/>
  <c r="L152" i="2"/>
  <c r="D152" i="2"/>
  <c r="F152" i="2"/>
  <c r="H152" i="2"/>
  <c r="J152" i="2"/>
  <c r="I152" i="2"/>
  <c r="G152" i="2"/>
  <c r="E151" i="2"/>
  <c r="D151" i="2"/>
  <c r="H151" i="2"/>
  <c r="L151" i="2"/>
  <c r="F151" i="2"/>
  <c r="K151" i="2"/>
  <c r="J151" i="2"/>
  <c r="I151" i="2"/>
  <c r="E150" i="2"/>
  <c r="D150" i="2"/>
  <c r="H150" i="2"/>
  <c r="L150" i="2"/>
  <c r="F150" i="2"/>
  <c r="J150" i="2"/>
  <c r="I150" i="2"/>
  <c r="E149" i="2"/>
  <c r="K149" i="2"/>
  <c r="D149" i="2"/>
  <c r="H149" i="2"/>
  <c r="I149" i="2"/>
  <c r="E148" i="2"/>
  <c r="L148" i="2"/>
  <c r="D148" i="2"/>
  <c r="F148" i="2"/>
  <c r="G148" i="2"/>
  <c r="E147" i="2"/>
  <c r="L147" i="2"/>
  <c r="D147" i="2"/>
  <c r="F147" i="2"/>
  <c r="E146" i="2"/>
  <c r="K146" i="2"/>
  <c r="D146" i="2"/>
  <c r="F146" i="2"/>
  <c r="E145" i="2"/>
  <c r="G145" i="2"/>
  <c r="D145" i="2"/>
  <c r="K145" i="2"/>
  <c r="E144" i="2"/>
  <c r="K144" i="2"/>
  <c r="D144" i="2"/>
  <c r="F144" i="2"/>
  <c r="H144" i="2"/>
  <c r="L144" i="2"/>
  <c r="J144" i="2"/>
  <c r="I144" i="2"/>
  <c r="G144" i="2"/>
  <c r="E143" i="2"/>
  <c r="D143" i="2"/>
  <c r="H143" i="2"/>
  <c r="L143" i="2"/>
  <c r="F143" i="2"/>
  <c r="I143" i="2"/>
  <c r="E142" i="2"/>
  <c r="D142" i="2"/>
  <c r="H142" i="2"/>
  <c r="L142" i="2"/>
  <c r="F142" i="2"/>
  <c r="E141" i="2"/>
  <c r="G141" i="2"/>
  <c r="D141" i="2"/>
  <c r="H141" i="2"/>
  <c r="I141" i="2"/>
  <c r="E140" i="2"/>
  <c r="D140" i="2"/>
  <c r="I140" i="2"/>
  <c r="F140" i="2"/>
  <c r="L140" i="2"/>
  <c r="K140" i="2"/>
  <c r="J140" i="2"/>
  <c r="G140" i="2"/>
  <c r="E139" i="2"/>
  <c r="G139" i="2"/>
  <c r="D139" i="2"/>
  <c r="J139" i="2"/>
  <c r="H139" i="2"/>
  <c r="K139" i="2"/>
  <c r="E138" i="2"/>
  <c r="L138" i="2"/>
  <c r="D138" i="2"/>
  <c r="I138" i="2"/>
  <c r="H138" i="2"/>
  <c r="J138" i="2"/>
  <c r="E137" i="2"/>
  <c r="D137" i="2"/>
  <c r="H137" i="2"/>
  <c r="K137" i="2"/>
  <c r="I137" i="2"/>
  <c r="G137" i="2"/>
  <c r="E136" i="2"/>
  <c r="L136" i="2"/>
  <c r="D136" i="2"/>
  <c r="F136" i="2"/>
  <c r="H136" i="2"/>
  <c r="J136" i="2"/>
  <c r="I136" i="2"/>
  <c r="G136" i="2"/>
  <c r="E135" i="2"/>
  <c r="D135" i="2"/>
  <c r="H135" i="2"/>
  <c r="L135" i="2"/>
  <c r="F135" i="2"/>
  <c r="K135" i="2"/>
  <c r="J135" i="2"/>
  <c r="I135" i="2"/>
  <c r="E134" i="2"/>
  <c r="D134" i="2"/>
  <c r="J134" i="2"/>
  <c r="F134" i="2"/>
  <c r="H134" i="2"/>
  <c r="I134" i="2"/>
  <c r="E133" i="2"/>
  <c r="G133" i="2"/>
  <c r="D133" i="2"/>
  <c r="H133" i="2"/>
  <c r="E132" i="2"/>
  <c r="D132" i="2"/>
  <c r="J132" i="2"/>
  <c r="L132" i="2"/>
  <c r="K132" i="2"/>
  <c r="G132" i="2"/>
  <c r="E131" i="2"/>
  <c r="G131" i="2"/>
  <c r="D131" i="2"/>
  <c r="F131" i="2"/>
  <c r="H131" i="2"/>
  <c r="K131" i="2"/>
  <c r="J131" i="2"/>
  <c r="I131" i="2"/>
  <c r="E130" i="2"/>
  <c r="L130" i="2"/>
  <c r="D130" i="2"/>
  <c r="F130" i="2"/>
  <c r="E129" i="2"/>
  <c r="L129" i="2"/>
  <c r="D129" i="2"/>
  <c r="H129" i="2"/>
  <c r="E128" i="2"/>
  <c r="K128" i="2"/>
  <c r="D128" i="2"/>
  <c r="F128" i="2"/>
  <c r="H128" i="2"/>
  <c r="L128" i="2"/>
  <c r="J128" i="2"/>
  <c r="I128" i="2"/>
  <c r="G128" i="2"/>
  <c r="E127" i="2"/>
  <c r="D127" i="2"/>
  <c r="K127" i="2"/>
  <c r="F127" i="2"/>
  <c r="H127" i="2"/>
  <c r="E126" i="2"/>
  <c r="D126" i="2"/>
  <c r="H126" i="2"/>
  <c r="F126" i="2"/>
  <c r="J126" i="2"/>
  <c r="E125" i="2"/>
  <c r="G125" i="2"/>
  <c r="D125" i="2"/>
  <c r="K125" i="2"/>
  <c r="H125" i="2"/>
  <c r="L125" i="2"/>
  <c r="E124" i="2"/>
  <c r="L124" i="2"/>
  <c r="D124" i="2"/>
  <c r="F124" i="2"/>
  <c r="G124" i="2"/>
  <c r="E123" i="2"/>
  <c r="K123" i="2"/>
  <c r="D123" i="2"/>
  <c r="F123" i="2"/>
  <c r="E122" i="2"/>
  <c r="K122" i="2"/>
  <c r="D122" i="2"/>
  <c r="L122" i="2"/>
  <c r="G122" i="2"/>
  <c r="E121" i="2"/>
  <c r="D121" i="2"/>
  <c r="I121" i="2"/>
  <c r="H121" i="2"/>
  <c r="K121" i="2"/>
  <c r="G121" i="2"/>
  <c r="E120" i="2"/>
  <c r="D120" i="2"/>
  <c r="J120" i="2"/>
  <c r="L120" i="2"/>
  <c r="K120" i="2"/>
  <c r="G120" i="2"/>
  <c r="E119" i="2"/>
  <c r="D119" i="2"/>
  <c r="H119" i="2"/>
  <c r="K119" i="2"/>
  <c r="J119" i="2"/>
  <c r="E118" i="2"/>
  <c r="G118" i="2"/>
  <c r="D118" i="2"/>
  <c r="J118" i="2"/>
  <c r="H118" i="2"/>
  <c r="I118" i="2"/>
  <c r="E117" i="2"/>
  <c r="L117" i="2"/>
  <c r="D117" i="2"/>
  <c r="H117" i="2"/>
  <c r="E116" i="2"/>
  <c r="D116" i="2"/>
  <c r="L116" i="2"/>
  <c r="F116" i="2"/>
  <c r="H116" i="2"/>
  <c r="I116" i="2"/>
  <c r="G116" i="2"/>
  <c r="E115" i="2"/>
  <c r="K115" i="2"/>
  <c r="D115" i="2"/>
  <c r="F115" i="2"/>
  <c r="E114" i="2"/>
  <c r="G114" i="2"/>
  <c r="D114" i="2"/>
  <c r="H114" i="2"/>
  <c r="E113" i="2"/>
  <c r="K113" i="2"/>
  <c r="D113" i="2"/>
  <c r="J113" i="2"/>
  <c r="H113" i="2"/>
  <c r="G113" i="2"/>
  <c r="E112" i="2"/>
  <c r="K112" i="2"/>
  <c r="D112" i="2"/>
  <c r="F112" i="2"/>
  <c r="Q16" i="2"/>
  <c r="Q15" i="2"/>
  <c r="P16" i="2"/>
  <c r="P15" i="2"/>
  <c r="O16" i="2"/>
  <c r="O15" i="2"/>
  <c r="N16" i="2"/>
  <c r="N15" i="2"/>
  <c r="E16" i="2"/>
  <c r="E15" i="2"/>
  <c r="D16" i="2"/>
  <c r="D15" i="2"/>
  <c r="M16" i="2"/>
  <c r="M15" i="2"/>
  <c r="G6" i="2"/>
  <c r="G7" i="2"/>
  <c r="G5" i="2"/>
  <c r="G4" i="2"/>
  <c r="C17" i="1"/>
  <c r="Q24" i="1"/>
  <c r="P12" i="2"/>
  <c r="I113" i="2"/>
  <c r="F118" i="2"/>
  <c r="I119" i="2"/>
  <c r="L121" i="2"/>
  <c r="H122" i="2"/>
  <c r="I125" i="2"/>
  <c r="I126" i="2"/>
  <c r="I130" i="2"/>
  <c r="H130" i="2"/>
  <c r="K118" i="2"/>
  <c r="F121" i="2"/>
  <c r="J121" i="2"/>
  <c r="L126" i="2"/>
  <c r="G126" i="2"/>
  <c r="K126" i="2"/>
  <c r="G130" i="2"/>
  <c r="K130" i="2"/>
  <c r="L118" i="2"/>
  <c r="F119" i="2"/>
  <c r="L119" i="2"/>
  <c r="G119" i="2"/>
  <c r="F125" i="2"/>
  <c r="J125" i="2"/>
  <c r="J129" i="2"/>
  <c r="K133" i="2"/>
  <c r="F133" i="2"/>
  <c r="L134" i="2"/>
  <c r="G134" i="2"/>
  <c r="K134" i="2"/>
  <c r="L113" i="2"/>
  <c r="L114" i="2"/>
  <c r="F113" i="2"/>
  <c r="G115" i="2"/>
  <c r="L127" i="2"/>
  <c r="G127" i="2"/>
  <c r="L131" i="2"/>
  <c r="K199" i="2"/>
  <c r="F202" i="2"/>
  <c r="J202" i="2"/>
  <c r="L204" i="2"/>
  <c r="G204" i="2"/>
  <c r="K215" i="2"/>
  <c r="J218" i="2"/>
  <c r="L220" i="2"/>
  <c r="G220" i="2"/>
  <c r="K231" i="2"/>
  <c r="F234" i="2"/>
  <c r="J234" i="2"/>
  <c r="L236" i="2"/>
  <c r="G236" i="2"/>
  <c r="L241" i="2"/>
  <c r="G241" i="2"/>
  <c r="K244" i="2"/>
  <c r="L244" i="2"/>
  <c r="G244" i="2"/>
  <c r="L255" i="2"/>
  <c r="F255" i="2"/>
  <c r="J255" i="2"/>
  <c r="K256" i="2"/>
  <c r="L256" i="2"/>
  <c r="G256" i="2"/>
  <c r="G135" i="2"/>
  <c r="J137" i="2"/>
  <c r="F137" i="2"/>
  <c r="K138" i="2"/>
  <c r="J141" i="2"/>
  <c r="F141" i="2"/>
  <c r="K142" i="2"/>
  <c r="G143" i="2"/>
  <c r="F145" i="2"/>
  <c r="J149" i="2"/>
  <c r="F149" i="2"/>
  <c r="K150" i="2"/>
  <c r="G151" i="2"/>
  <c r="J153" i="2"/>
  <c r="F153" i="2"/>
  <c r="K154" i="2"/>
  <c r="J157" i="2"/>
  <c r="F157" i="2"/>
  <c r="K158" i="2"/>
  <c r="G159" i="2"/>
  <c r="F161" i="2"/>
  <c r="K162" i="2"/>
  <c r="J165" i="2"/>
  <c r="F165" i="2"/>
  <c r="K166" i="2"/>
  <c r="G167" i="2"/>
  <c r="J169" i="2"/>
  <c r="F169" i="2"/>
  <c r="K170" i="2"/>
  <c r="G171" i="2"/>
  <c r="J173" i="2"/>
  <c r="F173" i="2"/>
  <c r="K174" i="2"/>
  <c r="G175" i="2"/>
  <c r="J177" i="2"/>
  <c r="F177" i="2"/>
  <c r="K178" i="2"/>
  <c r="J181" i="2"/>
  <c r="F181" i="2"/>
  <c r="K182" i="2"/>
  <c r="G183" i="2"/>
  <c r="J185" i="2"/>
  <c r="F185" i="2"/>
  <c r="K186" i="2"/>
  <c r="G187" i="2"/>
  <c r="J189" i="2"/>
  <c r="F189" i="2"/>
  <c r="K190" i="2"/>
  <c r="F195" i="2"/>
  <c r="L198" i="2"/>
  <c r="L199" i="2"/>
  <c r="H199" i="2"/>
  <c r="F200" i="2"/>
  <c r="G201" i="2"/>
  <c r="K204" i="2"/>
  <c r="H204" i="2"/>
  <c r="K205" i="2"/>
  <c r="F211" i="2"/>
  <c r="L214" i="2"/>
  <c r="L215" i="2"/>
  <c r="H215" i="2"/>
  <c r="F216" i="2"/>
  <c r="G217" i="2"/>
  <c r="K220" i="2"/>
  <c r="H220" i="2"/>
  <c r="K221" i="2"/>
  <c r="F227" i="2"/>
  <c r="L230" i="2"/>
  <c r="L231" i="2"/>
  <c r="H231" i="2"/>
  <c r="F232" i="2"/>
  <c r="G233" i="2"/>
  <c r="K236" i="2"/>
  <c r="H236" i="2"/>
  <c r="K237" i="2"/>
  <c r="J240" i="2"/>
  <c r="K195" i="2"/>
  <c r="F198" i="2"/>
  <c r="J198" i="2"/>
  <c r="L200" i="2"/>
  <c r="G200" i="2"/>
  <c r="K211" i="2"/>
  <c r="F214" i="2"/>
  <c r="J214" i="2"/>
  <c r="L216" i="2"/>
  <c r="G216" i="2"/>
  <c r="K227" i="2"/>
  <c r="F230" i="2"/>
  <c r="J230" i="2"/>
  <c r="L232" i="2"/>
  <c r="G232" i="2"/>
  <c r="F243" i="2"/>
  <c r="J243" i="2"/>
  <c r="L259" i="2"/>
  <c r="F259" i="2"/>
  <c r="J259" i="2"/>
  <c r="K260" i="2"/>
  <c r="L260" i="2"/>
  <c r="G260" i="2"/>
  <c r="L210" i="2"/>
  <c r="H211" i="2"/>
  <c r="L226" i="2"/>
  <c r="L227" i="2"/>
  <c r="H227" i="2"/>
  <c r="H232" i="2"/>
  <c r="F194" i="2"/>
  <c r="J194" i="2"/>
  <c r="G196" i="2"/>
  <c r="K207" i="2"/>
  <c r="F210" i="2"/>
  <c r="J210" i="2"/>
  <c r="L212" i="2"/>
  <c r="G212" i="2"/>
  <c r="K223" i="2"/>
  <c r="J226" i="2"/>
  <c r="L228" i="2"/>
  <c r="G228" i="2"/>
  <c r="K240" i="2"/>
  <c r="L240" i="2"/>
  <c r="G240" i="2"/>
  <c r="L245" i="2"/>
  <c r="G245" i="2"/>
  <c r="L247" i="2"/>
  <c r="F247" i="2"/>
  <c r="J247" i="2"/>
  <c r="K248" i="2"/>
  <c r="L248" i="2"/>
  <c r="G248" i="2"/>
  <c r="L137" i="2"/>
  <c r="L149" i="2"/>
  <c r="L153" i="2"/>
  <c r="L161" i="2"/>
  <c r="L165" i="2"/>
  <c r="L169" i="2"/>
  <c r="L177" i="2"/>
  <c r="L181" i="2"/>
  <c r="L185" i="2"/>
  <c r="L193" i="2"/>
  <c r="H259" i="2"/>
  <c r="K203" i="2"/>
  <c r="F206" i="2"/>
  <c r="J206" i="2"/>
  <c r="L208" i="2"/>
  <c r="G208" i="2"/>
  <c r="K219" i="2"/>
  <c r="F222" i="2"/>
  <c r="J222" i="2"/>
  <c r="L224" i="2"/>
  <c r="G224" i="2"/>
  <c r="K235" i="2"/>
  <c r="F239" i="2"/>
  <c r="J239" i="2"/>
  <c r="L251" i="2"/>
  <c r="F251" i="2"/>
  <c r="J251" i="2"/>
  <c r="K252" i="2"/>
  <c r="L252" i="2"/>
  <c r="G252" i="2"/>
  <c r="G138" i="2"/>
  <c r="G142" i="2"/>
  <c r="G146" i="2"/>
  <c r="G150" i="2"/>
  <c r="G154" i="2"/>
  <c r="G158" i="2"/>
  <c r="G162" i="2"/>
  <c r="G166" i="2"/>
  <c r="G170" i="2"/>
  <c r="G174" i="2"/>
  <c r="G178" i="2"/>
  <c r="G182" i="2"/>
  <c r="G186" i="2"/>
  <c r="G190" i="2"/>
  <c r="I194" i="2"/>
  <c r="G205" i="2"/>
  <c r="I210" i="2"/>
  <c r="G221" i="2"/>
  <c r="I226" i="2"/>
  <c r="G237" i="2"/>
  <c r="I243" i="2"/>
  <c r="H243" i="2"/>
  <c r="I244" i="2"/>
  <c r="H247" i="2"/>
  <c r="F319" i="2"/>
  <c r="J319" i="2"/>
  <c r="L321" i="2"/>
  <c r="G321" i="2"/>
  <c r="K332" i="2"/>
  <c r="F335" i="2"/>
  <c r="J335" i="2"/>
  <c r="J238" i="2"/>
  <c r="K239" i="2"/>
  <c r="J242" i="2"/>
  <c r="K243" i="2"/>
  <c r="J246" i="2"/>
  <c r="K247" i="2"/>
  <c r="J250" i="2"/>
  <c r="K251" i="2"/>
  <c r="J254" i="2"/>
  <c r="K255" i="2"/>
  <c r="J258" i="2"/>
  <c r="K259" i="2"/>
  <c r="J262" i="2"/>
  <c r="K263" i="2"/>
  <c r="G264" i="2"/>
  <c r="L264" i="2"/>
  <c r="J266" i="2"/>
  <c r="K267" i="2"/>
  <c r="G268" i="2"/>
  <c r="L268" i="2"/>
  <c r="J270" i="2"/>
  <c r="K271" i="2"/>
  <c r="G272" i="2"/>
  <c r="L272" i="2"/>
  <c r="J274" i="2"/>
  <c r="K275" i="2"/>
  <c r="G276" i="2"/>
  <c r="L276" i="2"/>
  <c r="J278" i="2"/>
  <c r="K279" i="2"/>
  <c r="G280" i="2"/>
  <c r="L280" i="2"/>
  <c r="J282" i="2"/>
  <c r="K283" i="2"/>
  <c r="G284" i="2"/>
  <c r="L284" i="2"/>
  <c r="J286" i="2"/>
  <c r="K287" i="2"/>
  <c r="G288" i="2"/>
  <c r="L288" i="2"/>
  <c r="J290" i="2"/>
  <c r="K291" i="2"/>
  <c r="G292" i="2"/>
  <c r="L292" i="2"/>
  <c r="J294" i="2"/>
  <c r="K295" i="2"/>
  <c r="G296" i="2"/>
  <c r="L296" i="2"/>
  <c r="J298" i="2"/>
  <c r="K299" i="2"/>
  <c r="G300" i="2"/>
  <c r="L300" i="2"/>
  <c r="J302" i="2"/>
  <c r="K303" i="2"/>
  <c r="G304" i="2"/>
  <c r="L304" i="2"/>
  <c r="J306" i="2"/>
  <c r="K307" i="2"/>
  <c r="G308" i="2"/>
  <c r="L308" i="2"/>
  <c r="J310" i="2"/>
  <c r="K311" i="2"/>
  <c r="G312" i="2"/>
  <c r="L312" i="2"/>
  <c r="J314" i="2"/>
  <c r="K315" i="2"/>
  <c r="L316" i="2"/>
  <c r="F317" i="2"/>
  <c r="G318" i="2"/>
  <c r="L318" i="2"/>
  <c r="K321" i="2"/>
  <c r="K322" i="2"/>
  <c r="I324" i="2"/>
  <c r="F328" i="2"/>
  <c r="I329" i="2"/>
  <c r="L331" i="2"/>
  <c r="L332" i="2"/>
  <c r="F333" i="2"/>
  <c r="G334" i="2"/>
  <c r="L334" i="2"/>
  <c r="L317" i="2"/>
  <c r="G317" i="2"/>
  <c r="K328" i="2"/>
  <c r="F331" i="2"/>
  <c r="J331" i="2"/>
  <c r="L333" i="2"/>
  <c r="G333" i="2"/>
  <c r="G249" i="2"/>
  <c r="G253" i="2"/>
  <c r="G257" i="2"/>
  <c r="G261" i="2"/>
  <c r="J263" i="2"/>
  <c r="F263" i="2"/>
  <c r="K264" i="2"/>
  <c r="G265" i="2"/>
  <c r="J267" i="2"/>
  <c r="F267" i="2"/>
  <c r="K268" i="2"/>
  <c r="G269" i="2"/>
  <c r="J271" i="2"/>
  <c r="F271" i="2"/>
  <c r="K272" i="2"/>
  <c r="G273" i="2"/>
  <c r="J275" i="2"/>
  <c r="F275" i="2"/>
  <c r="K276" i="2"/>
  <c r="G277" i="2"/>
  <c r="J279" i="2"/>
  <c r="F279" i="2"/>
  <c r="K280" i="2"/>
  <c r="G281" i="2"/>
  <c r="J283" i="2"/>
  <c r="F283" i="2"/>
  <c r="K284" i="2"/>
  <c r="G285" i="2"/>
  <c r="J287" i="2"/>
  <c r="F287" i="2"/>
  <c r="K288" i="2"/>
  <c r="G289" i="2"/>
  <c r="J291" i="2"/>
  <c r="F291" i="2"/>
  <c r="K292" i="2"/>
  <c r="G293" i="2"/>
  <c r="J295" i="2"/>
  <c r="F295" i="2"/>
  <c r="K296" i="2"/>
  <c r="G297" i="2"/>
  <c r="J299" i="2"/>
  <c r="F299" i="2"/>
  <c r="K300" i="2"/>
  <c r="G301" i="2"/>
  <c r="J303" i="2"/>
  <c r="F303" i="2"/>
  <c r="K304" i="2"/>
  <c r="G305" i="2"/>
  <c r="J307" i="2"/>
  <c r="F307" i="2"/>
  <c r="K308" i="2"/>
  <c r="G309" i="2"/>
  <c r="J311" i="2"/>
  <c r="F311" i="2"/>
  <c r="K312" i="2"/>
  <c r="G313" i="2"/>
  <c r="J315" i="2"/>
  <c r="F315" i="2"/>
  <c r="K317" i="2"/>
  <c r="H317" i="2"/>
  <c r="L327" i="2"/>
  <c r="L328" i="2"/>
  <c r="H328" i="2"/>
  <c r="K333" i="2"/>
  <c r="H333" i="2"/>
  <c r="K324" i="2"/>
  <c r="F327" i="2"/>
  <c r="J327" i="2"/>
  <c r="L329" i="2"/>
  <c r="G329" i="2"/>
  <c r="F12" i="2"/>
  <c r="K320" i="2"/>
  <c r="F323" i="2"/>
  <c r="J323" i="2"/>
  <c r="L325" i="2"/>
  <c r="G325" i="2"/>
  <c r="K336" i="2"/>
  <c r="G12" i="2"/>
  <c r="G322" i="2"/>
  <c r="I327" i="2"/>
  <c r="K110" i="2"/>
  <c r="K106" i="2"/>
  <c r="K102" i="2"/>
  <c r="K98" i="2"/>
  <c r="K94" i="2"/>
  <c r="K90" i="2"/>
  <c r="K86" i="2"/>
  <c r="K82" i="2"/>
  <c r="K78" i="2"/>
  <c r="K74" i="2"/>
  <c r="K70" i="2"/>
  <c r="K66" i="2"/>
  <c r="K62" i="2"/>
  <c r="K58" i="2"/>
  <c r="K54" i="2"/>
  <c r="K50" i="2"/>
  <c r="K46" i="2"/>
  <c r="K42" i="2"/>
  <c r="K38" i="2"/>
  <c r="K34" i="2"/>
  <c r="K30" i="2"/>
  <c r="K26" i="2"/>
  <c r="K22" i="2"/>
  <c r="J108" i="2"/>
  <c r="J104" i="2"/>
  <c r="J100" i="2"/>
  <c r="J96" i="2"/>
  <c r="J92" i="2"/>
  <c r="J88" i="2"/>
  <c r="J84" i="2"/>
  <c r="J80" i="2"/>
  <c r="J76" i="2"/>
  <c r="J72" i="2"/>
  <c r="J68" i="2"/>
  <c r="J64" i="2"/>
  <c r="J60" i="2"/>
  <c r="J56" i="2"/>
  <c r="J52" i="2"/>
  <c r="J48" i="2"/>
  <c r="J44" i="2"/>
  <c r="J40" i="2"/>
  <c r="J36" i="2"/>
  <c r="J32" i="2"/>
  <c r="J28" i="2"/>
  <c r="J24" i="2"/>
  <c r="F17" i="1"/>
  <c r="W16" i="1"/>
  <c r="W12" i="1"/>
  <c r="W8" i="1"/>
  <c r="W4" i="1"/>
  <c r="L21" i="2"/>
  <c r="E18" i="3"/>
  <c r="Q12" i="2"/>
  <c r="I12" i="2"/>
  <c r="M12" i="2"/>
  <c r="K12" i="2"/>
  <c r="D12" i="2"/>
  <c r="E12" i="2"/>
  <c r="C12" i="2"/>
  <c r="N12" i="2"/>
  <c r="O12" i="2"/>
  <c r="J12" i="2"/>
  <c r="P86" i="1"/>
  <c r="Z86" i="1"/>
  <c r="G86" i="1"/>
  <c r="P78" i="1"/>
  <c r="Z78" i="1"/>
  <c r="G78" i="1"/>
  <c r="P68" i="1"/>
  <c r="R68" i="1"/>
  <c r="T68" i="1" s="1"/>
  <c r="Z68" i="1"/>
  <c r="G68" i="1"/>
  <c r="P59" i="1"/>
  <c r="G59" i="1"/>
  <c r="Z59" i="1"/>
  <c r="G69" i="6"/>
  <c r="P69" i="6"/>
  <c r="R69" i="6" s="1"/>
  <c r="T69" i="6" s="1"/>
  <c r="K62" i="6"/>
  <c r="K49" i="6"/>
  <c r="P26" i="6"/>
  <c r="R26" i="6" s="1"/>
  <c r="T26" i="6" s="1"/>
  <c r="G26" i="6"/>
  <c r="J161" i="2"/>
  <c r="J145" i="2"/>
  <c r="J117" i="2"/>
  <c r="G112" i="2"/>
  <c r="H120" i="2"/>
  <c r="J130" i="2"/>
  <c r="H132" i="2"/>
  <c r="F138" i="2"/>
  <c r="F139" i="2"/>
  <c r="K141" i="2"/>
  <c r="I147" i="2"/>
  <c r="F154" i="2"/>
  <c r="F155" i="2"/>
  <c r="K157" i="2"/>
  <c r="I163" i="2"/>
  <c r="F170" i="2"/>
  <c r="F171" i="2"/>
  <c r="K173" i="2"/>
  <c r="I179" i="2"/>
  <c r="F186" i="2"/>
  <c r="F187" i="2"/>
  <c r="L191" i="2"/>
  <c r="H192" i="2"/>
  <c r="F193" i="2"/>
  <c r="L201" i="2"/>
  <c r="H208" i="2"/>
  <c r="I213" i="2"/>
  <c r="J215" i="2"/>
  <c r="H222" i="2"/>
  <c r="F225" i="2"/>
  <c r="K230" i="2"/>
  <c r="H241" i="2"/>
  <c r="H242" i="2"/>
  <c r="H245" i="2"/>
  <c r="H246" i="2"/>
  <c r="H256" i="2"/>
  <c r="F257" i="2"/>
  <c r="H258" i="2"/>
  <c r="G316" i="2"/>
  <c r="J317" i="2"/>
  <c r="H324" i="2"/>
  <c r="H325" i="2"/>
  <c r="K331" i="2"/>
  <c r="I100" i="2"/>
  <c r="I68" i="2"/>
  <c r="I36" i="2"/>
  <c r="J99" i="2"/>
  <c r="J67" i="2"/>
  <c r="H99" i="2"/>
  <c r="H67" i="2"/>
  <c r="H35" i="2"/>
  <c r="H12" i="2"/>
  <c r="K21" i="2"/>
  <c r="Z85" i="1"/>
  <c r="P85" i="1"/>
  <c r="G85" i="1"/>
  <c r="Z77" i="1"/>
  <c r="P77" i="1"/>
  <c r="AF77" i="1" s="1"/>
  <c r="G77" i="1"/>
  <c r="P67" i="1"/>
  <c r="Z67" i="1"/>
  <c r="G67" i="1"/>
  <c r="Z57" i="1"/>
  <c r="P57" i="1"/>
  <c r="G57" i="1"/>
  <c r="G55" i="6"/>
  <c r="P55" i="6"/>
  <c r="K48" i="6"/>
  <c r="V48" i="6"/>
  <c r="G43" i="6"/>
  <c r="P43" i="6"/>
  <c r="R43" i="6"/>
  <c r="T43" i="6" s="1"/>
  <c r="G27" i="6"/>
  <c r="P27" i="6"/>
  <c r="L157" i="2"/>
  <c r="G191" i="2"/>
  <c r="G123" i="2"/>
  <c r="F129" i="2"/>
  <c r="F117" i="2"/>
  <c r="I133" i="2"/>
  <c r="I112" i="2"/>
  <c r="F120" i="2"/>
  <c r="I123" i="2"/>
  <c r="I124" i="2"/>
  <c r="F132" i="2"/>
  <c r="K136" i="2"/>
  <c r="L139" i="2"/>
  <c r="H140" i="2"/>
  <c r="I146" i="2"/>
  <c r="J147" i="2"/>
  <c r="I148" i="2"/>
  <c r="G149" i="2"/>
  <c r="K152" i="2"/>
  <c r="L155" i="2"/>
  <c r="H156" i="2"/>
  <c r="I162" i="2"/>
  <c r="J163" i="2"/>
  <c r="I164" i="2"/>
  <c r="G165" i="2"/>
  <c r="K168" i="2"/>
  <c r="H172" i="2"/>
  <c r="I178" i="2"/>
  <c r="J179" i="2"/>
  <c r="I180" i="2"/>
  <c r="G181" i="2"/>
  <c r="H182" i="2"/>
  <c r="H183" i="2"/>
  <c r="K184" i="2"/>
  <c r="H188" i="2"/>
  <c r="K189" i="2"/>
  <c r="F192" i="2"/>
  <c r="J196" i="2"/>
  <c r="I197" i="2"/>
  <c r="G198" i="2"/>
  <c r="H205" i="2"/>
  <c r="F208" i="2"/>
  <c r="F209" i="2"/>
  <c r="J213" i="2"/>
  <c r="I214" i="2"/>
  <c r="G219" i="2"/>
  <c r="I220" i="2"/>
  <c r="L229" i="2"/>
  <c r="K233" i="2"/>
  <c r="K234" i="2"/>
  <c r="L235" i="2"/>
  <c r="F241" i="2"/>
  <c r="F242" i="2"/>
  <c r="F245" i="2"/>
  <c r="F246" i="2"/>
  <c r="J248" i="2"/>
  <c r="H249" i="2"/>
  <c r="I253" i="2"/>
  <c r="G254" i="2"/>
  <c r="F258" i="2"/>
  <c r="J260" i="2"/>
  <c r="H261" i="2"/>
  <c r="J268" i="2"/>
  <c r="H269" i="2"/>
  <c r="L270" i="2"/>
  <c r="J276" i="2"/>
  <c r="H277" i="2"/>
  <c r="L278" i="2"/>
  <c r="J284" i="2"/>
  <c r="H285" i="2"/>
  <c r="L286" i="2"/>
  <c r="J292" i="2"/>
  <c r="H293" i="2"/>
  <c r="L294" i="2"/>
  <c r="J300" i="2"/>
  <c r="H301" i="2"/>
  <c r="J308" i="2"/>
  <c r="H309" i="2"/>
  <c r="I316" i="2"/>
  <c r="F324" i="2"/>
  <c r="F325" i="2"/>
  <c r="H326" i="2"/>
  <c r="H334" i="2"/>
  <c r="H337" i="2"/>
  <c r="L86" i="2"/>
  <c r="L54" i="2"/>
  <c r="L22" i="2"/>
  <c r="F100" i="2"/>
  <c r="F68" i="2"/>
  <c r="F36" i="2"/>
  <c r="I88" i="2"/>
  <c r="I56" i="2"/>
  <c r="I24" i="2"/>
  <c r="J98" i="2"/>
  <c r="J66" i="2"/>
  <c r="H106" i="2"/>
  <c r="H88" i="2"/>
  <c r="H74" i="2"/>
  <c r="H42" i="2"/>
  <c r="I21" i="2"/>
  <c r="P84" i="1"/>
  <c r="Z84" i="1"/>
  <c r="G84" i="1"/>
  <c r="P76" i="1"/>
  <c r="Z76" i="1"/>
  <c r="G76" i="1"/>
  <c r="Z66" i="1"/>
  <c r="P66" i="1"/>
  <c r="R66" i="1"/>
  <c r="T66" i="1" s="1"/>
  <c r="G66" i="1"/>
  <c r="G56" i="1"/>
  <c r="P56" i="1"/>
  <c r="R56" i="1" s="1"/>
  <c r="T56" i="1" s="1"/>
  <c r="Z56" i="1"/>
  <c r="G61" i="6"/>
  <c r="P61" i="6"/>
  <c r="K54" i="6"/>
  <c r="V54" i="6"/>
  <c r="K41" i="6"/>
  <c r="G35" i="6"/>
  <c r="P35" i="6"/>
  <c r="K25" i="6"/>
  <c r="L123" i="2"/>
  <c r="K129" i="2"/>
  <c r="K114" i="2"/>
  <c r="J112" i="2"/>
  <c r="I115" i="2"/>
  <c r="G117" i="2"/>
  <c r="J123" i="2"/>
  <c r="J124" i="2"/>
  <c r="J146" i="2"/>
  <c r="K147" i="2"/>
  <c r="J148" i="2"/>
  <c r="J162" i="2"/>
  <c r="K163" i="2"/>
  <c r="J164" i="2"/>
  <c r="J178" i="2"/>
  <c r="K179" i="2"/>
  <c r="J180" i="2"/>
  <c r="K196" i="2"/>
  <c r="J197" i="2"/>
  <c r="K213" i="2"/>
  <c r="I219" i="2"/>
  <c r="G239" i="2"/>
  <c r="J253" i="2"/>
  <c r="I254" i="2"/>
  <c r="G267" i="2"/>
  <c r="G275" i="2"/>
  <c r="G283" i="2"/>
  <c r="G291" i="2"/>
  <c r="G299" i="2"/>
  <c r="G307" i="2"/>
  <c r="G315" i="2"/>
  <c r="I86" i="2"/>
  <c r="J86" i="2"/>
  <c r="J54" i="2"/>
  <c r="J22" i="2"/>
  <c r="P83" i="1"/>
  <c r="R83" i="1" s="1"/>
  <c r="T83" i="1" s="1"/>
  <c r="Z83" i="1"/>
  <c r="G83" i="1"/>
  <c r="P75" i="1"/>
  <c r="Z75" i="1"/>
  <c r="G75" i="1"/>
  <c r="P64" i="1"/>
  <c r="R64" i="1" s="1"/>
  <c r="T64" i="1" s="1"/>
  <c r="Z64" i="1"/>
  <c r="G64" i="1"/>
  <c r="P55" i="1"/>
  <c r="R55" i="1" s="1"/>
  <c r="T55" i="1" s="1"/>
  <c r="Z55" i="1"/>
  <c r="G55" i="1"/>
  <c r="G67" i="6"/>
  <c r="P67" i="6"/>
  <c r="G47" i="6"/>
  <c r="P47" i="6"/>
  <c r="R47" i="6"/>
  <c r="T47" i="6" s="1"/>
  <c r="K40" i="6"/>
  <c r="V40" i="6"/>
  <c r="K33" i="6"/>
  <c r="G23" i="6"/>
  <c r="P23" i="6"/>
  <c r="I114" i="2"/>
  <c r="L112" i="2"/>
  <c r="J115" i="2"/>
  <c r="J116" i="2"/>
  <c r="I117" i="2"/>
  <c r="I122" i="2"/>
  <c r="H123" i="2"/>
  <c r="K124" i="2"/>
  <c r="I127" i="2"/>
  <c r="G129" i="2"/>
  <c r="I142" i="2"/>
  <c r="J143" i="2"/>
  <c r="H146" i="2"/>
  <c r="H147" i="2"/>
  <c r="K148" i="2"/>
  <c r="I158" i="2"/>
  <c r="J159" i="2"/>
  <c r="H162" i="2"/>
  <c r="H163" i="2"/>
  <c r="K164" i="2"/>
  <c r="I174" i="2"/>
  <c r="J175" i="2"/>
  <c r="H178" i="2"/>
  <c r="H179" i="2"/>
  <c r="K180" i="2"/>
  <c r="H196" i="2"/>
  <c r="K197" i="2"/>
  <c r="I203" i="2"/>
  <c r="L211" i="2"/>
  <c r="J217" i="2"/>
  <c r="I218" i="2"/>
  <c r="J219" i="2"/>
  <c r="I237" i="2"/>
  <c r="I238" i="2"/>
  <c r="I239" i="2"/>
  <c r="I252" i="2"/>
  <c r="K254" i="2"/>
  <c r="J265" i="2"/>
  <c r="I266" i="2"/>
  <c r="I267" i="2"/>
  <c r="J273" i="2"/>
  <c r="I274" i="2"/>
  <c r="I275" i="2"/>
  <c r="J281" i="2"/>
  <c r="I282" i="2"/>
  <c r="I283" i="2"/>
  <c r="J289" i="2"/>
  <c r="I290" i="2"/>
  <c r="I291" i="2"/>
  <c r="J297" i="2"/>
  <c r="I298" i="2"/>
  <c r="I299" i="2"/>
  <c r="J305" i="2"/>
  <c r="I306" i="2"/>
  <c r="I307" i="2"/>
  <c r="J313" i="2"/>
  <c r="I314" i="2"/>
  <c r="I315" i="2"/>
  <c r="I320" i="2"/>
  <c r="J321" i="2"/>
  <c r="I106" i="2"/>
  <c r="H21" i="2"/>
  <c r="Z82" i="1"/>
  <c r="P82" i="1"/>
  <c r="G82" i="1"/>
  <c r="P73" i="1"/>
  <c r="Z73" i="1"/>
  <c r="G73" i="1"/>
  <c r="P63" i="1"/>
  <c r="Z63" i="1"/>
  <c r="G63" i="1"/>
  <c r="Z54" i="1"/>
  <c r="G54" i="1"/>
  <c r="P54" i="1"/>
  <c r="R54" i="1" s="1"/>
  <c r="T54" i="1" s="1"/>
  <c r="G65" i="6"/>
  <c r="P65" i="6"/>
  <c r="R65" i="6"/>
  <c r="T65" i="6" s="1"/>
  <c r="G53" i="6"/>
  <c r="P53" i="6"/>
  <c r="R53" i="6" s="1"/>
  <c r="T53" i="6" s="1"/>
  <c r="K46" i="6"/>
  <c r="V46" i="6"/>
  <c r="G31" i="6"/>
  <c r="P31" i="6"/>
  <c r="L145" i="2"/>
  <c r="L133" i="2"/>
  <c r="L115" i="2"/>
  <c r="I129" i="2"/>
  <c r="H112" i="2"/>
  <c r="K116" i="2"/>
  <c r="K117" i="2"/>
  <c r="I120" i="2"/>
  <c r="F122" i="2"/>
  <c r="J127" i="2"/>
  <c r="I132" i="2"/>
  <c r="I139" i="2"/>
  <c r="J142" i="2"/>
  <c r="K143" i="2"/>
  <c r="I145" i="2"/>
  <c r="I155" i="2"/>
  <c r="J158" i="2"/>
  <c r="K159" i="2"/>
  <c r="I161" i="2"/>
  <c r="I171" i="2"/>
  <c r="J174" i="2"/>
  <c r="K175" i="2"/>
  <c r="I177" i="2"/>
  <c r="I187" i="2"/>
  <c r="I192" i="2"/>
  <c r="H195" i="2"/>
  <c r="F196" i="2"/>
  <c r="I202" i="2"/>
  <c r="J203" i="2"/>
  <c r="H213" i="2"/>
  <c r="K217" i="2"/>
  <c r="K218" i="2"/>
  <c r="I225" i="2"/>
  <c r="G226" i="2"/>
  <c r="J237" i="2"/>
  <c r="G243" i="2"/>
  <c r="J252" i="2"/>
  <c r="H253" i="2"/>
  <c r="I257" i="2"/>
  <c r="I264" i="2"/>
  <c r="K265" i="2"/>
  <c r="K266" i="2"/>
  <c r="I272" i="2"/>
  <c r="K273" i="2"/>
  <c r="K274" i="2"/>
  <c r="I280" i="2"/>
  <c r="K281" i="2"/>
  <c r="I288" i="2"/>
  <c r="K289" i="2"/>
  <c r="K290" i="2"/>
  <c r="I296" i="2"/>
  <c r="K297" i="2"/>
  <c r="K298" i="2"/>
  <c r="I304" i="2"/>
  <c r="K305" i="2"/>
  <c r="K306" i="2"/>
  <c r="I312" i="2"/>
  <c r="K313" i="2"/>
  <c r="K314" i="2"/>
  <c r="F316" i="2"/>
  <c r="I319" i="2"/>
  <c r="J320" i="2"/>
  <c r="F321" i="2"/>
  <c r="H83" i="2"/>
  <c r="H51" i="2"/>
  <c r="P81" i="1"/>
  <c r="Z81" i="1"/>
  <c r="G81" i="1"/>
  <c r="P72" i="1"/>
  <c r="Z72" i="1"/>
  <c r="G72" i="1"/>
  <c r="P62" i="1"/>
  <c r="Z62" i="1"/>
  <c r="G62" i="1"/>
  <c r="Z53" i="1"/>
  <c r="P53" i="1"/>
  <c r="R53" i="1" s="1"/>
  <c r="T53" i="1" s="1"/>
  <c r="G53" i="1"/>
  <c r="K64" i="6"/>
  <c r="V64" i="6"/>
  <c r="G59" i="6"/>
  <c r="P59" i="6"/>
  <c r="G39" i="6"/>
  <c r="P39" i="6"/>
  <c r="R39" i="6"/>
  <c r="T39" i="6" s="1"/>
  <c r="K30" i="6"/>
  <c r="V30" i="6"/>
  <c r="L173" i="2"/>
  <c r="L141" i="2"/>
  <c r="F226" i="2"/>
  <c r="G179" i="2"/>
  <c r="G163" i="2"/>
  <c r="G147" i="2"/>
  <c r="F218" i="2"/>
  <c r="J133" i="2"/>
  <c r="J114" i="2"/>
  <c r="H115" i="2"/>
  <c r="J122" i="2"/>
  <c r="H124" i="2"/>
  <c r="H145" i="2"/>
  <c r="L146" i="2"/>
  <c r="H148" i="2"/>
  <c r="H161" i="2"/>
  <c r="H164" i="2"/>
  <c r="H177" i="2"/>
  <c r="H180" i="2"/>
  <c r="J192" i="2"/>
  <c r="I193" i="2"/>
  <c r="H197" i="2"/>
  <c r="I208" i="2"/>
  <c r="H219" i="2"/>
  <c r="H252" i="2"/>
  <c r="F253" i="2"/>
  <c r="H254" i="2"/>
  <c r="I325" i="2"/>
  <c r="I104" i="2"/>
  <c r="I93" i="2"/>
  <c r="I72" i="2"/>
  <c r="I61" i="2"/>
  <c r="I29" i="2"/>
  <c r="J93" i="2"/>
  <c r="J61" i="2"/>
  <c r="J29" i="2"/>
  <c r="H111" i="2"/>
  <c r="H79" i="2"/>
  <c r="H47" i="2"/>
  <c r="P80" i="1"/>
  <c r="R80" i="1" s="1"/>
  <c r="T80" i="1" s="1"/>
  <c r="Z80" i="1"/>
  <c r="G80" i="1"/>
  <c r="P71" i="1"/>
  <c r="Z71" i="1"/>
  <c r="G71" i="1"/>
  <c r="Z61" i="1"/>
  <c r="P61" i="1"/>
  <c r="R61" i="1" s="1"/>
  <c r="T61" i="1" s="1"/>
  <c r="G61" i="1"/>
  <c r="K70" i="6"/>
  <c r="V70" i="6"/>
  <c r="K57" i="6"/>
  <c r="G45" i="6"/>
  <c r="P45" i="6"/>
  <c r="K38" i="6"/>
  <c r="V38" i="6"/>
  <c r="F114" i="2"/>
  <c r="P87" i="1"/>
  <c r="Z87" i="1"/>
  <c r="G87" i="1"/>
  <c r="P79" i="1"/>
  <c r="R79" i="1" s="1"/>
  <c r="T79" i="1" s="1"/>
  <c r="Z79" i="1"/>
  <c r="G79" i="1"/>
  <c r="P70" i="1"/>
  <c r="Z70" i="1"/>
  <c r="G70" i="1"/>
  <c r="Z60" i="1"/>
  <c r="G60" i="1"/>
  <c r="P60" i="1"/>
  <c r="R60" i="1"/>
  <c r="T60" i="1" s="1"/>
  <c r="G63" i="6"/>
  <c r="P63" i="6"/>
  <c r="K56" i="6"/>
  <c r="V56" i="6"/>
  <c r="G51" i="6"/>
  <c r="P51" i="6"/>
  <c r="R51" i="6" s="1"/>
  <c r="T51" i="6" s="1"/>
  <c r="G22" i="6"/>
  <c r="P22" i="6"/>
  <c r="E103" i="1"/>
  <c r="F103" i="1"/>
  <c r="E99" i="1"/>
  <c r="F99" i="1"/>
  <c r="E95" i="1"/>
  <c r="F95" i="1"/>
  <c r="E91" i="1"/>
  <c r="F91" i="1"/>
  <c r="E74" i="1"/>
  <c r="F74" i="1"/>
  <c r="E32" i="6"/>
  <c r="F32" i="6"/>
  <c r="E24" i="6"/>
  <c r="F24" i="6"/>
  <c r="W7" i="6"/>
  <c r="E37" i="6"/>
  <c r="F37" i="6"/>
  <c r="E29" i="6"/>
  <c r="F29" i="6"/>
  <c r="E21" i="6"/>
  <c r="F21" i="6"/>
  <c r="E106" i="1"/>
  <c r="F106" i="1"/>
  <c r="E102" i="1"/>
  <c r="F102" i="1"/>
  <c r="E98" i="1"/>
  <c r="F98" i="1"/>
  <c r="E94" i="1"/>
  <c r="F94" i="1"/>
  <c r="E90" i="1"/>
  <c r="F90" i="1"/>
  <c r="E69" i="1"/>
  <c r="F69" i="1"/>
  <c r="P57" i="6"/>
  <c r="R57" i="6" s="1"/>
  <c r="T57" i="6" s="1"/>
  <c r="P49" i="6"/>
  <c r="R49" i="6" s="1"/>
  <c r="T49" i="6" s="1"/>
  <c r="P41" i="6"/>
  <c r="R41" i="6" s="1"/>
  <c r="T41" i="6" s="1"/>
  <c r="P33" i="6"/>
  <c r="R33" i="6" s="1"/>
  <c r="T33" i="6" s="1"/>
  <c r="P25" i="6"/>
  <c r="R25" i="6" s="1"/>
  <c r="T25" i="6" s="1"/>
  <c r="W11" i="6"/>
  <c r="G68" i="6"/>
  <c r="E66" i="6"/>
  <c r="F66" i="6"/>
  <c r="G60" i="6"/>
  <c r="E58" i="6"/>
  <c r="F58" i="6"/>
  <c r="G52" i="6"/>
  <c r="E50" i="6"/>
  <c r="F50" i="6"/>
  <c r="G44" i="6"/>
  <c r="R44" i="6"/>
  <c r="T44" i="6" s="1"/>
  <c r="E42" i="6"/>
  <c r="F42" i="6"/>
  <c r="G36" i="6"/>
  <c r="E34" i="6"/>
  <c r="F34" i="6"/>
  <c r="G28" i="6"/>
  <c r="R28" i="6"/>
  <c r="T28" i="6" s="1"/>
  <c r="W10" i="6"/>
  <c r="W6" i="6"/>
  <c r="E105" i="1"/>
  <c r="F105" i="1"/>
  <c r="E101" i="1"/>
  <c r="F101" i="1"/>
  <c r="E97" i="1"/>
  <c r="F97" i="1"/>
  <c r="E93" i="1"/>
  <c r="F93" i="1"/>
  <c r="E89" i="1"/>
  <c r="F89" i="1"/>
  <c r="E65" i="1"/>
  <c r="F65" i="1"/>
  <c r="W4" i="6"/>
  <c r="E52" i="1"/>
  <c r="F52" i="1"/>
  <c r="G21" i="1"/>
  <c r="E21" i="1"/>
  <c r="F21" i="1"/>
  <c r="E22" i="1"/>
  <c r="F22" i="1"/>
  <c r="E23" i="1"/>
  <c r="F23" i="1"/>
  <c r="G24" i="1"/>
  <c r="E24" i="1"/>
  <c r="F24" i="1"/>
  <c r="G25" i="1"/>
  <c r="E25" i="1"/>
  <c r="F25" i="1"/>
  <c r="E26" i="1"/>
  <c r="F26" i="1"/>
  <c r="E27" i="1"/>
  <c r="F27" i="1"/>
  <c r="G28" i="1"/>
  <c r="E28" i="1"/>
  <c r="F28" i="1"/>
  <c r="G29" i="1"/>
  <c r="E29" i="1"/>
  <c r="F29" i="1"/>
  <c r="E30" i="1"/>
  <c r="F30" i="1"/>
  <c r="E31" i="1"/>
  <c r="F31" i="1"/>
  <c r="G32" i="1"/>
  <c r="E32" i="1"/>
  <c r="F32" i="1"/>
  <c r="G33" i="1"/>
  <c r="E33" i="1"/>
  <c r="F33" i="1"/>
  <c r="E34" i="1"/>
  <c r="F34" i="1"/>
  <c r="E35" i="1"/>
  <c r="F35" i="1"/>
  <c r="G36" i="1"/>
  <c r="E36" i="1"/>
  <c r="F36" i="1"/>
  <c r="E37" i="1"/>
  <c r="F37" i="1"/>
  <c r="E38" i="1"/>
  <c r="F38" i="1"/>
  <c r="E39" i="1"/>
  <c r="F39" i="1"/>
  <c r="E40" i="1"/>
  <c r="E41" i="1"/>
  <c r="F41" i="1"/>
  <c r="E42" i="1"/>
  <c r="E43" i="1"/>
  <c r="F43" i="1"/>
  <c r="E44" i="1"/>
  <c r="E45" i="1"/>
  <c r="F45" i="1"/>
  <c r="E46" i="1"/>
  <c r="E47" i="1"/>
  <c r="F47" i="1"/>
  <c r="E48" i="1"/>
  <c r="E49" i="1"/>
  <c r="F49" i="1"/>
  <c r="E50" i="1"/>
  <c r="E51" i="1"/>
  <c r="E104" i="1"/>
  <c r="F104" i="1"/>
  <c r="E100" i="1"/>
  <c r="F100" i="1"/>
  <c r="E96" i="1"/>
  <c r="F96" i="1"/>
  <c r="E92" i="1"/>
  <c r="F92" i="1"/>
  <c r="E88" i="1"/>
  <c r="F88" i="1"/>
  <c r="E58" i="1"/>
  <c r="F58" i="1"/>
  <c r="W8" i="6"/>
  <c r="AB14" i="1"/>
  <c r="P106" i="1"/>
  <c r="P103" i="1"/>
  <c r="AB15" i="1"/>
  <c r="BA126" i="7"/>
  <c r="AZ126" i="7"/>
  <c r="AX126" i="7"/>
  <c r="BB126" i="7"/>
  <c r="AB18" i="1"/>
  <c r="BB118" i="7"/>
  <c r="BA118" i="7"/>
  <c r="AU544" i="1"/>
  <c r="AU531" i="1"/>
  <c r="AU515" i="1"/>
  <c r="AU507" i="1"/>
  <c r="AU537" i="1"/>
  <c r="AU521" i="1"/>
  <c r="AU535" i="1"/>
  <c r="AU519" i="1"/>
  <c r="AU511" i="1"/>
  <c r="AU503" i="1"/>
  <c r="AU533" i="1"/>
  <c r="BA110" i="7"/>
  <c r="AZ110" i="7"/>
  <c r="AX110" i="7"/>
  <c r="BB110" i="7"/>
  <c r="AB12" i="1"/>
  <c r="BA101" i="7"/>
  <c r="AZ101" i="7"/>
  <c r="AX101" i="7"/>
  <c r="BB101" i="7"/>
  <c r="BA93" i="7"/>
  <c r="AZ93" i="7"/>
  <c r="AX93" i="7"/>
  <c r="BB93" i="7"/>
  <c r="BA70" i="7"/>
  <c r="AZ70" i="7"/>
  <c r="AX70" i="7"/>
  <c r="BB70" i="7"/>
  <c r="BB34" i="7"/>
  <c r="BA34" i="7"/>
  <c r="AZ34" i="7"/>
  <c r="AX34" i="7"/>
  <c r="BK129" i="7"/>
  <c r="BJ129" i="7"/>
  <c r="BI129" i="7"/>
  <c r="BH129" i="7"/>
  <c r="BG129" i="7"/>
  <c r="BF129" i="7"/>
  <c r="BE129" i="7"/>
  <c r="BD129" i="7"/>
  <c r="BC129" i="7"/>
  <c r="BJ124" i="7"/>
  <c r="BI124" i="7"/>
  <c r="BH124" i="7"/>
  <c r="BG124" i="7"/>
  <c r="BF124" i="7"/>
  <c r="BE124" i="7"/>
  <c r="BD124" i="7"/>
  <c r="BC124" i="7"/>
  <c r="BK113" i="7"/>
  <c r="BJ113" i="7"/>
  <c r="BI113" i="7"/>
  <c r="BH113" i="7"/>
  <c r="BG113" i="7"/>
  <c r="BF113" i="7"/>
  <c r="BE113" i="7"/>
  <c r="BD113" i="7"/>
  <c r="BC113" i="7"/>
  <c r="BA106" i="7"/>
  <c r="AZ106" i="7"/>
  <c r="AX106" i="7"/>
  <c r="BB106" i="7"/>
  <c r="BA98" i="7"/>
  <c r="BB98" i="7"/>
  <c r="BA90" i="7"/>
  <c r="BB90" i="7"/>
  <c r="BA55" i="7"/>
  <c r="BB55" i="7"/>
  <c r="BB38" i="7"/>
  <c r="BA38" i="7"/>
  <c r="AZ38" i="7"/>
  <c r="AX38" i="7"/>
  <c r="BK125" i="7"/>
  <c r="BJ125" i="7"/>
  <c r="BI125" i="7"/>
  <c r="BH125" i="7"/>
  <c r="BG125" i="7"/>
  <c r="BF125" i="7"/>
  <c r="BE125" i="7"/>
  <c r="BD125" i="7"/>
  <c r="BC125" i="7"/>
  <c r="BJ120" i="7"/>
  <c r="BI120" i="7"/>
  <c r="BH120" i="7"/>
  <c r="BG120" i="7"/>
  <c r="BF120" i="7"/>
  <c r="BE120" i="7"/>
  <c r="BD120" i="7"/>
  <c r="BC120" i="7"/>
  <c r="BA103" i="7"/>
  <c r="BB103" i="7"/>
  <c r="BA95" i="7"/>
  <c r="AZ95" i="7"/>
  <c r="AX95" i="7"/>
  <c r="BB95" i="7"/>
  <c r="BA87" i="7"/>
  <c r="BB87" i="7"/>
  <c r="BH130" i="7"/>
  <c r="BG130" i="7"/>
  <c r="BF130" i="7"/>
  <c r="BE130" i="7"/>
  <c r="BD130" i="7"/>
  <c r="BC130" i="7"/>
  <c r="BK121" i="7"/>
  <c r="BJ121" i="7"/>
  <c r="BI121" i="7"/>
  <c r="BH121" i="7"/>
  <c r="BG121" i="7"/>
  <c r="BF121" i="7"/>
  <c r="BE121" i="7"/>
  <c r="BD121" i="7"/>
  <c r="BC121" i="7"/>
  <c r="BJ116" i="7"/>
  <c r="BI116" i="7"/>
  <c r="BH116" i="7"/>
  <c r="BG116" i="7"/>
  <c r="BF116" i="7"/>
  <c r="BE116" i="7"/>
  <c r="BD116" i="7"/>
  <c r="BC116" i="7"/>
  <c r="BA100" i="7"/>
  <c r="AZ100" i="7"/>
  <c r="AX100" i="7"/>
  <c r="BB100" i="7"/>
  <c r="BA92" i="7"/>
  <c r="AZ92" i="7"/>
  <c r="AX92" i="7"/>
  <c r="BB92" i="7"/>
  <c r="BB35" i="7"/>
  <c r="BA35" i="7"/>
  <c r="BK117" i="7"/>
  <c r="BJ117" i="7"/>
  <c r="BI117" i="7"/>
  <c r="BH117" i="7"/>
  <c r="BG117" i="7"/>
  <c r="BF117" i="7"/>
  <c r="BE117" i="7"/>
  <c r="BD117" i="7"/>
  <c r="BC117" i="7"/>
  <c r="BA105" i="7"/>
  <c r="BB105" i="7"/>
  <c r="BA97" i="7"/>
  <c r="BB97" i="7"/>
  <c r="BA89" i="7"/>
  <c r="BB89" i="7"/>
  <c r="BA83" i="7"/>
  <c r="AZ83" i="7"/>
  <c r="AX83" i="7"/>
  <c r="BB83" i="7"/>
  <c r="BA75" i="7"/>
  <c r="BB75" i="7"/>
  <c r="BB37" i="7"/>
  <c r="BA37" i="7"/>
  <c r="AZ37" i="7"/>
  <c r="AX37" i="7"/>
  <c r="BI131" i="7"/>
  <c r="BH131" i="7"/>
  <c r="BG131" i="7"/>
  <c r="BF131" i="7"/>
  <c r="BE131" i="7"/>
  <c r="BD131" i="7"/>
  <c r="BC131" i="7"/>
  <c r="BH122" i="7"/>
  <c r="BG122" i="7"/>
  <c r="BF122" i="7"/>
  <c r="BE122" i="7"/>
  <c r="BD122" i="7"/>
  <c r="BC122" i="7"/>
  <c r="BA102" i="7"/>
  <c r="BB102" i="7"/>
  <c r="BA94" i="7"/>
  <c r="BB94" i="7"/>
  <c r="BA64" i="7"/>
  <c r="AZ64" i="7"/>
  <c r="AX64" i="7"/>
  <c r="BB64" i="7"/>
  <c r="BA47" i="7"/>
  <c r="BB47" i="7"/>
  <c r="BB36" i="7"/>
  <c r="BA36" i="7"/>
  <c r="AZ36" i="7"/>
  <c r="AX36" i="7"/>
  <c r="BH114" i="7"/>
  <c r="BG114" i="7"/>
  <c r="BF114" i="7"/>
  <c r="BE114" i="7"/>
  <c r="BD114" i="7"/>
  <c r="BC114" i="7"/>
  <c r="BA99" i="7"/>
  <c r="AZ99" i="7"/>
  <c r="AX99" i="7"/>
  <c r="BB99" i="7"/>
  <c r="BA91" i="7"/>
  <c r="AZ91" i="7"/>
  <c r="AX91" i="7"/>
  <c r="BB91" i="7"/>
  <c r="BA79" i="7"/>
  <c r="BB79" i="7"/>
  <c r="BA60" i="7"/>
  <c r="AZ60" i="7"/>
  <c r="AX60" i="7"/>
  <c r="BB60" i="7"/>
  <c r="BB39" i="7"/>
  <c r="BA39" i="7"/>
  <c r="BK128" i="7"/>
  <c r="BJ128" i="7"/>
  <c r="BI128" i="7"/>
  <c r="BH128" i="7"/>
  <c r="BG128" i="7"/>
  <c r="BF128" i="7"/>
  <c r="BE128" i="7"/>
  <c r="BD128" i="7"/>
  <c r="BC128" i="7"/>
  <c r="BI123" i="7"/>
  <c r="BH123" i="7"/>
  <c r="BG123" i="7"/>
  <c r="BF123" i="7"/>
  <c r="BA104" i="7"/>
  <c r="BB104" i="7"/>
  <c r="BA96" i="7"/>
  <c r="BB96" i="7"/>
  <c r="BA88" i="7"/>
  <c r="AZ88" i="7"/>
  <c r="AX88" i="7"/>
  <c r="BB88" i="7"/>
  <c r="BH65" i="7"/>
  <c r="BG65" i="7"/>
  <c r="BF65" i="7"/>
  <c r="BE65" i="7"/>
  <c r="BD65" i="7"/>
  <c r="BC65" i="7"/>
  <c r="BK62" i="7"/>
  <c r="BJ62" i="7"/>
  <c r="BI62" i="7"/>
  <c r="BH62" i="7"/>
  <c r="BG62" i="7"/>
  <c r="BF62" i="7"/>
  <c r="BE62" i="7"/>
  <c r="BD62" i="7"/>
  <c r="BC62" i="7"/>
  <c r="BJ56" i="7"/>
  <c r="BI56" i="7"/>
  <c r="BH56" i="7"/>
  <c r="BG56" i="7"/>
  <c r="BF56" i="7"/>
  <c r="BE56" i="7"/>
  <c r="BD56" i="7"/>
  <c r="BC56" i="7"/>
  <c r="AJ529" i="7"/>
  <c r="AI529" i="7"/>
  <c r="AH529" i="7"/>
  <c r="AA529" i="7"/>
  <c r="AE529" i="7"/>
  <c r="BH54" i="7"/>
  <c r="BG54" i="7"/>
  <c r="BF54" i="7"/>
  <c r="BE54" i="7"/>
  <c r="BD54" i="7"/>
  <c r="BC54" i="7"/>
  <c r="AJ505" i="7"/>
  <c r="AI505" i="7"/>
  <c r="AH505" i="7"/>
  <c r="AA505" i="7"/>
  <c r="AE505" i="7"/>
  <c r="BH111" i="7"/>
  <c r="BG111" i="7"/>
  <c r="BF111" i="7"/>
  <c r="BE111" i="7"/>
  <c r="BD111" i="7"/>
  <c r="BC111" i="7"/>
  <c r="BI108" i="7"/>
  <c r="BH108" i="7"/>
  <c r="BG108" i="7"/>
  <c r="BF108" i="7"/>
  <c r="BE108" i="7"/>
  <c r="BD108" i="7"/>
  <c r="BC108" i="7"/>
  <c r="BI77" i="7"/>
  <c r="BH77" i="7"/>
  <c r="BG77" i="7"/>
  <c r="BF77" i="7"/>
  <c r="BE77" i="7"/>
  <c r="BD77" i="7"/>
  <c r="BC77" i="7"/>
  <c r="BJ76" i="7"/>
  <c r="BI76" i="7"/>
  <c r="BH76" i="7"/>
  <c r="BG76" i="7"/>
  <c r="BF76" i="7"/>
  <c r="BE76" i="7"/>
  <c r="BD76" i="7"/>
  <c r="BC76" i="7"/>
  <c r="BI54" i="7"/>
  <c r="BH50" i="7"/>
  <c r="BG50" i="7"/>
  <c r="BF50" i="7"/>
  <c r="BE50" i="7"/>
  <c r="BD50" i="7"/>
  <c r="BC50" i="7"/>
  <c r="BK48" i="7"/>
  <c r="BJ48" i="7"/>
  <c r="BI48" i="7"/>
  <c r="BH30" i="7"/>
  <c r="BG30" i="7"/>
  <c r="BF30" i="7"/>
  <c r="BE30" i="7"/>
  <c r="BD30" i="7"/>
  <c r="BC30" i="7"/>
  <c r="BI127" i="7"/>
  <c r="BH127" i="7"/>
  <c r="BG127" i="7"/>
  <c r="BF127" i="7"/>
  <c r="BE127" i="7"/>
  <c r="BD127" i="7"/>
  <c r="BC127" i="7"/>
  <c r="BE123" i="7"/>
  <c r="BD123" i="7"/>
  <c r="BC123" i="7"/>
  <c r="BI119" i="7"/>
  <c r="BH119" i="7"/>
  <c r="BG119" i="7"/>
  <c r="BF119" i="7"/>
  <c r="BE119" i="7"/>
  <c r="BD119" i="7"/>
  <c r="BC119" i="7"/>
  <c r="BI111" i="7"/>
  <c r="BJ108" i="7"/>
  <c r="BE107" i="7"/>
  <c r="BD107" i="7"/>
  <c r="BC107" i="7"/>
  <c r="BI86" i="7"/>
  <c r="BH86" i="7"/>
  <c r="BG86" i="7"/>
  <c r="BF86" i="7"/>
  <c r="BE86" i="7"/>
  <c r="BD86" i="7"/>
  <c r="BC86" i="7"/>
  <c r="BJ85" i="7"/>
  <c r="BI85" i="7"/>
  <c r="BH85" i="7"/>
  <c r="BG85" i="7"/>
  <c r="BF85" i="7"/>
  <c r="BE85" i="7"/>
  <c r="BD85" i="7"/>
  <c r="BC85" i="7"/>
  <c r="BK84" i="7"/>
  <c r="BJ84" i="7"/>
  <c r="BI84" i="7"/>
  <c r="BH84" i="7"/>
  <c r="BG84" i="7"/>
  <c r="BF84" i="7"/>
  <c r="BE84" i="7"/>
  <c r="BD84" i="7"/>
  <c r="BC84" i="7"/>
  <c r="BI78" i="7"/>
  <c r="BH78" i="7"/>
  <c r="BG78" i="7"/>
  <c r="BF78" i="7"/>
  <c r="BE78" i="7"/>
  <c r="BD78" i="7"/>
  <c r="BC78" i="7"/>
  <c r="BJ77" i="7"/>
  <c r="BK76" i="7"/>
  <c r="BE74" i="7"/>
  <c r="BD74" i="7"/>
  <c r="BC74" i="7"/>
  <c r="BE73" i="7"/>
  <c r="BD73" i="7"/>
  <c r="BC73" i="7"/>
  <c r="BI69" i="7"/>
  <c r="BH69" i="7"/>
  <c r="BG69" i="7"/>
  <c r="BF69" i="7"/>
  <c r="BE69" i="7"/>
  <c r="BD69" i="7"/>
  <c r="BC69" i="7"/>
  <c r="BI68" i="7"/>
  <c r="BH68" i="7"/>
  <c r="BG68" i="7"/>
  <c r="BF68" i="7"/>
  <c r="BE68" i="7"/>
  <c r="BD68" i="7"/>
  <c r="BC68" i="7"/>
  <c r="BJ67" i="7"/>
  <c r="BI67" i="7"/>
  <c r="BH67" i="7"/>
  <c r="BG67" i="7"/>
  <c r="BF67" i="7"/>
  <c r="BE67" i="7"/>
  <c r="BD67" i="7"/>
  <c r="BC67" i="7"/>
  <c r="BK66" i="7"/>
  <c r="BJ66" i="7"/>
  <c r="BI66" i="7"/>
  <c r="BH66" i="7"/>
  <c r="BG66" i="7"/>
  <c r="BF66" i="7"/>
  <c r="BE66" i="7"/>
  <c r="BD66" i="7"/>
  <c r="BC66" i="7"/>
  <c r="BE63" i="7"/>
  <c r="BD63" i="7"/>
  <c r="BC63" i="7"/>
  <c r="BI59" i="7"/>
  <c r="BH59" i="7"/>
  <c r="BH51" i="7"/>
  <c r="BG51" i="7"/>
  <c r="BF51" i="7"/>
  <c r="BE51" i="7"/>
  <c r="BD51" i="7"/>
  <c r="BC51" i="7"/>
  <c r="BJ45" i="7"/>
  <c r="BI45" i="7"/>
  <c r="BH45" i="7"/>
  <c r="BG45" i="7"/>
  <c r="BF45" i="7"/>
  <c r="BE45" i="7"/>
  <c r="BD45" i="7"/>
  <c r="BC45" i="7"/>
  <c r="BI29" i="7"/>
  <c r="BH29" i="7"/>
  <c r="BG29" i="7"/>
  <c r="BF29" i="7"/>
  <c r="BE29" i="7"/>
  <c r="BD29" i="7"/>
  <c r="BC29" i="7"/>
  <c r="BA18" i="7"/>
  <c r="BB18" i="7"/>
  <c r="AJ537" i="7"/>
  <c r="AI537" i="7"/>
  <c r="AH537" i="7"/>
  <c r="AA537" i="7"/>
  <c r="AE537" i="7"/>
  <c r="BI109" i="7"/>
  <c r="BH109" i="7"/>
  <c r="BG109" i="7"/>
  <c r="BF109" i="7"/>
  <c r="BE109" i="7"/>
  <c r="BD109" i="7"/>
  <c r="BC109" i="7"/>
  <c r="BJ57" i="7"/>
  <c r="BI57" i="7"/>
  <c r="BH57" i="7"/>
  <c r="BG57" i="7"/>
  <c r="BF57" i="7"/>
  <c r="BE57" i="7"/>
  <c r="BD57" i="7"/>
  <c r="BC57" i="7"/>
  <c r="BI50" i="7"/>
  <c r="BK44" i="7"/>
  <c r="BJ44" i="7"/>
  <c r="BI44" i="7"/>
  <c r="BH44" i="7"/>
  <c r="BG44" i="7"/>
  <c r="BF44" i="7"/>
  <c r="BE44" i="7"/>
  <c r="BD44" i="7"/>
  <c r="BC44" i="7"/>
  <c r="BI42" i="7"/>
  <c r="BH42" i="7"/>
  <c r="BG42" i="7"/>
  <c r="BF42" i="7"/>
  <c r="BE42" i="7"/>
  <c r="BD42" i="7"/>
  <c r="BC42" i="7"/>
  <c r="BJ42" i="7"/>
  <c r="BK32" i="7"/>
  <c r="BJ32" i="7"/>
  <c r="BI32" i="7"/>
  <c r="BH32" i="7"/>
  <c r="BG32" i="7"/>
  <c r="BF32" i="7"/>
  <c r="BE32" i="7"/>
  <c r="BD32" i="7"/>
  <c r="BC32" i="7"/>
  <c r="AJ513" i="7"/>
  <c r="AI513" i="7"/>
  <c r="AH513" i="7"/>
  <c r="AA513" i="7"/>
  <c r="AE513" i="7"/>
  <c r="BH115" i="7"/>
  <c r="BG115" i="7"/>
  <c r="BF115" i="7"/>
  <c r="BE115" i="7"/>
  <c r="BD115" i="7"/>
  <c r="BC115" i="7"/>
  <c r="BI112" i="7"/>
  <c r="BH112" i="7"/>
  <c r="BG112" i="7"/>
  <c r="BF112" i="7"/>
  <c r="BE112" i="7"/>
  <c r="BD112" i="7"/>
  <c r="BC112" i="7"/>
  <c r="BJ109" i="7"/>
  <c r="BH82" i="7"/>
  <c r="BG82" i="7"/>
  <c r="BF82" i="7"/>
  <c r="BE82" i="7"/>
  <c r="BD82" i="7"/>
  <c r="BC82" i="7"/>
  <c r="BI81" i="7"/>
  <c r="BH81" i="7"/>
  <c r="BG81" i="7"/>
  <c r="BF81" i="7"/>
  <c r="BE81" i="7"/>
  <c r="BD81" i="7"/>
  <c r="BC81" i="7"/>
  <c r="BJ80" i="7"/>
  <c r="BI80" i="7"/>
  <c r="BH80" i="7"/>
  <c r="BG80" i="7"/>
  <c r="BF80" i="7"/>
  <c r="BE80" i="7"/>
  <c r="BD80" i="7"/>
  <c r="BC80" i="7"/>
  <c r="BH74" i="7"/>
  <c r="BG74" i="7"/>
  <c r="BF74" i="7"/>
  <c r="BI72" i="7"/>
  <c r="BH72" i="7"/>
  <c r="BG72" i="7"/>
  <c r="BF72" i="7"/>
  <c r="BE72" i="7"/>
  <c r="BD72" i="7"/>
  <c r="BC72" i="7"/>
  <c r="BJ71" i="7"/>
  <c r="BI71" i="7"/>
  <c r="BH71" i="7"/>
  <c r="BG71" i="7"/>
  <c r="BF71" i="7"/>
  <c r="BE71" i="7"/>
  <c r="BD71" i="7"/>
  <c r="BC71" i="7"/>
  <c r="BH63" i="7"/>
  <c r="BG63" i="7"/>
  <c r="BF63" i="7"/>
  <c r="BJ61" i="7"/>
  <c r="BI61" i="7"/>
  <c r="BH61" i="7"/>
  <c r="BG61" i="7"/>
  <c r="BF61" i="7"/>
  <c r="BE61" i="7"/>
  <c r="BD61" i="7"/>
  <c r="BC61" i="7"/>
  <c r="BH43" i="7"/>
  <c r="BG43" i="7"/>
  <c r="BF43" i="7"/>
  <c r="BE43" i="7"/>
  <c r="BD43" i="7"/>
  <c r="BC43" i="7"/>
  <c r="BJ33" i="7"/>
  <c r="BI33" i="7"/>
  <c r="BH33" i="7"/>
  <c r="BG33" i="7"/>
  <c r="BF33" i="7"/>
  <c r="BE33" i="7"/>
  <c r="BD33" i="7"/>
  <c r="BC33" i="7"/>
  <c r="BA13" i="7"/>
  <c r="AZ13" i="7"/>
  <c r="AX13" i="7"/>
  <c r="BB13" i="7"/>
  <c r="BG59" i="7"/>
  <c r="BF59" i="7"/>
  <c r="BE59" i="7"/>
  <c r="BD59" i="7"/>
  <c r="BC59" i="7"/>
  <c r="BJ58" i="7"/>
  <c r="BI58" i="7"/>
  <c r="BH58" i="7"/>
  <c r="BG58" i="7"/>
  <c r="BF58" i="7"/>
  <c r="BE58" i="7"/>
  <c r="BD58" i="7"/>
  <c r="BC58" i="7"/>
  <c r="BI53" i="7"/>
  <c r="BH53" i="7"/>
  <c r="BG53" i="7"/>
  <c r="BF53" i="7"/>
  <c r="BE53" i="7"/>
  <c r="BD53" i="7"/>
  <c r="BC53" i="7"/>
  <c r="BG52" i="7"/>
  <c r="BF52" i="7"/>
  <c r="BE52" i="7"/>
  <c r="BD52" i="7"/>
  <c r="BC52" i="7"/>
  <c r="BJ49" i="7"/>
  <c r="BI49" i="7"/>
  <c r="BH49" i="7"/>
  <c r="BG49" i="7"/>
  <c r="BF49" i="7"/>
  <c r="BE49" i="7"/>
  <c r="BD49" i="7"/>
  <c r="BC49" i="7"/>
  <c r="BH48" i="7"/>
  <c r="BG48" i="7"/>
  <c r="BF48" i="7"/>
  <c r="BE48" i="7"/>
  <c r="BD48" i="7"/>
  <c r="BC48" i="7"/>
  <c r="BJ46" i="7"/>
  <c r="BI46" i="7"/>
  <c r="BH46" i="7"/>
  <c r="BG46" i="7"/>
  <c r="BF46" i="7"/>
  <c r="BE46" i="7"/>
  <c r="BD46" i="7"/>
  <c r="BC46" i="7"/>
  <c r="BK41" i="7"/>
  <c r="BJ41" i="7"/>
  <c r="BI41" i="7"/>
  <c r="BH41" i="7"/>
  <c r="BG41" i="7"/>
  <c r="BF41" i="7"/>
  <c r="BE41" i="7"/>
  <c r="BD41" i="7"/>
  <c r="BC41" i="7"/>
  <c r="BJ29" i="7"/>
  <c r="BJ28" i="7"/>
  <c r="BI28" i="7"/>
  <c r="BH28" i="7"/>
  <c r="BG28" i="7"/>
  <c r="BF28" i="7"/>
  <c r="BE28" i="7"/>
  <c r="BD28" i="7"/>
  <c r="BC28" i="7"/>
  <c r="BJ27" i="7"/>
  <c r="BI27" i="7"/>
  <c r="BH27" i="7"/>
  <c r="BG27" i="7"/>
  <c r="BF27" i="7"/>
  <c r="BE27" i="7"/>
  <c r="BD27" i="7"/>
  <c r="BC27" i="7"/>
  <c r="BJ26" i="7"/>
  <c r="BI26" i="7"/>
  <c r="BH26" i="7"/>
  <c r="BG26" i="7"/>
  <c r="BF26" i="7"/>
  <c r="BE26" i="7"/>
  <c r="BD26" i="7"/>
  <c r="BC26" i="7"/>
  <c r="BJ25" i="7"/>
  <c r="BI25" i="7"/>
  <c r="BH25" i="7"/>
  <c r="BG25" i="7"/>
  <c r="BF25" i="7"/>
  <c r="BE25" i="7"/>
  <c r="BD25" i="7"/>
  <c r="BC25" i="7"/>
  <c r="BJ24" i="7"/>
  <c r="BI24" i="7"/>
  <c r="BH24" i="7"/>
  <c r="BG24" i="7"/>
  <c r="BF24" i="7"/>
  <c r="BE24" i="7"/>
  <c r="BD24" i="7"/>
  <c r="BC24" i="7"/>
  <c r="BK23" i="7"/>
  <c r="BJ23" i="7"/>
  <c r="BI23" i="7"/>
  <c r="BH23" i="7"/>
  <c r="BG23" i="7"/>
  <c r="BF23" i="7"/>
  <c r="BE23" i="7"/>
  <c r="BD23" i="7"/>
  <c r="BC23" i="7"/>
  <c r="BK22" i="7"/>
  <c r="BJ22" i="7"/>
  <c r="BI22" i="7"/>
  <c r="BH22" i="7"/>
  <c r="BG22" i="7"/>
  <c r="BF22" i="7"/>
  <c r="BE22" i="7"/>
  <c r="BD22" i="7"/>
  <c r="BC22" i="7"/>
  <c r="BK21" i="7"/>
  <c r="BJ21" i="7"/>
  <c r="BI21" i="7"/>
  <c r="BH21" i="7"/>
  <c r="BG21" i="7"/>
  <c r="BF21" i="7"/>
  <c r="BE21" i="7"/>
  <c r="BD21" i="7"/>
  <c r="BC21" i="7"/>
  <c r="BK20" i="7"/>
  <c r="BJ20" i="7"/>
  <c r="BI20" i="7"/>
  <c r="BH20" i="7"/>
  <c r="BG20" i="7"/>
  <c r="BF20" i="7"/>
  <c r="BE20" i="7"/>
  <c r="BD20" i="7"/>
  <c r="BC20" i="7"/>
  <c r="BK12" i="7"/>
  <c r="AS520" i="7"/>
  <c r="AR520" i="7"/>
  <c r="AQ520" i="7"/>
  <c r="AP520" i="7"/>
  <c r="AO520" i="7"/>
  <c r="AN520" i="7"/>
  <c r="AM520" i="7"/>
  <c r="AL520" i="7"/>
  <c r="AT520" i="7"/>
  <c r="AT508" i="7"/>
  <c r="AS508" i="7"/>
  <c r="AR508" i="7"/>
  <c r="AQ508" i="7"/>
  <c r="AP508" i="7"/>
  <c r="AO508" i="7"/>
  <c r="AN508" i="7"/>
  <c r="AM508" i="7"/>
  <c r="AL508" i="7"/>
  <c r="AQ474" i="7"/>
  <c r="AP474" i="7"/>
  <c r="AO474" i="7"/>
  <c r="AN474" i="7"/>
  <c r="AM474" i="7"/>
  <c r="AL474" i="7"/>
  <c r="AJ465" i="7"/>
  <c r="AI465" i="7"/>
  <c r="AH465" i="7"/>
  <c r="AA465" i="7"/>
  <c r="AE465" i="7"/>
  <c r="AJ417" i="7"/>
  <c r="AI417" i="7"/>
  <c r="AQ542" i="7"/>
  <c r="AJ521" i="7"/>
  <c r="AI521" i="7"/>
  <c r="AJ489" i="7"/>
  <c r="AI489" i="7"/>
  <c r="AH489" i="7"/>
  <c r="AA489" i="7"/>
  <c r="AE489" i="7"/>
  <c r="AJ473" i="7"/>
  <c r="AI473" i="7"/>
  <c r="AH473" i="7"/>
  <c r="AA473" i="7"/>
  <c r="AE473" i="7"/>
  <c r="AJ441" i="7"/>
  <c r="AI441" i="7"/>
  <c r="AH441" i="7"/>
  <c r="AA441" i="7"/>
  <c r="AE441" i="7"/>
  <c r="AR536" i="7"/>
  <c r="AQ536" i="7"/>
  <c r="AP536" i="7"/>
  <c r="AO536" i="7"/>
  <c r="AN536" i="7"/>
  <c r="AM536" i="7"/>
  <c r="AL536" i="7"/>
  <c r="AS532" i="7"/>
  <c r="AR532" i="7"/>
  <c r="AQ532" i="7"/>
  <c r="AS528" i="7"/>
  <c r="AR528" i="7"/>
  <c r="AT527" i="7"/>
  <c r="AS527" i="7"/>
  <c r="AR527" i="7"/>
  <c r="AQ527" i="7"/>
  <c r="AP527" i="7"/>
  <c r="AO527" i="7"/>
  <c r="AN527" i="7"/>
  <c r="AM527" i="7"/>
  <c r="AL527" i="7"/>
  <c r="AQ518" i="7"/>
  <c r="AS504" i="7"/>
  <c r="AR504" i="7"/>
  <c r="AQ504" i="7"/>
  <c r="AP504" i="7"/>
  <c r="AO504" i="7"/>
  <c r="AN504" i="7"/>
  <c r="AM504" i="7"/>
  <c r="AL504" i="7"/>
  <c r="AT504" i="7"/>
  <c r="AJ449" i="7"/>
  <c r="AI449" i="7"/>
  <c r="AJ446" i="7"/>
  <c r="AI446" i="7"/>
  <c r="AH446" i="7"/>
  <c r="AA446" i="7"/>
  <c r="AE446" i="7"/>
  <c r="BG40" i="7"/>
  <c r="BF40" i="7"/>
  <c r="BE40" i="7"/>
  <c r="BD40" i="7"/>
  <c r="BC40" i="7"/>
  <c r="BK31" i="7"/>
  <c r="BJ31" i="7"/>
  <c r="BI31" i="7"/>
  <c r="BH31" i="7"/>
  <c r="BG31" i="7"/>
  <c r="BF31" i="7"/>
  <c r="BE31" i="7"/>
  <c r="BD31" i="7"/>
  <c r="BC31" i="7"/>
  <c r="BG19" i="7"/>
  <c r="BF19" i="7"/>
  <c r="BE19" i="7"/>
  <c r="BD19" i="7"/>
  <c r="BC19" i="7"/>
  <c r="BG16" i="7"/>
  <c r="BF16" i="7"/>
  <c r="BE16" i="7"/>
  <c r="BD16" i="7"/>
  <c r="BC16" i="7"/>
  <c r="BK15" i="7"/>
  <c r="BJ15" i="7"/>
  <c r="BI15" i="7"/>
  <c r="BH15" i="7"/>
  <c r="BG15" i="7"/>
  <c r="BF15" i="7"/>
  <c r="BE15" i="7"/>
  <c r="BD15" i="7"/>
  <c r="BC15" i="7"/>
  <c r="BI14" i="7"/>
  <c r="BH14" i="7"/>
  <c r="BG14" i="7"/>
  <c r="BF14" i="7"/>
  <c r="BE14" i="7"/>
  <c r="BD14" i="7"/>
  <c r="BC14" i="7"/>
  <c r="AR541" i="7"/>
  <c r="AQ541" i="7"/>
  <c r="AP541" i="7"/>
  <c r="AO541" i="7"/>
  <c r="AN541" i="7"/>
  <c r="AM541" i="7"/>
  <c r="AL541" i="7"/>
  <c r="AT531" i="7"/>
  <c r="AS531" i="7"/>
  <c r="AR531" i="7"/>
  <c r="AQ531" i="7"/>
  <c r="AP531" i="7"/>
  <c r="AO531" i="7"/>
  <c r="AN531" i="7"/>
  <c r="AM531" i="7"/>
  <c r="AL531" i="7"/>
  <c r="AQ526" i="7"/>
  <c r="AT516" i="7"/>
  <c r="AS516" i="7"/>
  <c r="AR516" i="7"/>
  <c r="AQ516" i="7"/>
  <c r="AP516" i="7"/>
  <c r="AO516" i="7"/>
  <c r="AN516" i="7"/>
  <c r="AM516" i="7"/>
  <c r="AL516" i="7"/>
  <c r="AQ494" i="7"/>
  <c r="AQ478" i="7"/>
  <c r="AP478" i="7"/>
  <c r="AO478" i="7"/>
  <c r="AN478" i="7"/>
  <c r="AM478" i="7"/>
  <c r="AL478" i="7"/>
  <c r="BK17" i="7"/>
  <c r="BJ17" i="7"/>
  <c r="BI17" i="7"/>
  <c r="BH17" i="7"/>
  <c r="BG17" i="7"/>
  <c r="BF17" i="7"/>
  <c r="BE17" i="7"/>
  <c r="BD17" i="7"/>
  <c r="BC17" i="7"/>
  <c r="BJ11" i="7"/>
  <c r="BI11" i="7"/>
  <c r="BH11" i="7"/>
  <c r="BG11" i="7"/>
  <c r="BF11" i="7"/>
  <c r="BE11" i="7"/>
  <c r="BD11" i="7"/>
  <c r="BC11" i="7"/>
  <c r="AS540" i="7"/>
  <c r="AR540" i="7"/>
  <c r="AQ540" i="7"/>
  <c r="AP540" i="7"/>
  <c r="AO540" i="7"/>
  <c r="AN540" i="7"/>
  <c r="AM540" i="7"/>
  <c r="AL540" i="7"/>
  <c r="AS536" i="7"/>
  <c r="AQ514" i="7"/>
  <c r="AP514" i="7"/>
  <c r="AO514" i="7"/>
  <c r="AN514" i="7"/>
  <c r="AM514" i="7"/>
  <c r="AL514" i="7"/>
  <c r="AQ498" i="7"/>
  <c r="AP498" i="7"/>
  <c r="AO498" i="7"/>
  <c r="AN498" i="7"/>
  <c r="AM498" i="7"/>
  <c r="AL498" i="7"/>
  <c r="AJ425" i="7"/>
  <c r="AI425" i="7"/>
  <c r="AT539" i="7"/>
  <c r="AS539" i="7"/>
  <c r="AR539" i="7"/>
  <c r="AQ539" i="7"/>
  <c r="AP539" i="7"/>
  <c r="AO539" i="7"/>
  <c r="AN539" i="7"/>
  <c r="AM539" i="7"/>
  <c r="AL539" i="7"/>
  <c r="AT535" i="7"/>
  <c r="AS535" i="7"/>
  <c r="AR535" i="7"/>
  <c r="AQ535" i="7"/>
  <c r="AP535" i="7"/>
  <c r="AO535" i="7"/>
  <c r="AN535" i="7"/>
  <c r="AM535" i="7"/>
  <c r="AL535" i="7"/>
  <c r="AS512" i="7"/>
  <c r="AR512" i="7"/>
  <c r="AQ512" i="7"/>
  <c r="AP512" i="7"/>
  <c r="AO512" i="7"/>
  <c r="AN512" i="7"/>
  <c r="AM512" i="7"/>
  <c r="AL512" i="7"/>
  <c r="AT512" i="7"/>
  <c r="AJ497" i="7"/>
  <c r="AI497" i="7"/>
  <c r="AH497" i="7"/>
  <c r="AA497" i="7"/>
  <c r="AE497" i="7"/>
  <c r="AJ481" i="7"/>
  <c r="AI481" i="7"/>
  <c r="AJ457" i="7"/>
  <c r="AI457" i="7"/>
  <c r="AH457" i="7"/>
  <c r="AA457" i="7"/>
  <c r="AE457" i="7"/>
  <c r="AJ430" i="7"/>
  <c r="AI430" i="7"/>
  <c r="AH430" i="7"/>
  <c r="AA430" i="7"/>
  <c r="AE430" i="7"/>
  <c r="AS544" i="7"/>
  <c r="AR544" i="7"/>
  <c r="AQ544" i="7"/>
  <c r="AP544" i="7"/>
  <c r="AO544" i="7"/>
  <c r="AN544" i="7"/>
  <c r="AM544" i="7"/>
  <c r="AL544" i="7"/>
  <c r="AP528" i="7"/>
  <c r="AO528" i="7"/>
  <c r="AN528" i="7"/>
  <c r="AM528" i="7"/>
  <c r="AL528" i="7"/>
  <c r="AT524" i="7"/>
  <c r="AS524" i="7"/>
  <c r="AR524" i="7"/>
  <c r="AQ524" i="7"/>
  <c r="AP524" i="7"/>
  <c r="AO524" i="7"/>
  <c r="AN524" i="7"/>
  <c r="AM524" i="7"/>
  <c r="AL524" i="7"/>
  <c r="AJ433" i="7"/>
  <c r="AI433" i="7"/>
  <c r="AH433" i="7"/>
  <c r="AA433" i="7"/>
  <c r="AE433" i="7"/>
  <c r="BJ12" i="7"/>
  <c r="BI12" i="7"/>
  <c r="BH12" i="7"/>
  <c r="BG12" i="7"/>
  <c r="BF12" i="7"/>
  <c r="BE12" i="7"/>
  <c r="BD12" i="7"/>
  <c r="BC12" i="7"/>
  <c r="AT543" i="7"/>
  <c r="AS543" i="7"/>
  <c r="AR543" i="7"/>
  <c r="AQ543" i="7"/>
  <c r="AP543" i="7"/>
  <c r="AO543" i="7"/>
  <c r="AN543" i="7"/>
  <c r="AM543" i="7"/>
  <c r="AL543" i="7"/>
  <c r="AP534" i="7"/>
  <c r="AO534" i="7"/>
  <c r="AN534" i="7"/>
  <c r="AM534" i="7"/>
  <c r="AL534" i="7"/>
  <c r="AS533" i="7"/>
  <c r="AR533" i="7"/>
  <c r="AQ533" i="7"/>
  <c r="AP533" i="7"/>
  <c r="AO533" i="7"/>
  <c r="AN533" i="7"/>
  <c r="AM533" i="7"/>
  <c r="AL533" i="7"/>
  <c r="AP532" i="7"/>
  <c r="AO532" i="7"/>
  <c r="AN532" i="7"/>
  <c r="AM532" i="7"/>
  <c r="AL532" i="7"/>
  <c r="AQ528" i="7"/>
  <c r="AQ522" i="7"/>
  <c r="AP522" i="7"/>
  <c r="AO522" i="7"/>
  <c r="AN522" i="7"/>
  <c r="AM522" i="7"/>
  <c r="AL522" i="7"/>
  <c r="AP510" i="7"/>
  <c r="AO510" i="7"/>
  <c r="AN510" i="7"/>
  <c r="AM510" i="7"/>
  <c r="AL510" i="7"/>
  <c r="AS496" i="7"/>
  <c r="AQ486" i="7"/>
  <c r="AP486" i="7"/>
  <c r="AO486" i="7"/>
  <c r="AN486" i="7"/>
  <c r="AM486" i="7"/>
  <c r="AL486" i="7"/>
  <c r="AT496" i="7"/>
  <c r="AT488" i="7"/>
  <c r="AS488" i="7"/>
  <c r="AR488" i="7"/>
  <c r="AQ488" i="7"/>
  <c r="AP488" i="7"/>
  <c r="AO488" i="7"/>
  <c r="AN488" i="7"/>
  <c r="AM488" i="7"/>
  <c r="AL488" i="7"/>
  <c r="AT480" i="7"/>
  <c r="AS480" i="7"/>
  <c r="AR480" i="7"/>
  <c r="AQ480" i="7"/>
  <c r="AP480" i="7"/>
  <c r="AO480" i="7"/>
  <c r="AN480" i="7"/>
  <c r="AM480" i="7"/>
  <c r="AL480" i="7"/>
  <c r="AT472" i="7"/>
  <c r="AS472" i="7"/>
  <c r="AR472" i="7"/>
  <c r="AQ472" i="7"/>
  <c r="AP472" i="7"/>
  <c r="AO472" i="7"/>
  <c r="AN472" i="7"/>
  <c r="AM472" i="7"/>
  <c r="AL472" i="7"/>
  <c r="AT466" i="7"/>
  <c r="AS464" i="7"/>
  <c r="AR464" i="7"/>
  <c r="AQ464" i="7"/>
  <c r="AP464" i="7"/>
  <c r="AO464" i="7"/>
  <c r="AN464" i="7"/>
  <c r="AM464" i="7"/>
  <c r="AL464" i="7"/>
  <c r="AT452" i="7"/>
  <c r="AS452" i="7"/>
  <c r="AR452" i="7"/>
  <c r="AQ452" i="7"/>
  <c r="AP452" i="7"/>
  <c r="AO452" i="7"/>
  <c r="AN452" i="7"/>
  <c r="AM452" i="7"/>
  <c r="AL452" i="7"/>
  <c r="AJ401" i="7"/>
  <c r="AI401" i="7"/>
  <c r="AH401" i="7"/>
  <c r="AA401" i="7"/>
  <c r="AE401" i="7"/>
  <c r="AJ360" i="7"/>
  <c r="AI360" i="7"/>
  <c r="AH360" i="7"/>
  <c r="AA360" i="7"/>
  <c r="AE360" i="7"/>
  <c r="AT440" i="7"/>
  <c r="AS440" i="7"/>
  <c r="AR440" i="7"/>
  <c r="AQ440" i="7"/>
  <c r="AP440" i="7"/>
  <c r="AO440" i="7"/>
  <c r="AN440" i="7"/>
  <c r="AM440" i="7"/>
  <c r="AL440" i="7"/>
  <c r="AI384" i="7"/>
  <c r="AJ384" i="7"/>
  <c r="AI364" i="7"/>
  <c r="AH364" i="7"/>
  <c r="AA364" i="7"/>
  <c r="AE364" i="7"/>
  <c r="AJ364" i="7"/>
  <c r="AP542" i="7"/>
  <c r="AO542" i="7"/>
  <c r="AN542" i="7"/>
  <c r="AM542" i="7"/>
  <c r="AL542" i="7"/>
  <c r="AT538" i="7"/>
  <c r="AS538" i="7"/>
  <c r="AR538" i="7"/>
  <c r="AQ538" i="7"/>
  <c r="AP538" i="7"/>
  <c r="AO538" i="7"/>
  <c r="AN538" i="7"/>
  <c r="AM538" i="7"/>
  <c r="AL538" i="7"/>
  <c r="AT530" i="7"/>
  <c r="AS530" i="7"/>
  <c r="AR530" i="7"/>
  <c r="AQ530" i="7"/>
  <c r="AP530" i="7"/>
  <c r="AO530" i="7"/>
  <c r="AN530" i="7"/>
  <c r="AM530" i="7"/>
  <c r="AL530" i="7"/>
  <c r="AP526" i="7"/>
  <c r="AO526" i="7"/>
  <c r="AN526" i="7"/>
  <c r="AM526" i="7"/>
  <c r="AL526" i="7"/>
  <c r="AQ525" i="7"/>
  <c r="AP525" i="7"/>
  <c r="AO525" i="7"/>
  <c r="AN525" i="7"/>
  <c r="AM525" i="7"/>
  <c r="AL525" i="7"/>
  <c r="AS523" i="7"/>
  <c r="AR523" i="7"/>
  <c r="AQ523" i="7"/>
  <c r="AP523" i="7"/>
  <c r="AO523" i="7"/>
  <c r="AN523" i="7"/>
  <c r="AM523" i="7"/>
  <c r="AL523" i="7"/>
  <c r="AT522" i="7"/>
  <c r="AS522" i="7"/>
  <c r="AR522" i="7"/>
  <c r="AP518" i="7"/>
  <c r="AO518" i="7"/>
  <c r="AN518" i="7"/>
  <c r="AM518" i="7"/>
  <c r="AL518" i="7"/>
  <c r="AQ517" i="7"/>
  <c r="AP517" i="7"/>
  <c r="AO517" i="7"/>
  <c r="AN517" i="7"/>
  <c r="AM517" i="7"/>
  <c r="AL517" i="7"/>
  <c r="AT514" i="7"/>
  <c r="AS514" i="7"/>
  <c r="AR514" i="7"/>
  <c r="AT506" i="7"/>
  <c r="AS506" i="7"/>
  <c r="AR506" i="7"/>
  <c r="AQ506" i="7"/>
  <c r="AP506" i="7"/>
  <c r="AO506" i="7"/>
  <c r="AN506" i="7"/>
  <c r="AM506" i="7"/>
  <c r="AL506" i="7"/>
  <c r="AP502" i="7"/>
  <c r="AO502" i="7"/>
  <c r="AN502" i="7"/>
  <c r="AM502" i="7"/>
  <c r="AL502" i="7"/>
  <c r="AS499" i="7"/>
  <c r="AR499" i="7"/>
  <c r="AQ499" i="7"/>
  <c r="AP499" i="7"/>
  <c r="AO499" i="7"/>
  <c r="AN499" i="7"/>
  <c r="AM499" i="7"/>
  <c r="AL499" i="7"/>
  <c r="AT498" i="7"/>
  <c r="AS498" i="7"/>
  <c r="AR498" i="7"/>
  <c r="AP494" i="7"/>
  <c r="AO494" i="7"/>
  <c r="AN494" i="7"/>
  <c r="AM494" i="7"/>
  <c r="AL494" i="7"/>
  <c r="AQ493" i="7"/>
  <c r="AP493" i="7"/>
  <c r="AO493" i="7"/>
  <c r="AN493" i="7"/>
  <c r="AM493" i="7"/>
  <c r="AL493" i="7"/>
  <c r="AT490" i="7"/>
  <c r="AS490" i="7"/>
  <c r="AR490" i="7"/>
  <c r="AQ490" i="7"/>
  <c r="AP490" i="7"/>
  <c r="AO490" i="7"/>
  <c r="AN490" i="7"/>
  <c r="AM490" i="7"/>
  <c r="AL490" i="7"/>
  <c r="AT482" i="7"/>
  <c r="AS482" i="7"/>
  <c r="AR482" i="7"/>
  <c r="AQ482" i="7"/>
  <c r="AP482" i="7"/>
  <c r="AO482" i="7"/>
  <c r="AN482" i="7"/>
  <c r="AM482" i="7"/>
  <c r="AL482" i="7"/>
  <c r="AT474" i="7"/>
  <c r="AS474" i="7"/>
  <c r="AR474" i="7"/>
  <c r="AQ471" i="7"/>
  <c r="AP471" i="7"/>
  <c r="AO471" i="7"/>
  <c r="AN471" i="7"/>
  <c r="AM471" i="7"/>
  <c r="AL471" i="7"/>
  <c r="AO468" i="7"/>
  <c r="AN468" i="7"/>
  <c r="AM468" i="7"/>
  <c r="AL468" i="7"/>
  <c r="AR468" i="7"/>
  <c r="AQ468" i="7"/>
  <c r="AP468" i="7"/>
  <c r="AT428" i="7"/>
  <c r="AS428" i="7"/>
  <c r="AR428" i="7"/>
  <c r="AQ428" i="7"/>
  <c r="AP428" i="7"/>
  <c r="AO428" i="7"/>
  <c r="AN428" i="7"/>
  <c r="AM428" i="7"/>
  <c r="AL428" i="7"/>
  <c r="AP406" i="7"/>
  <c r="AO406" i="7"/>
  <c r="AN406" i="7"/>
  <c r="AM406" i="7"/>
  <c r="AL406" i="7"/>
  <c r="AP390" i="7"/>
  <c r="AO390" i="7"/>
  <c r="AN390" i="7"/>
  <c r="AM390" i="7"/>
  <c r="AL390" i="7"/>
  <c r="AR525" i="7"/>
  <c r="AT523" i="7"/>
  <c r="AR517" i="7"/>
  <c r="AT515" i="7"/>
  <c r="AS515" i="7"/>
  <c r="AR515" i="7"/>
  <c r="AQ515" i="7"/>
  <c r="AP515" i="7"/>
  <c r="AO515" i="7"/>
  <c r="AN515" i="7"/>
  <c r="AM515" i="7"/>
  <c r="AL515" i="7"/>
  <c r="AP511" i="7"/>
  <c r="AO511" i="7"/>
  <c r="AN511" i="7"/>
  <c r="AM511" i="7"/>
  <c r="AL511" i="7"/>
  <c r="AR509" i="7"/>
  <c r="AQ509" i="7"/>
  <c r="AP509" i="7"/>
  <c r="AO509" i="7"/>
  <c r="AN509" i="7"/>
  <c r="AM509" i="7"/>
  <c r="AL509" i="7"/>
  <c r="AT507" i="7"/>
  <c r="AS507" i="7"/>
  <c r="AR507" i="7"/>
  <c r="AQ507" i="7"/>
  <c r="AP507" i="7"/>
  <c r="AO507" i="7"/>
  <c r="AN507" i="7"/>
  <c r="AM507" i="7"/>
  <c r="AL507" i="7"/>
  <c r="AR501" i="7"/>
  <c r="AQ501" i="7"/>
  <c r="AP501" i="7"/>
  <c r="AO501" i="7"/>
  <c r="AN501" i="7"/>
  <c r="AM501" i="7"/>
  <c r="AL501" i="7"/>
  <c r="AS500" i="7"/>
  <c r="AR500" i="7"/>
  <c r="AQ500" i="7"/>
  <c r="AP500" i="7"/>
  <c r="AO500" i="7"/>
  <c r="AN500" i="7"/>
  <c r="AM500" i="7"/>
  <c r="AL500" i="7"/>
  <c r="AT499" i="7"/>
  <c r="AR493" i="7"/>
  <c r="AT491" i="7"/>
  <c r="AS491" i="7"/>
  <c r="AR491" i="7"/>
  <c r="AQ491" i="7"/>
  <c r="AP491" i="7"/>
  <c r="AO491" i="7"/>
  <c r="AN491" i="7"/>
  <c r="AM491" i="7"/>
  <c r="AL491" i="7"/>
  <c r="AR485" i="7"/>
  <c r="AQ485" i="7"/>
  <c r="AP485" i="7"/>
  <c r="AO485" i="7"/>
  <c r="AN485" i="7"/>
  <c r="AM485" i="7"/>
  <c r="AL485" i="7"/>
  <c r="AT483" i="7"/>
  <c r="AS483" i="7"/>
  <c r="AR483" i="7"/>
  <c r="AQ483" i="7"/>
  <c r="AP483" i="7"/>
  <c r="AO483" i="7"/>
  <c r="AN483" i="7"/>
  <c r="AM483" i="7"/>
  <c r="AL483" i="7"/>
  <c r="AR477" i="7"/>
  <c r="AQ477" i="7"/>
  <c r="AP477" i="7"/>
  <c r="AO477" i="7"/>
  <c r="AN477" i="7"/>
  <c r="AM477" i="7"/>
  <c r="AL477" i="7"/>
  <c r="AT475" i="7"/>
  <c r="AS475" i="7"/>
  <c r="AR475" i="7"/>
  <c r="AQ475" i="7"/>
  <c r="AP475" i="7"/>
  <c r="AO475" i="7"/>
  <c r="AN475" i="7"/>
  <c r="AM475" i="7"/>
  <c r="AL475" i="7"/>
  <c r="AP470" i="7"/>
  <c r="AO470" i="7"/>
  <c r="AN470" i="7"/>
  <c r="AM470" i="7"/>
  <c r="AL470" i="7"/>
  <c r="AR467" i="7"/>
  <c r="AQ467" i="7"/>
  <c r="AP467" i="7"/>
  <c r="AO467" i="7"/>
  <c r="AN467" i="7"/>
  <c r="AM467" i="7"/>
  <c r="AL467" i="7"/>
  <c r="AT463" i="7"/>
  <c r="AS463" i="7"/>
  <c r="AR463" i="7"/>
  <c r="AQ463" i="7"/>
  <c r="AP463" i="7"/>
  <c r="AO463" i="7"/>
  <c r="AN463" i="7"/>
  <c r="AM463" i="7"/>
  <c r="AL463" i="7"/>
  <c r="AS448" i="7"/>
  <c r="AR448" i="7"/>
  <c r="AQ448" i="7"/>
  <c r="AP448" i="7"/>
  <c r="AO448" i="7"/>
  <c r="AN448" i="7"/>
  <c r="AM448" i="7"/>
  <c r="AL448" i="7"/>
  <c r="AT448" i="7"/>
  <c r="AP438" i="7"/>
  <c r="AO438" i="7"/>
  <c r="AN438" i="7"/>
  <c r="AM438" i="7"/>
  <c r="AL438" i="7"/>
  <c r="AJ349" i="7"/>
  <c r="AI349" i="7"/>
  <c r="AI344" i="7"/>
  <c r="AJ344" i="7"/>
  <c r="AQ511" i="7"/>
  <c r="AT500" i="7"/>
  <c r="AP496" i="7"/>
  <c r="AO496" i="7"/>
  <c r="AN496" i="7"/>
  <c r="AM496" i="7"/>
  <c r="AL496" i="7"/>
  <c r="AT492" i="7"/>
  <c r="AS492" i="7"/>
  <c r="AR492" i="7"/>
  <c r="AQ492" i="7"/>
  <c r="AP492" i="7"/>
  <c r="AO492" i="7"/>
  <c r="AN492" i="7"/>
  <c r="AM492" i="7"/>
  <c r="AL492" i="7"/>
  <c r="AT484" i="7"/>
  <c r="AS484" i="7"/>
  <c r="AR484" i="7"/>
  <c r="AQ484" i="7"/>
  <c r="AP484" i="7"/>
  <c r="AO484" i="7"/>
  <c r="AN484" i="7"/>
  <c r="AM484" i="7"/>
  <c r="AL484" i="7"/>
  <c r="AT476" i="7"/>
  <c r="AS476" i="7"/>
  <c r="AR476" i="7"/>
  <c r="AQ476" i="7"/>
  <c r="AP476" i="7"/>
  <c r="AO476" i="7"/>
  <c r="AN476" i="7"/>
  <c r="AM476" i="7"/>
  <c r="AL476" i="7"/>
  <c r="AT436" i="7"/>
  <c r="AS436" i="7"/>
  <c r="AR436" i="7"/>
  <c r="AQ436" i="7"/>
  <c r="AP436" i="7"/>
  <c r="AO436" i="7"/>
  <c r="AN436" i="7"/>
  <c r="AM436" i="7"/>
  <c r="AL436" i="7"/>
  <c r="AJ409" i="7"/>
  <c r="AI409" i="7"/>
  <c r="AJ393" i="7"/>
  <c r="AI393" i="7"/>
  <c r="AS467" i="7"/>
  <c r="AS424" i="7"/>
  <c r="AR424" i="7"/>
  <c r="AQ424" i="7"/>
  <c r="AP424" i="7"/>
  <c r="AO424" i="7"/>
  <c r="AN424" i="7"/>
  <c r="AM424" i="7"/>
  <c r="AL424" i="7"/>
  <c r="AT424" i="7"/>
  <c r="AI372" i="7"/>
  <c r="AJ372" i="7"/>
  <c r="AS519" i="7"/>
  <c r="AR519" i="7"/>
  <c r="AQ519" i="7"/>
  <c r="AP519" i="7"/>
  <c r="AO519" i="7"/>
  <c r="AN519" i="7"/>
  <c r="AM519" i="7"/>
  <c r="AL519" i="7"/>
  <c r="AS511" i="7"/>
  <c r="AR511" i="7"/>
  <c r="AS503" i="7"/>
  <c r="AR503" i="7"/>
  <c r="AQ503" i="7"/>
  <c r="AP503" i="7"/>
  <c r="AO503" i="7"/>
  <c r="AN503" i="7"/>
  <c r="AM503" i="7"/>
  <c r="AL503" i="7"/>
  <c r="AR496" i="7"/>
  <c r="AQ496" i="7"/>
  <c r="AS495" i="7"/>
  <c r="AR495" i="7"/>
  <c r="AQ495" i="7"/>
  <c r="AP495" i="7"/>
  <c r="AO495" i="7"/>
  <c r="AN495" i="7"/>
  <c r="AM495" i="7"/>
  <c r="AL495" i="7"/>
  <c r="AS487" i="7"/>
  <c r="AR487" i="7"/>
  <c r="AQ487" i="7"/>
  <c r="AP487" i="7"/>
  <c r="AO487" i="7"/>
  <c r="AN487" i="7"/>
  <c r="AM487" i="7"/>
  <c r="AL487" i="7"/>
  <c r="AS479" i="7"/>
  <c r="AR479" i="7"/>
  <c r="AQ479" i="7"/>
  <c r="AP479" i="7"/>
  <c r="AO479" i="7"/>
  <c r="AN479" i="7"/>
  <c r="AM479" i="7"/>
  <c r="AL479" i="7"/>
  <c r="AR466" i="7"/>
  <c r="AQ466" i="7"/>
  <c r="AP466" i="7"/>
  <c r="AO466" i="7"/>
  <c r="AN466" i="7"/>
  <c r="AM466" i="7"/>
  <c r="AL466" i="7"/>
  <c r="AT460" i="7"/>
  <c r="AS460" i="7"/>
  <c r="AR460" i="7"/>
  <c r="AQ460" i="7"/>
  <c r="AP460" i="7"/>
  <c r="AO460" i="7"/>
  <c r="AN460" i="7"/>
  <c r="AM460" i="7"/>
  <c r="AL460" i="7"/>
  <c r="AT458" i="7"/>
  <c r="AS458" i="7"/>
  <c r="AR458" i="7"/>
  <c r="AQ458" i="7"/>
  <c r="AP458" i="7"/>
  <c r="AO458" i="7"/>
  <c r="AN458" i="7"/>
  <c r="AM458" i="7"/>
  <c r="AL458" i="7"/>
  <c r="AS456" i="7"/>
  <c r="AR456" i="7"/>
  <c r="AQ456" i="7"/>
  <c r="AP456" i="7"/>
  <c r="AO456" i="7"/>
  <c r="AN456" i="7"/>
  <c r="AM456" i="7"/>
  <c r="AL456" i="7"/>
  <c r="AT456" i="7"/>
  <c r="AP454" i="7"/>
  <c r="AO454" i="7"/>
  <c r="AN454" i="7"/>
  <c r="AM454" i="7"/>
  <c r="AL454" i="7"/>
  <c r="AT444" i="7"/>
  <c r="AS444" i="7"/>
  <c r="AR444" i="7"/>
  <c r="AQ444" i="7"/>
  <c r="AP444" i="7"/>
  <c r="AO444" i="7"/>
  <c r="AN444" i="7"/>
  <c r="AM444" i="7"/>
  <c r="AL444" i="7"/>
  <c r="AQ418" i="7"/>
  <c r="AP414" i="7"/>
  <c r="AO414" i="7"/>
  <c r="AN414" i="7"/>
  <c r="AM414" i="7"/>
  <c r="AL414" i="7"/>
  <c r="AP403" i="7"/>
  <c r="AO403" i="7"/>
  <c r="AN403" i="7"/>
  <c r="AM403" i="7"/>
  <c r="AL403" i="7"/>
  <c r="AP398" i="7"/>
  <c r="AO398" i="7"/>
  <c r="AN398" i="7"/>
  <c r="AM398" i="7"/>
  <c r="AL398" i="7"/>
  <c r="AJ376" i="7"/>
  <c r="AI376" i="7"/>
  <c r="AH376" i="7"/>
  <c r="AA376" i="7"/>
  <c r="AE376" i="7"/>
  <c r="AI356" i="7"/>
  <c r="AH356" i="7"/>
  <c r="AA356" i="7"/>
  <c r="AE356" i="7"/>
  <c r="AJ356" i="7"/>
  <c r="AQ469" i="7"/>
  <c r="AP469" i="7"/>
  <c r="AO469" i="7"/>
  <c r="AN469" i="7"/>
  <c r="AM469" i="7"/>
  <c r="AL469" i="7"/>
  <c r="AS466" i="7"/>
  <c r="AT464" i="7"/>
  <c r="AP462" i="7"/>
  <c r="AO462" i="7"/>
  <c r="AN462" i="7"/>
  <c r="AM462" i="7"/>
  <c r="AL462" i="7"/>
  <c r="AS461" i="7"/>
  <c r="AR461" i="7"/>
  <c r="AQ461" i="7"/>
  <c r="AP461" i="7"/>
  <c r="AO461" i="7"/>
  <c r="AN461" i="7"/>
  <c r="AM461" i="7"/>
  <c r="AL461" i="7"/>
  <c r="AT432" i="7"/>
  <c r="AS432" i="7"/>
  <c r="AR432" i="7"/>
  <c r="AQ432" i="7"/>
  <c r="AP432" i="7"/>
  <c r="AO432" i="7"/>
  <c r="AN432" i="7"/>
  <c r="AM432" i="7"/>
  <c r="AL432" i="7"/>
  <c r="AP422" i="7"/>
  <c r="AO422" i="7"/>
  <c r="AN422" i="7"/>
  <c r="AM422" i="7"/>
  <c r="AL422" i="7"/>
  <c r="AQ402" i="7"/>
  <c r="AQ459" i="7"/>
  <c r="AP459" i="7"/>
  <c r="AO459" i="7"/>
  <c r="AN459" i="7"/>
  <c r="AM459" i="7"/>
  <c r="AL459" i="7"/>
  <c r="AR450" i="7"/>
  <c r="AQ450" i="7"/>
  <c r="AP450" i="7"/>
  <c r="AO450" i="7"/>
  <c r="AN450" i="7"/>
  <c r="AM450" i="7"/>
  <c r="AL450" i="7"/>
  <c r="AQ435" i="7"/>
  <c r="AP435" i="7"/>
  <c r="AO435" i="7"/>
  <c r="AN435" i="7"/>
  <c r="AM435" i="7"/>
  <c r="AL435" i="7"/>
  <c r="AT416" i="7"/>
  <c r="AS416" i="7"/>
  <c r="AR416" i="7"/>
  <c r="AQ416" i="7"/>
  <c r="AP416" i="7"/>
  <c r="AO416" i="7"/>
  <c r="AN416" i="7"/>
  <c r="AM416" i="7"/>
  <c r="AL416" i="7"/>
  <c r="AT408" i="7"/>
  <c r="AS408" i="7"/>
  <c r="AR408" i="7"/>
  <c r="AQ408" i="7"/>
  <c r="AP408" i="7"/>
  <c r="AO408" i="7"/>
  <c r="AN408" i="7"/>
  <c r="AM408" i="7"/>
  <c r="AL408" i="7"/>
  <c r="AT400" i="7"/>
  <c r="AS400" i="7"/>
  <c r="AR400" i="7"/>
  <c r="AQ400" i="7"/>
  <c r="AP400" i="7"/>
  <c r="AO400" i="7"/>
  <c r="AN400" i="7"/>
  <c r="AM400" i="7"/>
  <c r="AL400" i="7"/>
  <c r="AT392" i="7"/>
  <c r="AS392" i="7"/>
  <c r="AR392" i="7"/>
  <c r="AQ392" i="7"/>
  <c r="AP392" i="7"/>
  <c r="AO392" i="7"/>
  <c r="AN392" i="7"/>
  <c r="AM392" i="7"/>
  <c r="AL392" i="7"/>
  <c r="AT379" i="7"/>
  <c r="AS379" i="7"/>
  <c r="AR379" i="7"/>
  <c r="AQ379" i="7"/>
  <c r="AP379" i="7"/>
  <c r="AO379" i="7"/>
  <c r="AN379" i="7"/>
  <c r="AM379" i="7"/>
  <c r="AL379" i="7"/>
  <c r="AT371" i="7"/>
  <c r="AS371" i="7"/>
  <c r="AR371" i="7"/>
  <c r="AQ371" i="7"/>
  <c r="AP371" i="7"/>
  <c r="AO371" i="7"/>
  <c r="AN371" i="7"/>
  <c r="AM371" i="7"/>
  <c r="AL371" i="7"/>
  <c r="AT346" i="7"/>
  <c r="AS346" i="7"/>
  <c r="AR346" i="7"/>
  <c r="AQ346" i="7"/>
  <c r="AP346" i="7"/>
  <c r="AO346" i="7"/>
  <c r="AN346" i="7"/>
  <c r="AM346" i="7"/>
  <c r="AL346" i="7"/>
  <c r="AQ388" i="7"/>
  <c r="AP388" i="7"/>
  <c r="AO388" i="7"/>
  <c r="AN388" i="7"/>
  <c r="AM388" i="7"/>
  <c r="AL388" i="7"/>
  <c r="AT359" i="7"/>
  <c r="AS359" i="7"/>
  <c r="AR359" i="7"/>
  <c r="AQ359" i="7"/>
  <c r="AP359" i="7"/>
  <c r="AO359" i="7"/>
  <c r="AN359" i="7"/>
  <c r="AM359" i="7"/>
  <c r="AL359" i="7"/>
  <c r="AT350" i="7"/>
  <c r="AS350" i="7"/>
  <c r="AR350" i="7"/>
  <c r="AQ350" i="7"/>
  <c r="AP350" i="7"/>
  <c r="AO350" i="7"/>
  <c r="AN350" i="7"/>
  <c r="AM350" i="7"/>
  <c r="AL350" i="7"/>
  <c r="AT348" i="7"/>
  <c r="AS348" i="7"/>
  <c r="AR348" i="7"/>
  <c r="AQ348" i="7"/>
  <c r="AP348" i="7"/>
  <c r="AO348" i="7"/>
  <c r="AN348" i="7"/>
  <c r="AM348" i="7"/>
  <c r="AL348" i="7"/>
  <c r="AI336" i="7"/>
  <c r="AJ336" i="7"/>
  <c r="AS459" i="7"/>
  <c r="AR459" i="7"/>
  <c r="AS451" i="7"/>
  <c r="AR451" i="7"/>
  <c r="AQ451" i="7"/>
  <c r="AP451" i="7"/>
  <c r="AO451" i="7"/>
  <c r="AN451" i="7"/>
  <c r="AM451" i="7"/>
  <c r="AL451" i="7"/>
  <c r="AT450" i="7"/>
  <c r="AS450" i="7"/>
  <c r="AS443" i="7"/>
  <c r="AR443" i="7"/>
  <c r="AQ443" i="7"/>
  <c r="AP443" i="7"/>
  <c r="AO443" i="7"/>
  <c r="AN443" i="7"/>
  <c r="AM443" i="7"/>
  <c r="AL443" i="7"/>
  <c r="AT442" i="7"/>
  <c r="AS442" i="7"/>
  <c r="AR442" i="7"/>
  <c r="AQ442" i="7"/>
  <c r="AP442" i="7"/>
  <c r="AO442" i="7"/>
  <c r="AN442" i="7"/>
  <c r="AM442" i="7"/>
  <c r="AL442" i="7"/>
  <c r="AS435" i="7"/>
  <c r="AR435" i="7"/>
  <c r="AT434" i="7"/>
  <c r="AS434" i="7"/>
  <c r="AR434" i="7"/>
  <c r="AQ434" i="7"/>
  <c r="AP434" i="7"/>
  <c r="AO434" i="7"/>
  <c r="AN434" i="7"/>
  <c r="AM434" i="7"/>
  <c r="AL434" i="7"/>
  <c r="AS427" i="7"/>
  <c r="AR427" i="7"/>
  <c r="AQ427" i="7"/>
  <c r="AP427" i="7"/>
  <c r="AO427" i="7"/>
  <c r="AN427" i="7"/>
  <c r="AM427" i="7"/>
  <c r="AL427" i="7"/>
  <c r="AT426" i="7"/>
  <c r="AS426" i="7"/>
  <c r="AR426" i="7"/>
  <c r="AQ426" i="7"/>
  <c r="AP426" i="7"/>
  <c r="AO426" i="7"/>
  <c r="AN426" i="7"/>
  <c r="AM426" i="7"/>
  <c r="AL426" i="7"/>
  <c r="AS419" i="7"/>
  <c r="AR419" i="7"/>
  <c r="AQ419" i="7"/>
  <c r="AP419" i="7"/>
  <c r="AO419" i="7"/>
  <c r="AN419" i="7"/>
  <c r="AM419" i="7"/>
  <c r="AL419" i="7"/>
  <c r="AT418" i="7"/>
  <c r="AS418" i="7"/>
  <c r="AR418" i="7"/>
  <c r="AO415" i="7"/>
  <c r="AN415" i="7"/>
  <c r="AM415" i="7"/>
  <c r="AL415" i="7"/>
  <c r="AT410" i="7"/>
  <c r="AS410" i="7"/>
  <c r="AR410" i="7"/>
  <c r="AQ410" i="7"/>
  <c r="AP410" i="7"/>
  <c r="AO410" i="7"/>
  <c r="AN410" i="7"/>
  <c r="AM410" i="7"/>
  <c r="AL410" i="7"/>
  <c r="AQ405" i="7"/>
  <c r="AP405" i="7"/>
  <c r="AO405" i="7"/>
  <c r="AN405" i="7"/>
  <c r="AM405" i="7"/>
  <c r="AL405" i="7"/>
  <c r="AS403" i="7"/>
  <c r="AR403" i="7"/>
  <c r="AQ403" i="7"/>
  <c r="AT402" i="7"/>
  <c r="AS402" i="7"/>
  <c r="AR402" i="7"/>
  <c r="AQ397" i="7"/>
  <c r="AP397" i="7"/>
  <c r="AO397" i="7"/>
  <c r="AN397" i="7"/>
  <c r="AM397" i="7"/>
  <c r="AL397" i="7"/>
  <c r="AT394" i="7"/>
  <c r="AS394" i="7"/>
  <c r="AR394" i="7"/>
  <c r="AQ394" i="7"/>
  <c r="AP394" i="7"/>
  <c r="AO394" i="7"/>
  <c r="AN394" i="7"/>
  <c r="AM394" i="7"/>
  <c r="AL394" i="7"/>
  <c r="AR389" i="7"/>
  <c r="AQ389" i="7"/>
  <c r="AP385" i="7"/>
  <c r="AO385" i="7"/>
  <c r="AN385" i="7"/>
  <c r="AM385" i="7"/>
  <c r="AL385" i="7"/>
  <c r="AT385" i="7"/>
  <c r="AS385" i="7"/>
  <c r="AR385" i="7"/>
  <c r="AQ385" i="7"/>
  <c r="AR383" i="7"/>
  <c r="AQ383" i="7"/>
  <c r="AP383" i="7"/>
  <c r="AO383" i="7"/>
  <c r="AN383" i="7"/>
  <c r="AM383" i="7"/>
  <c r="AL383" i="7"/>
  <c r="AT383" i="7"/>
  <c r="AS383" i="7"/>
  <c r="AS382" i="7"/>
  <c r="AR382" i="7"/>
  <c r="AQ382" i="7"/>
  <c r="AP382" i="7"/>
  <c r="AT381" i="7"/>
  <c r="AS381" i="7"/>
  <c r="AR381" i="7"/>
  <c r="AQ381" i="7"/>
  <c r="AP381" i="7"/>
  <c r="AO381" i="7"/>
  <c r="AN381" i="7"/>
  <c r="AM381" i="7"/>
  <c r="AL381" i="7"/>
  <c r="AQ380" i="7"/>
  <c r="AP380" i="7"/>
  <c r="AO380" i="7"/>
  <c r="AN380" i="7"/>
  <c r="AM380" i="7"/>
  <c r="AL380" i="7"/>
  <c r="AR437" i="7"/>
  <c r="AQ437" i="7"/>
  <c r="AP437" i="7"/>
  <c r="AO437" i="7"/>
  <c r="AN437" i="7"/>
  <c r="AM437" i="7"/>
  <c r="AL437" i="7"/>
  <c r="AR421" i="7"/>
  <c r="AQ421" i="7"/>
  <c r="AP421" i="7"/>
  <c r="AO421" i="7"/>
  <c r="AN421" i="7"/>
  <c r="AM421" i="7"/>
  <c r="AL421" i="7"/>
  <c r="AT419" i="7"/>
  <c r="AP415" i="7"/>
  <c r="AR413" i="7"/>
  <c r="AQ413" i="7"/>
  <c r="AP413" i="7"/>
  <c r="AO413" i="7"/>
  <c r="AN413" i="7"/>
  <c r="AM413" i="7"/>
  <c r="AL413" i="7"/>
  <c r="AT411" i="7"/>
  <c r="AS411" i="7"/>
  <c r="AR411" i="7"/>
  <c r="AQ411" i="7"/>
  <c r="AP411" i="7"/>
  <c r="AO411" i="7"/>
  <c r="AN411" i="7"/>
  <c r="AM411" i="7"/>
  <c r="AL411" i="7"/>
  <c r="AT403" i="7"/>
  <c r="AP399" i="7"/>
  <c r="AO399" i="7"/>
  <c r="AN399" i="7"/>
  <c r="AM399" i="7"/>
  <c r="AL399" i="7"/>
  <c r="AT395" i="7"/>
  <c r="AS395" i="7"/>
  <c r="AR395" i="7"/>
  <c r="AQ395" i="7"/>
  <c r="AP395" i="7"/>
  <c r="AO395" i="7"/>
  <c r="AN395" i="7"/>
  <c r="AM395" i="7"/>
  <c r="AL395" i="7"/>
  <c r="AS389" i="7"/>
  <c r="AS387" i="7"/>
  <c r="AS367" i="7"/>
  <c r="AR367" i="7"/>
  <c r="AQ367" i="7"/>
  <c r="AP367" i="7"/>
  <c r="AO367" i="7"/>
  <c r="AN367" i="7"/>
  <c r="AM367" i="7"/>
  <c r="AL367" i="7"/>
  <c r="AT367" i="7"/>
  <c r="AQ455" i="7"/>
  <c r="AP455" i="7"/>
  <c r="AO455" i="7"/>
  <c r="AN455" i="7"/>
  <c r="AM455" i="7"/>
  <c r="AL455" i="7"/>
  <c r="AS453" i="7"/>
  <c r="AR453" i="7"/>
  <c r="AQ453" i="7"/>
  <c r="AP453" i="7"/>
  <c r="AO453" i="7"/>
  <c r="AN453" i="7"/>
  <c r="AM453" i="7"/>
  <c r="AL453" i="7"/>
  <c r="AQ447" i="7"/>
  <c r="AP447" i="7"/>
  <c r="AO447" i="7"/>
  <c r="AN447" i="7"/>
  <c r="AM447" i="7"/>
  <c r="AL447" i="7"/>
  <c r="AS445" i="7"/>
  <c r="AR445" i="7"/>
  <c r="AQ445" i="7"/>
  <c r="AP445" i="7"/>
  <c r="AO445" i="7"/>
  <c r="AN445" i="7"/>
  <c r="AM445" i="7"/>
  <c r="AL445" i="7"/>
  <c r="AQ439" i="7"/>
  <c r="AP439" i="7"/>
  <c r="AO439" i="7"/>
  <c r="AN439" i="7"/>
  <c r="AM439" i="7"/>
  <c r="AL439" i="7"/>
  <c r="AS437" i="7"/>
  <c r="AQ431" i="7"/>
  <c r="AP431" i="7"/>
  <c r="AO431" i="7"/>
  <c r="AN431" i="7"/>
  <c r="AM431" i="7"/>
  <c r="AL431" i="7"/>
  <c r="AS429" i="7"/>
  <c r="AR429" i="7"/>
  <c r="AQ429" i="7"/>
  <c r="AP429" i="7"/>
  <c r="AO429" i="7"/>
  <c r="AN429" i="7"/>
  <c r="AM429" i="7"/>
  <c r="AL429" i="7"/>
  <c r="AQ423" i="7"/>
  <c r="AP423" i="7"/>
  <c r="AO423" i="7"/>
  <c r="AN423" i="7"/>
  <c r="AM423" i="7"/>
  <c r="AL423" i="7"/>
  <c r="AT420" i="7"/>
  <c r="AS420" i="7"/>
  <c r="AR420" i="7"/>
  <c r="AQ420" i="7"/>
  <c r="AP420" i="7"/>
  <c r="AO420" i="7"/>
  <c r="AN420" i="7"/>
  <c r="AM420" i="7"/>
  <c r="AL420" i="7"/>
  <c r="AQ415" i="7"/>
  <c r="AT412" i="7"/>
  <c r="AS412" i="7"/>
  <c r="AR412" i="7"/>
  <c r="AQ412" i="7"/>
  <c r="AP412" i="7"/>
  <c r="AO412" i="7"/>
  <c r="AN412" i="7"/>
  <c r="AM412" i="7"/>
  <c r="AL412" i="7"/>
  <c r="AT404" i="7"/>
  <c r="AS404" i="7"/>
  <c r="AR404" i="7"/>
  <c r="AQ404" i="7"/>
  <c r="AP404" i="7"/>
  <c r="AO404" i="7"/>
  <c r="AN404" i="7"/>
  <c r="AM404" i="7"/>
  <c r="AL404" i="7"/>
  <c r="AQ399" i="7"/>
  <c r="AT396" i="7"/>
  <c r="AS396" i="7"/>
  <c r="AR396" i="7"/>
  <c r="AQ396" i="7"/>
  <c r="AP396" i="7"/>
  <c r="AO396" i="7"/>
  <c r="AN396" i="7"/>
  <c r="AM396" i="7"/>
  <c r="AL396" i="7"/>
  <c r="AP389" i="7"/>
  <c r="AO389" i="7"/>
  <c r="AN389" i="7"/>
  <c r="AM389" i="7"/>
  <c r="AL389" i="7"/>
  <c r="AR387" i="7"/>
  <c r="AQ387" i="7"/>
  <c r="AP387" i="7"/>
  <c r="AO387" i="7"/>
  <c r="AN387" i="7"/>
  <c r="AM387" i="7"/>
  <c r="AL387" i="7"/>
  <c r="AT375" i="7"/>
  <c r="AS375" i="7"/>
  <c r="AR375" i="7"/>
  <c r="AQ375" i="7"/>
  <c r="AP375" i="7"/>
  <c r="AO375" i="7"/>
  <c r="AN375" i="7"/>
  <c r="AM375" i="7"/>
  <c r="AL375" i="7"/>
  <c r="AS423" i="7"/>
  <c r="AR423" i="7"/>
  <c r="AP418" i="7"/>
  <c r="AO418" i="7"/>
  <c r="AN418" i="7"/>
  <c r="AM418" i="7"/>
  <c r="AL418" i="7"/>
  <c r="AS415" i="7"/>
  <c r="AR415" i="7"/>
  <c r="AS407" i="7"/>
  <c r="AR407" i="7"/>
  <c r="AQ407" i="7"/>
  <c r="AP407" i="7"/>
  <c r="AO407" i="7"/>
  <c r="AN407" i="7"/>
  <c r="AM407" i="7"/>
  <c r="AL407" i="7"/>
  <c r="AP402" i="7"/>
  <c r="AO402" i="7"/>
  <c r="AN402" i="7"/>
  <c r="AM402" i="7"/>
  <c r="AL402" i="7"/>
  <c r="AS399" i="7"/>
  <c r="AR399" i="7"/>
  <c r="AS391" i="7"/>
  <c r="AR391" i="7"/>
  <c r="AQ391" i="7"/>
  <c r="AP391" i="7"/>
  <c r="AO391" i="7"/>
  <c r="AN391" i="7"/>
  <c r="AM391" i="7"/>
  <c r="AL391" i="7"/>
  <c r="AT363" i="7"/>
  <c r="AS363" i="7"/>
  <c r="AR363" i="7"/>
  <c r="AQ363" i="7"/>
  <c r="AP363" i="7"/>
  <c r="AO363" i="7"/>
  <c r="AN363" i="7"/>
  <c r="AM363" i="7"/>
  <c r="AL363" i="7"/>
  <c r="AT334" i="7"/>
  <c r="AS334" i="7"/>
  <c r="AR334" i="7"/>
  <c r="AQ334" i="7"/>
  <c r="AP334" i="7"/>
  <c r="AO334" i="7"/>
  <c r="AN334" i="7"/>
  <c r="AM334" i="7"/>
  <c r="AL334" i="7"/>
  <c r="AT386" i="7"/>
  <c r="AS386" i="7"/>
  <c r="AR386" i="7"/>
  <c r="AQ386" i="7"/>
  <c r="AP386" i="7"/>
  <c r="AO386" i="7"/>
  <c r="AN386" i="7"/>
  <c r="AM386" i="7"/>
  <c r="AL386" i="7"/>
  <c r="AO378" i="7"/>
  <c r="AN378" i="7"/>
  <c r="AM378" i="7"/>
  <c r="AL378" i="7"/>
  <c r="AQ368" i="7"/>
  <c r="AP368" i="7"/>
  <c r="AO368" i="7"/>
  <c r="AN368" i="7"/>
  <c r="AM368" i="7"/>
  <c r="AL368" i="7"/>
  <c r="AJ328" i="7"/>
  <c r="AI328" i="7"/>
  <c r="AQ378" i="7"/>
  <c r="AP378" i="7"/>
  <c r="AN365" i="7"/>
  <c r="AM365" i="7"/>
  <c r="AL365" i="7"/>
  <c r="AQ362" i="7"/>
  <c r="AP362" i="7"/>
  <c r="AO362" i="7"/>
  <c r="AN362" i="7"/>
  <c r="AM362" i="7"/>
  <c r="AL362" i="7"/>
  <c r="AS347" i="7"/>
  <c r="AS322" i="7"/>
  <c r="AT322" i="7"/>
  <c r="AR322" i="7"/>
  <c r="AQ322" i="7"/>
  <c r="AP322" i="7"/>
  <c r="AO322" i="7"/>
  <c r="AN322" i="7"/>
  <c r="AM322" i="7"/>
  <c r="AL322" i="7"/>
  <c r="AS306" i="7"/>
  <c r="AT306" i="7"/>
  <c r="AR306" i="7"/>
  <c r="AQ306" i="7"/>
  <c r="AP306" i="7"/>
  <c r="AO306" i="7"/>
  <c r="AN306" i="7"/>
  <c r="AM306" i="7"/>
  <c r="AL306" i="7"/>
  <c r="AJ284" i="7"/>
  <c r="AI284" i="7"/>
  <c r="AJ232" i="7"/>
  <c r="AI232" i="7"/>
  <c r="AH232" i="7"/>
  <c r="AA232" i="7"/>
  <c r="AE232" i="7"/>
  <c r="AO382" i="7"/>
  <c r="AN382" i="7"/>
  <c r="AM382" i="7"/>
  <c r="AL382" i="7"/>
  <c r="AS378" i="7"/>
  <c r="AR378" i="7"/>
  <c r="AT377" i="7"/>
  <c r="AS377" i="7"/>
  <c r="AR377" i="7"/>
  <c r="AQ377" i="7"/>
  <c r="AP377" i="7"/>
  <c r="AO377" i="7"/>
  <c r="AN377" i="7"/>
  <c r="AM377" i="7"/>
  <c r="AL377" i="7"/>
  <c r="AO374" i="7"/>
  <c r="AN374" i="7"/>
  <c r="AM374" i="7"/>
  <c r="AL374" i="7"/>
  <c r="AS370" i="7"/>
  <c r="AR370" i="7"/>
  <c r="AQ370" i="7"/>
  <c r="AP370" i="7"/>
  <c r="AO370" i="7"/>
  <c r="AN370" i="7"/>
  <c r="AM370" i="7"/>
  <c r="AL370" i="7"/>
  <c r="AT369" i="7"/>
  <c r="AS369" i="7"/>
  <c r="AR369" i="7"/>
  <c r="AQ369" i="7"/>
  <c r="AP369" i="7"/>
  <c r="AO369" i="7"/>
  <c r="AN369" i="7"/>
  <c r="AM369" i="7"/>
  <c r="AL369" i="7"/>
  <c r="AP365" i="7"/>
  <c r="AO365" i="7"/>
  <c r="AS362" i="7"/>
  <c r="AR362" i="7"/>
  <c r="AT361" i="7"/>
  <c r="AS361" i="7"/>
  <c r="AR361" i="7"/>
  <c r="AQ361" i="7"/>
  <c r="AP361" i="7"/>
  <c r="AO361" i="7"/>
  <c r="AN361" i="7"/>
  <c r="AM361" i="7"/>
  <c r="AL361" i="7"/>
  <c r="AS351" i="7"/>
  <c r="AR351" i="7"/>
  <c r="AQ351" i="7"/>
  <c r="AP351" i="7"/>
  <c r="AO351" i="7"/>
  <c r="AN351" i="7"/>
  <c r="AM351" i="7"/>
  <c r="AL351" i="7"/>
  <c r="AS342" i="7"/>
  <c r="AR342" i="7"/>
  <c r="AQ342" i="7"/>
  <c r="AP342" i="7"/>
  <c r="AO342" i="7"/>
  <c r="AN342" i="7"/>
  <c r="AM342" i="7"/>
  <c r="AL342" i="7"/>
  <c r="AS339" i="7"/>
  <c r="AR339" i="7"/>
  <c r="AQ339" i="7"/>
  <c r="AP339" i="7"/>
  <c r="AO339" i="7"/>
  <c r="AN339" i="7"/>
  <c r="AM339" i="7"/>
  <c r="AL339" i="7"/>
  <c r="AT339" i="7"/>
  <c r="AP295" i="7"/>
  <c r="AQ373" i="7"/>
  <c r="AP373" i="7"/>
  <c r="AO373" i="7"/>
  <c r="AN373" i="7"/>
  <c r="AM373" i="7"/>
  <c r="AL373" i="7"/>
  <c r="AQ365" i="7"/>
  <c r="AQ353" i="7"/>
  <c r="AP353" i="7"/>
  <c r="AO353" i="7"/>
  <c r="AN353" i="7"/>
  <c r="AM353" i="7"/>
  <c r="AL353" i="7"/>
  <c r="AT318" i="7"/>
  <c r="AS318" i="7"/>
  <c r="AR318" i="7"/>
  <c r="AQ318" i="7"/>
  <c r="AP318" i="7"/>
  <c r="AO318" i="7"/>
  <c r="AN318" i="7"/>
  <c r="AM318" i="7"/>
  <c r="AL318" i="7"/>
  <c r="AT310" i="7"/>
  <c r="AS310" i="7"/>
  <c r="AR310" i="7"/>
  <c r="AQ310" i="7"/>
  <c r="AP310" i="7"/>
  <c r="AO310" i="7"/>
  <c r="AN310" i="7"/>
  <c r="AM310" i="7"/>
  <c r="AL310" i="7"/>
  <c r="AJ263" i="7"/>
  <c r="AI263" i="7"/>
  <c r="AR373" i="7"/>
  <c r="AQ366" i="7"/>
  <c r="AP366" i="7"/>
  <c r="AO366" i="7"/>
  <c r="AN366" i="7"/>
  <c r="AM366" i="7"/>
  <c r="AL366" i="7"/>
  <c r="AR365" i="7"/>
  <c r="AQ358" i="7"/>
  <c r="AP358" i="7"/>
  <c r="AO358" i="7"/>
  <c r="AN358" i="7"/>
  <c r="AM358" i="7"/>
  <c r="AL358" i="7"/>
  <c r="AR357" i="7"/>
  <c r="AQ357" i="7"/>
  <c r="AP357" i="7"/>
  <c r="AO357" i="7"/>
  <c r="AN357" i="7"/>
  <c r="AM357" i="7"/>
  <c r="AL357" i="7"/>
  <c r="AO355" i="7"/>
  <c r="AP347" i="7"/>
  <c r="AO347" i="7"/>
  <c r="AN347" i="7"/>
  <c r="AM347" i="7"/>
  <c r="AL347" i="7"/>
  <c r="AS330" i="7"/>
  <c r="AT330" i="7"/>
  <c r="AR330" i="7"/>
  <c r="AQ330" i="7"/>
  <c r="AP330" i="7"/>
  <c r="AO330" i="7"/>
  <c r="AN330" i="7"/>
  <c r="AM330" i="7"/>
  <c r="AL330" i="7"/>
  <c r="AT314" i="7"/>
  <c r="AS314" i="7"/>
  <c r="AR314" i="7"/>
  <c r="AQ314" i="7"/>
  <c r="AP314" i="7"/>
  <c r="AO314" i="7"/>
  <c r="AN314" i="7"/>
  <c r="AM314" i="7"/>
  <c r="AL314" i="7"/>
  <c r="AJ292" i="7"/>
  <c r="AI292" i="7"/>
  <c r="AN355" i="7"/>
  <c r="AM355" i="7"/>
  <c r="AL355" i="7"/>
  <c r="AR347" i="7"/>
  <c r="AQ347" i="7"/>
  <c r="AT354" i="7"/>
  <c r="AS354" i="7"/>
  <c r="AR354" i="7"/>
  <c r="AQ354" i="7"/>
  <c r="AP354" i="7"/>
  <c r="AO354" i="7"/>
  <c r="AN354" i="7"/>
  <c r="AM354" i="7"/>
  <c r="AL354" i="7"/>
  <c r="AR352" i="7"/>
  <c r="AQ352" i="7"/>
  <c r="AP352" i="7"/>
  <c r="AO352" i="7"/>
  <c r="AN352" i="7"/>
  <c r="AM352" i="7"/>
  <c r="AL352" i="7"/>
  <c r="AT341" i="7"/>
  <c r="AS341" i="7"/>
  <c r="AR341" i="7"/>
  <c r="AQ341" i="7"/>
  <c r="AP341" i="7"/>
  <c r="AO341" i="7"/>
  <c r="AN341" i="7"/>
  <c r="AM341" i="7"/>
  <c r="AL341" i="7"/>
  <c r="AS335" i="7"/>
  <c r="AR335" i="7"/>
  <c r="AQ335" i="7"/>
  <c r="AP335" i="7"/>
  <c r="AO335" i="7"/>
  <c r="AN335" i="7"/>
  <c r="AM335" i="7"/>
  <c r="AL335" i="7"/>
  <c r="AT326" i="7"/>
  <c r="AS326" i="7"/>
  <c r="AR326" i="7"/>
  <c r="AQ326" i="7"/>
  <c r="AP326" i="7"/>
  <c r="AO326" i="7"/>
  <c r="AN326" i="7"/>
  <c r="AM326" i="7"/>
  <c r="AL326" i="7"/>
  <c r="AT280" i="7"/>
  <c r="AS280" i="7"/>
  <c r="AR280" i="7"/>
  <c r="AQ280" i="7"/>
  <c r="AP280" i="7"/>
  <c r="AO280" i="7"/>
  <c r="AN280" i="7"/>
  <c r="AM280" i="7"/>
  <c r="AL280" i="7"/>
  <c r="AT270" i="7"/>
  <c r="AS270" i="7"/>
  <c r="AR270" i="7"/>
  <c r="AQ270" i="7"/>
  <c r="AP270" i="7"/>
  <c r="AO270" i="7"/>
  <c r="AN270" i="7"/>
  <c r="AM270" i="7"/>
  <c r="AL270" i="7"/>
  <c r="AT257" i="7"/>
  <c r="AS257" i="7"/>
  <c r="AR257" i="7"/>
  <c r="AQ257" i="7"/>
  <c r="AP257" i="7"/>
  <c r="AO257" i="7"/>
  <c r="AN257" i="7"/>
  <c r="AM257" i="7"/>
  <c r="AL257" i="7"/>
  <c r="AT225" i="7"/>
  <c r="AS225" i="7"/>
  <c r="AR225" i="7"/>
  <c r="AQ225" i="7"/>
  <c r="AP225" i="7"/>
  <c r="AO225" i="7"/>
  <c r="AN225" i="7"/>
  <c r="AM225" i="7"/>
  <c r="AL225" i="7"/>
  <c r="AR338" i="7"/>
  <c r="AQ338" i="7"/>
  <c r="AP338" i="7"/>
  <c r="AO338" i="7"/>
  <c r="AN338" i="7"/>
  <c r="AM338" i="7"/>
  <c r="AL338" i="7"/>
  <c r="AQ271" i="7"/>
  <c r="AP271" i="7"/>
  <c r="AO271" i="7"/>
  <c r="AN271" i="7"/>
  <c r="AM271" i="7"/>
  <c r="AL271" i="7"/>
  <c r="AP266" i="7"/>
  <c r="AO266" i="7"/>
  <c r="AN266" i="7"/>
  <c r="AM266" i="7"/>
  <c r="AL266" i="7"/>
  <c r="AS262" i="7"/>
  <c r="AR262" i="7"/>
  <c r="AQ262" i="7"/>
  <c r="AP262" i="7"/>
  <c r="AO262" i="7"/>
  <c r="AN262" i="7"/>
  <c r="AM262" i="7"/>
  <c r="AL262" i="7"/>
  <c r="AT262" i="7"/>
  <c r="AT345" i="7"/>
  <c r="AS345" i="7"/>
  <c r="AR345" i="7"/>
  <c r="AQ345" i="7"/>
  <c r="AP345" i="7"/>
  <c r="AO345" i="7"/>
  <c r="AN345" i="7"/>
  <c r="AM345" i="7"/>
  <c r="AL345" i="7"/>
  <c r="AR343" i="7"/>
  <c r="AQ343" i="7"/>
  <c r="AP343" i="7"/>
  <c r="AO343" i="7"/>
  <c r="AN343" i="7"/>
  <c r="AM343" i="7"/>
  <c r="AL343" i="7"/>
  <c r="AS281" i="7"/>
  <c r="AQ281" i="7"/>
  <c r="AP281" i="7"/>
  <c r="AO281" i="7"/>
  <c r="AN281" i="7"/>
  <c r="AM281" i="7"/>
  <c r="AL281" i="7"/>
  <c r="AR281" i="7"/>
  <c r="AT272" i="7"/>
  <c r="AS272" i="7"/>
  <c r="AR272" i="7"/>
  <c r="AQ272" i="7"/>
  <c r="AP272" i="7"/>
  <c r="AO272" i="7"/>
  <c r="AN272" i="7"/>
  <c r="AM272" i="7"/>
  <c r="AL272" i="7"/>
  <c r="AS234" i="7"/>
  <c r="AR234" i="7"/>
  <c r="AQ234" i="7"/>
  <c r="AP234" i="7"/>
  <c r="AO234" i="7"/>
  <c r="AN234" i="7"/>
  <c r="AM234" i="7"/>
  <c r="AL234" i="7"/>
  <c r="AT234" i="7"/>
  <c r="AT207" i="7"/>
  <c r="AS207" i="7"/>
  <c r="AR207" i="7"/>
  <c r="AQ207" i="7"/>
  <c r="AP207" i="7"/>
  <c r="AO207" i="7"/>
  <c r="AN207" i="7"/>
  <c r="AM207" i="7"/>
  <c r="AL207" i="7"/>
  <c r="AS338" i="7"/>
  <c r="AI220" i="7"/>
  <c r="AH220" i="7"/>
  <c r="AA220" i="7"/>
  <c r="AE220" i="7"/>
  <c r="AJ220" i="7"/>
  <c r="AT302" i="7"/>
  <c r="AS302" i="7"/>
  <c r="AR302" i="7"/>
  <c r="AQ302" i="7"/>
  <c r="AP302" i="7"/>
  <c r="AO302" i="7"/>
  <c r="AN302" i="7"/>
  <c r="AM302" i="7"/>
  <c r="AL302" i="7"/>
  <c r="AS298" i="7"/>
  <c r="AR298" i="7"/>
  <c r="AQ298" i="7"/>
  <c r="AP298" i="7"/>
  <c r="AO298" i="7"/>
  <c r="AN298" i="7"/>
  <c r="AM298" i="7"/>
  <c r="AL298" i="7"/>
  <c r="AT298" i="7"/>
  <c r="AT294" i="7"/>
  <c r="AS294" i="7"/>
  <c r="AR294" i="7"/>
  <c r="AQ294" i="7"/>
  <c r="AP294" i="7"/>
  <c r="AO294" i="7"/>
  <c r="AN294" i="7"/>
  <c r="AM294" i="7"/>
  <c r="AL294" i="7"/>
  <c r="AT290" i="7"/>
  <c r="AS290" i="7"/>
  <c r="AR290" i="7"/>
  <c r="AQ290" i="7"/>
  <c r="AP290" i="7"/>
  <c r="AO290" i="7"/>
  <c r="AN290" i="7"/>
  <c r="AM290" i="7"/>
  <c r="AL290" i="7"/>
  <c r="AT286" i="7"/>
  <c r="AS286" i="7"/>
  <c r="AR286" i="7"/>
  <c r="AQ286" i="7"/>
  <c r="AP286" i="7"/>
  <c r="AO286" i="7"/>
  <c r="AN286" i="7"/>
  <c r="AM286" i="7"/>
  <c r="AL286" i="7"/>
  <c r="AR278" i="7"/>
  <c r="AQ278" i="7"/>
  <c r="AP278" i="7"/>
  <c r="AO278" i="7"/>
  <c r="AN278" i="7"/>
  <c r="AM278" i="7"/>
  <c r="AL278" i="7"/>
  <c r="AT278" i="7"/>
  <c r="AS278" i="7"/>
  <c r="AQ332" i="7"/>
  <c r="AP332" i="7"/>
  <c r="AO332" i="7"/>
  <c r="AN332" i="7"/>
  <c r="AM332" i="7"/>
  <c r="AL332" i="7"/>
  <c r="AS331" i="7"/>
  <c r="AR331" i="7"/>
  <c r="AQ331" i="7"/>
  <c r="AP331" i="7"/>
  <c r="AO331" i="7"/>
  <c r="AN331" i="7"/>
  <c r="AM331" i="7"/>
  <c r="AL331" i="7"/>
  <c r="AS327" i="7"/>
  <c r="AR327" i="7"/>
  <c r="AQ327" i="7"/>
  <c r="AP327" i="7"/>
  <c r="AO327" i="7"/>
  <c r="AN327" i="7"/>
  <c r="AM327" i="7"/>
  <c r="AL327" i="7"/>
  <c r="AQ324" i="7"/>
  <c r="AP324" i="7"/>
  <c r="AO324" i="7"/>
  <c r="AN324" i="7"/>
  <c r="AM324" i="7"/>
  <c r="AL324" i="7"/>
  <c r="AR323" i="7"/>
  <c r="AQ323" i="7"/>
  <c r="AP323" i="7"/>
  <c r="AO323" i="7"/>
  <c r="AN323" i="7"/>
  <c r="AM323" i="7"/>
  <c r="AL323" i="7"/>
  <c r="AS323" i="7"/>
  <c r="AQ320" i="7"/>
  <c r="AP320" i="7"/>
  <c r="AO320" i="7"/>
  <c r="AN320" i="7"/>
  <c r="AM320" i="7"/>
  <c r="AL320" i="7"/>
  <c r="AS319" i="7"/>
  <c r="AR319" i="7"/>
  <c r="AQ319" i="7"/>
  <c r="AP319" i="7"/>
  <c r="AO319" i="7"/>
  <c r="AN319" i="7"/>
  <c r="AM319" i="7"/>
  <c r="AL319" i="7"/>
  <c r="AQ316" i="7"/>
  <c r="AP316" i="7"/>
  <c r="AO316" i="7"/>
  <c r="AN316" i="7"/>
  <c r="AM316" i="7"/>
  <c r="AL316" i="7"/>
  <c r="AR315" i="7"/>
  <c r="AQ315" i="7"/>
  <c r="AP315" i="7"/>
  <c r="AO315" i="7"/>
  <c r="AN315" i="7"/>
  <c r="AM315" i="7"/>
  <c r="AL315" i="7"/>
  <c r="AS315" i="7"/>
  <c r="AQ312" i="7"/>
  <c r="AP312" i="7"/>
  <c r="AO312" i="7"/>
  <c r="AN312" i="7"/>
  <c r="AM312" i="7"/>
  <c r="AL312" i="7"/>
  <c r="AS311" i="7"/>
  <c r="AR311" i="7"/>
  <c r="AQ311" i="7"/>
  <c r="AP311" i="7"/>
  <c r="AO311" i="7"/>
  <c r="AN311" i="7"/>
  <c r="AM311" i="7"/>
  <c r="AL311" i="7"/>
  <c r="AQ308" i="7"/>
  <c r="AP308" i="7"/>
  <c r="AO308" i="7"/>
  <c r="AN308" i="7"/>
  <c r="AM308" i="7"/>
  <c r="AL308" i="7"/>
  <c r="AR307" i="7"/>
  <c r="AQ307" i="7"/>
  <c r="AP307" i="7"/>
  <c r="AO307" i="7"/>
  <c r="AN307" i="7"/>
  <c r="AM307" i="7"/>
  <c r="AL307" i="7"/>
  <c r="AS307" i="7"/>
  <c r="AQ304" i="7"/>
  <c r="AP304" i="7"/>
  <c r="AO304" i="7"/>
  <c r="AN304" i="7"/>
  <c r="AM304" i="7"/>
  <c r="AL304" i="7"/>
  <c r="AN303" i="7"/>
  <c r="AM303" i="7"/>
  <c r="AL303" i="7"/>
  <c r="AS303" i="7"/>
  <c r="AR303" i="7"/>
  <c r="AQ303" i="7"/>
  <c r="AP303" i="7"/>
  <c r="AO303" i="7"/>
  <c r="AQ300" i="7"/>
  <c r="AP300" i="7"/>
  <c r="AO300" i="7"/>
  <c r="AN300" i="7"/>
  <c r="AM300" i="7"/>
  <c r="AL300" i="7"/>
  <c r="AS299" i="7"/>
  <c r="AR299" i="7"/>
  <c r="AQ299" i="7"/>
  <c r="AP299" i="7"/>
  <c r="AO299" i="7"/>
  <c r="AN299" i="7"/>
  <c r="AM299" i="7"/>
  <c r="AL299" i="7"/>
  <c r="AQ296" i="7"/>
  <c r="AP296" i="7"/>
  <c r="AO296" i="7"/>
  <c r="AN296" i="7"/>
  <c r="AM296" i="7"/>
  <c r="AL296" i="7"/>
  <c r="AS295" i="7"/>
  <c r="AR295" i="7"/>
  <c r="AQ295" i="7"/>
  <c r="AO295" i="7"/>
  <c r="AN295" i="7"/>
  <c r="AM295" i="7"/>
  <c r="AL295" i="7"/>
  <c r="AN291" i="7"/>
  <c r="AM291" i="7"/>
  <c r="AL291" i="7"/>
  <c r="AS291" i="7"/>
  <c r="AR291" i="7"/>
  <c r="AQ291" i="7"/>
  <c r="AP291" i="7"/>
  <c r="AO291" i="7"/>
  <c r="AQ288" i="7"/>
  <c r="AP288" i="7"/>
  <c r="AO288" i="7"/>
  <c r="AN288" i="7"/>
  <c r="AM288" i="7"/>
  <c r="AL288" i="7"/>
  <c r="AS287" i="7"/>
  <c r="AR287" i="7"/>
  <c r="AQ287" i="7"/>
  <c r="AP287" i="7"/>
  <c r="AO287" i="7"/>
  <c r="AN287" i="7"/>
  <c r="AM287" i="7"/>
  <c r="AL287" i="7"/>
  <c r="AR283" i="7"/>
  <c r="AQ283" i="7"/>
  <c r="AP283" i="7"/>
  <c r="AO283" i="7"/>
  <c r="AN283" i="7"/>
  <c r="AM283" i="7"/>
  <c r="AL283" i="7"/>
  <c r="AS283" i="7"/>
  <c r="AS273" i="7"/>
  <c r="AR273" i="7"/>
  <c r="AQ273" i="7"/>
  <c r="AP273" i="7"/>
  <c r="AO273" i="7"/>
  <c r="AN273" i="7"/>
  <c r="AM273" i="7"/>
  <c r="AL273" i="7"/>
  <c r="AT247" i="7"/>
  <c r="AS247" i="7"/>
  <c r="AR247" i="7"/>
  <c r="AQ247" i="7"/>
  <c r="AP247" i="7"/>
  <c r="AO247" i="7"/>
  <c r="AN247" i="7"/>
  <c r="AM247" i="7"/>
  <c r="AL247" i="7"/>
  <c r="AT337" i="7"/>
  <c r="AS337" i="7"/>
  <c r="AR337" i="7"/>
  <c r="AQ337" i="7"/>
  <c r="AP337" i="7"/>
  <c r="AO337" i="7"/>
  <c r="AN337" i="7"/>
  <c r="AM337" i="7"/>
  <c r="AL337" i="7"/>
  <c r="AQ279" i="7"/>
  <c r="AP279" i="7"/>
  <c r="AO279" i="7"/>
  <c r="AN279" i="7"/>
  <c r="AM279" i="7"/>
  <c r="AL279" i="7"/>
  <c r="AJ200" i="7"/>
  <c r="AI200" i="7"/>
  <c r="AQ309" i="7"/>
  <c r="AP309" i="7"/>
  <c r="AO309" i="7"/>
  <c r="AN309" i="7"/>
  <c r="AM309" i="7"/>
  <c r="AL309" i="7"/>
  <c r="AQ285" i="7"/>
  <c r="AP285" i="7"/>
  <c r="AO285" i="7"/>
  <c r="AN285" i="7"/>
  <c r="AM285" i="7"/>
  <c r="AL285" i="7"/>
  <c r="AQ261" i="7"/>
  <c r="AQ256" i="7"/>
  <c r="AP256" i="7"/>
  <c r="AO256" i="7"/>
  <c r="AN256" i="7"/>
  <c r="AM256" i="7"/>
  <c r="AL256" i="7"/>
  <c r="AR194" i="7"/>
  <c r="AQ194" i="7"/>
  <c r="AP194" i="7"/>
  <c r="AO194" i="7"/>
  <c r="AN194" i="7"/>
  <c r="AM194" i="7"/>
  <c r="AL194" i="7"/>
  <c r="AS242" i="7"/>
  <c r="AR242" i="7"/>
  <c r="AQ242" i="7"/>
  <c r="AP242" i="7"/>
  <c r="AO242" i="7"/>
  <c r="AN242" i="7"/>
  <c r="AM242" i="7"/>
  <c r="AL242" i="7"/>
  <c r="AT233" i="7"/>
  <c r="AS233" i="7"/>
  <c r="AR233" i="7"/>
  <c r="AQ233" i="7"/>
  <c r="AP233" i="7"/>
  <c r="AO233" i="7"/>
  <c r="AN233" i="7"/>
  <c r="AM233" i="7"/>
  <c r="AL233" i="7"/>
  <c r="AQ208" i="7"/>
  <c r="AP208" i="7"/>
  <c r="AO208" i="7"/>
  <c r="AN208" i="7"/>
  <c r="AM208" i="7"/>
  <c r="AL208" i="7"/>
  <c r="AT333" i="7"/>
  <c r="AS333" i="7"/>
  <c r="AR333" i="7"/>
  <c r="AQ333" i="7"/>
  <c r="AP333" i="7"/>
  <c r="AO333" i="7"/>
  <c r="AN333" i="7"/>
  <c r="AM333" i="7"/>
  <c r="AL333" i="7"/>
  <c r="AT325" i="7"/>
  <c r="AS325" i="7"/>
  <c r="AR325" i="7"/>
  <c r="AQ325" i="7"/>
  <c r="AP325" i="7"/>
  <c r="AO325" i="7"/>
  <c r="AN325" i="7"/>
  <c r="AM325" i="7"/>
  <c r="AL325" i="7"/>
  <c r="AP321" i="7"/>
  <c r="AO321" i="7"/>
  <c r="AN321" i="7"/>
  <c r="AM321" i="7"/>
  <c r="AL321" i="7"/>
  <c r="AT317" i="7"/>
  <c r="AS317" i="7"/>
  <c r="AR317" i="7"/>
  <c r="AQ317" i="7"/>
  <c r="AP317" i="7"/>
  <c r="AO317" i="7"/>
  <c r="AN317" i="7"/>
  <c r="AM317" i="7"/>
  <c r="AL317" i="7"/>
  <c r="AT309" i="7"/>
  <c r="AS309" i="7"/>
  <c r="AR309" i="7"/>
  <c r="AT301" i="7"/>
  <c r="AS301" i="7"/>
  <c r="AR301" i="7"/>
  <c r="AQ301" i="7"/>
  <c r="AP301" i="7"/>
  <c r="AO301" i="7"/>
  <c r="AN301" i="7"/>
  <c r="AM301" i="7"/>
  <c r="AL301" i="7"/>
  <c r="AT293" i="7"/>
  <c r="AS293" i="7"/>
  <c r="AR293" i="7"/>
  <c r="AQ293" i="7"/>
  <c r="AP293" i="7"/>
  <c r="AO293" i="7"/>
  <c r="AN293" i="7"/>
  <c r="AM293" i="7"/>
  <c r="AL293" i="7"/>
  <c r="AP289" i="7"/>
  <c r="AO289" i="7"/>
  <c r="AN289" i="7"/>
  <c r="AM289" i="7"/>
  <c r="AL289" i="7"/>
  <c r="AT285" i="7"/>
  <c r="AS285" i="7"/>
  <c r="AR285" i="7"/>
  <c r="AT276" i="7"/>
  <c r="AS276" i="7"/>
  <c r="AR276" i="7"/>
  <c r="AQ276" i="7"/>
  <c r="AP276" i="7"/>
  <c r="AO276" i="7"/>
  <c r="AN276" i="7"/>
  <c r="AM276" i="7"/>
  <c r="AL276" i="7"/>
  <c r="AN274" i="7"/>
  <c r="AM274" i="7"/>
  <c r="AL274" i="7"/>
  <c r="AR274" i="7"/>
  <c r="AQ274" i="7"/>
  <c r="AP274" i="7"/>
  <c r="AO274" i="7"/>
  <c r="AQ267" i="7"/>
  <c r="AP267" i="7"/>
  <c r="AO267" i="7"/>
  <c r="AN267" i="7"/>
  <c r="AM267" i="7"/>
  <c r="AL267" i="7"/>
  <c r="AQ248" i="7"/>
  <c r="AP248" i="7"/>
  <c r="AO248" i="7"/>
  <c r="AN248" i="7"/>
  <c r="AM248" i="7"/>
  <c r="AL248" i="7"/>
  <c r="AQ216" i="7"/>
  <c r="AP216" i="7"/>
  <c r="AO216" i="7"/>
  <c r="AN216" i="7"/>
  <c r="AM216" i="7"/>
  <c r="AL216" i="7"/>
  <c r="AR191" i="7"/>
  <c r="AT191" i="7"/>
  <c r="AS191" i="7"/>
  <c r="AQ191" i="7"/>
  <c r="AP191" i="7"/>
  <c r="AO191" i="7"/>
  <c r="AN191" i="7"/>
  <c r="AM191" i="7"/>
  <c r="AL191" i="7"/>
  <c r="AJ170" i="7"/>
  <c r="AI170" i="7"/>
  <c r="AH170" i="7"/>
  <c r="AA170" i="7"/>
  <c r="AE170" i="7"/>
  <c r="AQ329" i="7"/>
  <c r="AP329" i="7"/>
  <c r="AO329" i="7"/>
  <c r="AN329" i="7"/>
  <c r="AM329" i="7"/>
  <c r="AL329" i="7"/>
  <c r="AQ313" i="7"/>
  <c r="AP313" i="7"/>
  <c r="AO313" i="7"/>
  <c r="AN313" i="7"/>
  <c r="AM313" i="7"/>
  <c r="AL313" i="7"/>
  <c r="AQ305" i="7"/>
  <c r="AP305" i="7"/>
  <c r="AO305" i="7"/>
  <c r="AN305" i="7"/>
  <c r="AM305" i="7"/>
  <c r="AL305" i="7"/>
  <c r="AQ297" i="7"/>
  <c r="AP297" i="7"/>
  <c r="AO297" i="7"/>
  <c r="AN297" i="7"/>
  <c r="AM297" i="7"/>
  <c r="AL297" i="7"/>
  <c r="AQ289" i="7"/>
  <c r="AS269" i="7"/>
  <c r="AR269" i="7"/>
  <c r="AQ269" i="7"/>
  <c r="AP269" i="7"/>
  <c r="AO269" i="7"/>
  <c r="AN269" i="7"/>
  <c r="AM269" i="7"/>
  <c r="AL269" i="7"/>
  <c r="AS258" i="7"/>
  <c r="AR258" i="7"/>
  <c r="AQ258" i="7"/>
  <c r="AP258" i="7"/>
  <c r="AO258" i="7"/>
  <c r="AN258" i="7"/>
  <c r="AM258" i="7"/>
  <c r="AL258" i="7"/>
  <c r="AT249" i="7"/>
  <c r="AS249" i="7"/>
  <c r="AR249" i="7"/>
  <c r="AQ249" i="7"/>
  <c r="AP249" i="7"/>
  <c r="AO249" i="7"/>
  <c r="AN249" i="7"/>
  <c r="AM249" i="7"/>
  <c r="AL249" i="7"/>
  <c r="AT239" i="7"/>
  <c r="AS239" i="7"/>
  <c r="AR239" i="7"/>
  <c r="AQ239" i="7"/>
  <c r="AP239" i="7"/>
  <c r="AO239" i="7"/>
  <c r="AN239" i="7"/>
  <c r="AM239" i="7"/>
  <c r="AL239" i="7"/>
  <c r="AQ224" i="7"/>
  <c r="AP224" i="7"/>
  <c r="AO224" i="7"/>
  <c r="AN224" i="7"/>
  <c r="AM224" i="7"/>
  <c r="AL224" i="7"/>
  <c r="AR218" i="7"/>
  <c r="AQ218" i="7"/>
  <c r="AP218" i="7"/>
  <c r="AO218" i="7"/>
  <c r="AN218" i="7"/>
  <c r="AM218" i="7"/>
  <c r="AL218" i="7"/>
  <c r="AS199" i="7"/>
  <c r="AR199" i="7"/>
  <c r="AQ199" i="7"/>
  <c r="AP199" i="7"/>
  <c r="AO199" i="7"/>
  <c r="AN199" i="7"/>
  <c r="AM199" i="7"/>
  <c r="AL199" i="7"/>
  <c r="AT199" i="7"/>
  <c r="AT193" i="7"/>
  <c r="AS193" i="7"/>
  <c r="AR193" i="7"/>
  <c r="AQ193" i="7"/>
  <c r="AP193" i="7"/>
  <c r="AO193" i="7"/>
  <c r="AN193" i="7"/>
  <c r="AM193" i="7"/>
  <c r="AL193" i="7"/>
  <c r="AT201" i="7"/>
  <c r="AS201" i="7"/>
  <c r="AR201" i="7"/>
  <c r="AQ201" i="7"/>
  <c r="AP201" i="7"/>
  <c r="AO201" i="7"/>
  <c r="AN201" i="7"/>
  <c r="AM201" i="7"/>
  <c r="AL201" i="7"/>
  <c r="AR255" i="7"/>
  <c r="AQ255" i="7"/>
  <c r="AP255" i="7"/>
  <c r="AO255" i="7"/>
  <c r="AN255" i="7"/>
  <c r="AM255" i="7"/>
  <c r="AL255" i="7"/>
  <c r="AT255" i="7"/>
  <c r="AS255" i="7"/>
  <c r="AQ240" i="7"/>
  <c r="AP240" i="7"/>
  <c r="AO240" i="7"/>
  <c r="AN240" i="7"/>
  <c r="AM240" i="7"/>
  <c r="AL240" i="7"/>
  <c r="AN215" i="7"/>
  <c r="AM215" i="7"/>
  <c r="AL215" i="7"/>
  <c r="AS215" i="7"/>
  <c r="AR215" i="7"/>
  <c r="AQ215" i="7"/>
  <c r="AP215" i="7"/>
  <c r="AO215" i="7"/>
  <c r="AT215" i="7"/>
  <c r="AT209" i="7"/>
  <c r="AS209" i="7"/>
  <c r="AR209" i="7"/>
  <c r="AQ209" i="7"/>
  <c r="AP209" i="7"/>
  <c r="AO209" i="7"/>
  <c r="AN209" i="7"/>
  <c r="AM209" i="7"/>
  <c r="AL209" i="7"/>
  <c r="AR282" i="7"/>
  <c r="AQ282" i="7"/>
  <c r="AP282" i="7"/>
  <c r="AO282" i="7"/>
  <c r="AN282" i="7"/>
  <c r="AM282" i="7"/>
  <c r="AL282" i="7"/>
  <c r="AT277" i="7"/>
  <c r="AS277" i="7"/>
  <c r="AR277" i="7"/>
  <c r="AQ277" i="7"/>
  <c r="AP277" i="7"/>
  <c r="AO277" i="7"/>
  <c r="AN277" i="7"/>
  <c r="AM277" i="7"/>
  <c r="AL277" i="7"/>
  <c r="AQ275" i="7"/>
  <c r="AP275" i="7"/>
  <c r="AO275" i="7"/>
  <c r="AN275" i="7"/>
  <c r="AM275" i="7"/>
  <c r="AL275" i="7"/>
  <c r="AT268" i="7"/>
  <c r="AS268" i="7"/>
  <c r="AR268" i="7"/>
  <c r="AQ268" i="7"/>
  <c r="AP268" i="7"/>
  <c r="AO268" i="7"/>
  <c r="AN268" i="7"/>
  <c r="AM268" i="7"/>
  <c r="AL268" i="7"/>
  <c r="AR266" i="7"/>
  <c r="AQ266" i="7"/>
  <c r="AT265" i="7"/>
  <c r="AS265" i="7"/>
  <c r="AR265" i="7"/>
  <c r="AQ265" i="7"/>
  <c r="AP265" i="7"/>
  <c r="AO265" i="7"/>
  <c r="AN265" i="7"/>
  <c r="AM265" i="7"/>
  <c r="AL265" i="7"/>
  <c r="AO250" i="7"/>
  <c r="AN250" i="7"/>
  <c r="AM250" i="7"/>
  <c r="AL250" i="7"/>
  <c r="AS250" i="7"/>
  <c r="AR250" i="7"/>
  <c r="AQ250" i="7"/>
  <c r="AP250" i="7"/>
  <c r="AT241" i="7"/>
  <c r="AS241" i="7"/>
  <c r="AR241" i="7"/>
  <c r="AQ241" i="7"/>
  <c r="AP241" i="7"/>
  <c r="AO241" i="7"/>
  <c r="AN241" i="7"/>
  <c r="AM241" i="7"/>
  <c r="AL241" i="7"/>
  <c r="AS231" i="7"/>
  <c r="AR231" i="7"/>
  <c r="AQ231" i="7"/>
  <c r="AP231" i="7"/>
  <c r="AO231" i="7"/>
  <c r="AN231" i="7"/>
  <c r="AM231" i="7"/>
  <c r="AL231" i="7"/>
  <c r="AT231" i="7"/>
  <c r="AT226" i="7"/>
  <c r="AS226" i="7"/>
  <c r="AR226" i="7"/>
  <c r="AQ226" i="7"/>
  <c r="AP226" i="7"/>
  <c r="AO226" i="7"/>
  <c r="AN226" i="7"/>
  <c r="AM226" i="7"/>
  <c r="AL226" i="7"/>
  <c r="AR223" i="7"/>
  <c r="AQ223" i="7"/>
  <c r="AP223" i="7"/>
  <c r="AO223" i="7"/>
  <c r="AN223" i="7"/>
  <c r="AM223" i="7"/>
  <c r="AL223" i="7"/>
  <c r="AT223" i="7"/>
  <c r="AS223" i="7"/>
  <c r="AT217" i="7"/>
  <c r="AS217" i="7"/>
  <c r="AR217" i="7"/>
  <c r="AQ217" i="7"/>
  <c r="AP217" i="7"/>
  <c r="AO217" i="7"/>
  <c r="AN217" i="7"/>
  <c r="AM217" i="7"/>
  <c r="AL217" i="7"/>
  <c r="AI150" i="7"/>
  <c r="AJ150" i="7"/>
  <c r="AQ264" i="7"/>
  <c r="AP264" i="7"/>
  <c r="AO264" i="7"/>
  <c r="AN264" i="7"/>
  <c r="AM264" i="7"/>
  <c r="AL264" i="7"/>
  <c r="AP214" i="7"/>
  <c r="AO214" i="7"/>
  <c r="AN214" i="7"/>
  <c r="AM214" i="7"/>
  <c r="AL214" i="7"/>
  <c r="AS190" i="7"/>
  <c r="AR190" i="7"/>
  <c r="AQ190" i="7"/>
  <c r="AP190" i="7"/>
  <c r="AO190" i="7"/>
  <c r="AN190" i="7"/>
  <c r="AM190" i="7"/>
  <c r="AL190" i="7"/>
  <c r="AR177" i="7"/>
  <c r="AQ177" i="7"/>
  <c r="AP177" i="7"/>
  <c r="AO177" i="7"/>
  <c r="AN177" i="7"/>
  <c r="AM177" i="7"/>
  <c r="AL177" i="7"/>
  <c r="AT177" i="7"/>
  <c r="AS161" i="7"/>
  <c r="AR161" i="7"/>
  <c r="AT161" i="7"/>
  <c r="AR156" i="7"/>
  <c r="AQ156" i="7"/>
  <c r="AP156" i="7"/>
  <c r="AO156" i="7"/>
  <c r="AN156" i="7"/>
  <c r="AM156" i="7"/>
  <c r="AL156" i="7"/>
  <c r="AI146" i="7"/>
  <c r="AH146" i="7"/>
  <c r="AA146" i="7"/>
  <c r="AE146" i="7"/>
  <c r="AJ146" i="7"/>
  <c r="AT185" i="7"/>
  <c r="AS185" i="7"/>
  <c r="AS210" i="7"/>
  <c r="AR210" i="7"/>
  <c r="AS194" i="7"/>
  <c r="AT175" i="7"/>
  <c r="AS175" i="7"/>
  <c r="AR175" i="7"/>
  <c r="AQ175" i="7"/>
  <c r="AP175" i="7"/>
  <c r="AO175" i="7"/>
  <c r="AI113" i="7"/>
  <c r="AH113" i="7"/>
  <c r="AA113" i="7"/>
  <c r="AE113" i="7"/>
  <c r="AJ113" i="7"/>
  <c r="AT264" i="7"/>
  <c r="AS264" i="7"/>
  <c r="AR264" i="7"/>
  <c r="AQ260" i="7"/>
  <c r="AP260" i="7"/>
  <c r="AO260" i="7"/>
  <c r="AN260" i="7"/>
  <c r="AM260" i="7"/>
  <c r="AL260" i="7"/>
  <c r="AT253" i="7"/>
  <c r="AS253" i="7"/>
  <c r="AR253" i="7"/>
  <c r="AQ253" i="7"/>
  <c r="AP253" i="7"/>
  <c r="AR251" i="7"/>
  <c r="AQ251" i="7"/>
  <c r="AP251" i="7"/>
  <c r="AO251" i="7"/>
  <c r="AN251" i="7"/>
  <c r="AM251" i="7"/>
  <c r="AL251" i="7"/>
  <c r="AQ244" i="7"/>
  <c r="AP244" i="7"/>
  <c r="AO244" i="7"/>
  <c r="AN244" i="7"/>
  <c r="AM244" i="7"/>
  <c r="AL244" i="7"/>
  <c r="AT237" i="7"/>
  <c r="AS237" i="7"/>
  <c r="AR237" i="7"/>
  <c r="AQ237" i="7"/>
  <c r="AP237" i="7"/>
  <c r="AO237" i="7"/>
  <c r="AN237" i="7"/>
  <c r="AM237" i="7"/>
  <c r="AL237" i="7"/>
  <c r="AR235" i="7"/>
  <c r="AQ235" i="7"/>
  <c r="AQ228" i="7"/>
  <c r="AP228" i="7"/>
  <c r="AO228" i="7"/>
  <c r="AN228" i="7"/>
  <c r="AM228" i="7"/>
  <c r="AL228" i="7"/>
  <c r="AT221" i="7"/>
  <c r="AS221" i="7"/>
  <c r="AR221" i="7"/>
  <c r="AQ221" i="7"/>
  <c r="AP221" i="7"/>
  <c r="AR219" i="7"/>
  <c r="AQ219" i="7"/>
  <c r="AP219" i="7"/>
  <c r="AO219" i="7"/>
  <c r="AN219" i="7"/>
  <c r="AM219" i="7"/>
  <c r="AL219" i="7"/>
  <c r="AQ212" i="7"/>
  <c r="AP212" i="7"/>
  <c r="AO212" i="7"/>
  <c r="AN212" i="7"/>
  <c r="AM212" i="7"/>
  <c r="AL212" i="7"/>
  <c r="AT205" i="7"/>
  <c r="AS205" i="7"/>
  <c r="AR205" i="7"/>
  <c r="AQ205" i="7"/>
  <c r="AP205" i="7"/>
  <c r="AO205" i="7"/>
  <c r="AN205" i="7"/>
  <c r="AM205" i="7"/>
  <c r="AL205" i="7"/>
  <c r="AR203" i="7"/>
  <c r="AQ203" i="7"/>
  <c r="AQ202" i="7"/>
  <c r="AP202" i="7"/>
  <c r="AQ196" i="7"/>
  <c r="AP196" i="7"/>
  <c r="AO196" i="7"/>
  <c r="AN196" i="7"/>
  <c r="AM196" i="7"/>
  <c r="AL196" i="7"/>
  <c r="AT189" i="7"/>
  <c r="AS189" i="7"/>
  <c r="AR189" i="7"/>
  <c r="AQ189" i="7"/>
  <c r="AP189" i="7"/>
  <c r="AR187" i="7"/>
  <c r="AQ187" i="7"/>
  <c r="AQ180" i="7"/>
  <c r="AP180" i="7"/>
  <c r="AO180" i="7"/>
  <c r="AN180" i="7"/>
  <c r="AM180" i="7"/>
  <c r="AL180" i="7"/>
  <c r="AQ174" i="7"/>
  <c r="AP174" i="7"/>
  <c r="AO174" i="7"/>
  <c r="AN174" i="7"/>
  <c r="AM174" i="7"/>
  <c r="AL174" i="7"/>
  <c r="AN164" i="7"/>
  <c r="AM164" i="7"/>
  <c r="AL164" i="7"/>
  <c r="AT163" i="7"/>
  <c r="AS163" i="7"/>
  <c r="AR163" i="7"/>
  <c r="AQ163" i="7"/>
  <c r="AP163" i="7"/>
  <c r="AO163" i="7"/>
  <c r="AN163" i="7"/>
  <c r="AM163" i="7"/>
  <c r="AL163" i="7"/>
  <c r="AQ162" i="7"/>
  <c r="AP162" i="7"/>
  <c r="AO162" i="7"/>
  <c r="AN162" i="7"/>
  <c r="AM162" i="7"/>
  <c r="AL162" i="7"/>
  <c r="AT155" i="7"/>
  <c r="AP155" i="7"/>
  <c r="AO155" i="7"/>
  <c r="AN155" i="7"/>
  <c r="AM155" i="7"/>
  <c r="AL155" i="7"/>
  <c r="AS155" i="7"/>
  <c r="AR155" i="7"/>
  <c r="AQ155" i="7"/>
  <c r="AS246" i="7"/>
  <c r="AR246" i="7"/>
  <c r="AQ246" i="7"/>
  <c r="AP246" i="7"/>
  <c r="AO246" i="7"/>
  <c r="AN246" i="7"/>
  <c r="AM246" i="7"/>
  <c r="AL246" i="7"/>
  <c r="AS230" i="7"/>
  <c r="AR230" i="7"/>
  <c r="AQ230" i="7"/>
  <c r="AP230" i="7"/>
  <c r="AO230" i="7"/>
  <c r="AN230" i="7"/>
  <c r="AM230" i="7"/>
  <c r="AL230" i="7"/>
  <c r="AP222" i="7"/>
  <c r="AO222" i="7"/>
  <c r="AN222" i="7"/>
  <c r="AM222" i="7"/>
  <c r="AL222" i="7"/>
  <c r="AS214" i="7"/>
  <c r="AR214" i="7"/>
  <c r="AQ214" i="7"/>
  <c r="AS198" i="7"/>
  <c r="AR198" i="7"/>
  <c r="AQ198" i="7"/>
  <c r="AP198" i="7"/>
  <c r="AO198" i="7"/>
  <c r="AN198" i="7"/>
  <c r="AM198" i="7"/>
  <c r="AL198" i="7"/>
  <c r="AS182" i="7"/>
  <c r="AR182" i="7"/>
  <c r="AQ182" i="7"/>
  <c r="AP182" i="7"/>
  <c r="AO182" i="7"/>
  <c r="AN182" i="7"/>
  <c r="AM182" i="7"/>
  <c r="AL182" i="7"/>
  <c r="AR173" i="7"/>
  <c r="AQ173" i="7"/>
  <c r="AP173" i="7"/>
  <c r="AO173" i="7"/>
  <c r="AN173" i="7"/>
  <c r="AM173" i="7"/>
  <c r="AL173" i="7"/>
  <c r="AS172" i="7"/>
  <c r="AR172" i="7"/>
  <c r="AQ172" i="7"/>
  <c r="AP172" i="7"/>
  <c r="AO172" i="7"/>
  <c r="AN172" i="7"/>
  <c r="AM172" i="7"/>
  <c r="AL172" i="7"/>
  <c r="AT171" i="7"/>
  <c r="AS171" i="7"/>
  <c r="AR171" i="7"/>
  <c r="AQ171" i="7"/>
  <c r="AP171" i="7"/>
  <c r="AO171" i="7"/>
  <c r="AN171" i="7"/>
  <c r="AM171" i="7"/>
  <c r="AL171" i="7"/>
  <c r="AT169" i="7"/>
  <c r="AS169" i="7"/>
  <c r="AR169" i="7"/>
  <c r="AQ169" i="7"/>
  <c r="AP169" i="7"/>
  <c r="AO169" i="7"/>
  <c r="AN169" i="7"/>
  <c r="AM169" i="7"/>
  <c r="AL169" i="7"/>
  <c r="AI154" i="7"/>
  <c r="AH154" i="7"/>
  <c r="AA154" i="7"/>
  <c r="AE154" i="7"/>
  <c r="AR153" i="7"/>
  <c r="AQ153" i="7"/>
  <c r="AP153" i="7"/>
  <c r="AT153" i="7"/>
  <c r="AS153" i="7"/>
  <c r="AO153" i="7"/>
  <c r="AN153" i="7"/>
  <c r="AM153" i="7"/>
  <c r="AL153" i="7"/>
  <c r="AI137" i="7"/>
  <c r="AJ137" i="7"/>
  <c r="AQ184" i="7"/>
  <c r="AP184" i="7"/>
  <c r="AO184" i="7"/>
  <c r="AN184" i="7"/>
  <c r="AM184" i="7"/>
  <c r="AL184" i="7"/>
  <c r="AT179" i="7"/>
  <c r="AS179" i="7"/>
  <c r="AR179" i="7"/>
  <c r="AQ179" i="7"/>
  <c r="AP179" i="7"/>
  <c r="AO179" i="7"/>
  <c r="AN179" i="7"/>
  <c r="AM179" i="7"/>
  <c r="AL179" i="7"/>
  <c r="AR148" i="7"/>
  <c r="AQ148" i="7"/>
  <c r="AP148" i="7"/>
  <c r="AO148" i="7"/>
  <c r="AN148" i="7"/>
  <c r="AM148" i="7"/>
  <c r="AL148" i="7"/>
  <c r="AS218" i="7"/>
  <c r="AO202" i="7"/>
  <c r="AN202" i="7"/>
  <c r="AM202" i="7"/>
  <c r="AL202" i="7"/>
  <c r="AS202" i="7"/>
  <c r="AR202" i="7"/>
  <c r="AS186" i="7"/>
  <c r="AR186" i="7"/>
  <c r="AQ186" i="7"/>
  <c r="AP186" i="7"/>
  <c r="AO186" i="7"/>
  <c r="AN186" i="7"/>
  <c r="AM186" i="7"/>
  <c r="AL186" i="7"/>
  <c r="AN175" i="7"/>
  <c r="AM175" i="7"/>
  <c r="AL175" i="7"/>
  <c r="AS164" i="7"/>
  <c r="AR164" i="7"/>
  <c r="AQ164" i="7"/>
  <c r="AP164" i="7"/>
  <c r="AO164" i="7"/>
  <c r="AP261" i="7"/>
  <c r="AO261" i="7"/>
  <c r="AN261" i="7"/>
  <c r="AM261" i="7"/>
  <c r="AL261" i="7"/>
  <c r="AR259" i="7"/>
  <c r="AQ259" i="7"/>
  <c r="AP259" i="7"/>
  <c r="AO259" i="7"/>
  <c r="AN259" i="7"/>
  <c r="AM259" i="7"/>
  <c r="AL259" i="7"/>
  <c r="AT254" i="7"/>
  <c r="AS254" i="7"/>
  <c r="AR254" i="7"/>
  <c r="AQ254" i="7"/>
  <c r="AP254" i="7"/>
  <c r="AO254" i="7"/>
  <c r="AN254" i="7"/>
  <c r="AM254" i="7"/>
  <c r="AL254" i="7"/>
  <c r="AO253" i="7"/>
  <c r="AN253" i="7"/>
  <c r="AM253" i="7"/>
  <c r="AL253" i="7"/>
  <c r="AQ252" i="7"/>
  <c r="AP252" i="7"/>
  <c r="AO252" i="7"/>
  <c r="AN252" i="7"/>
  <c r="AM252" i="7"/>
  <c r="AL252" i="7"/>
  <c r="AT245" i="7"/>
  <c r="AS245" i="7"/>
  <c r="AR245" i="7"/>
  <c r="AQ245" i="7"/>
  <c r="AP245" i="7"/>
  <c r="AO245" i="7"/>
  <c r="AN245" i="7"/>
  <c r="AM245" i="7"/>
  <c r="AL245" i="7"/>
  <c r="AR243" i="7"/>
  <c r="AQ243" i="7"/>
  <c r="AP243" i="7"/>
  <c r="AO243" i="7"/>
  <c r="AN243" i="7"/>
  <c r="AM243" i="7"/>
  <c r="AL243" i="7"/>
  <c r="AT238" i="7"/>
  <c r="AS238" i="7"/>
  <c r="AR238" i="7"/>
  <c r="AQ238" i="7"/>
  <c r="AP238" i="7"/>
  <c r="AO238" i="7"/>
  <c r="AN238" i="7"/>
  <c r="AM238" i="7"/>
  <c r="AL238" i="7"/>
  <c r="AQ236" i="7"/>
  <c r="AP236" i="7"/>
  <c r="AO236" i="7"/>
  <c r="AN236" i="7"/>
  <c r="AM236" i="7"/>
  <c r="AL236" i="7"/>
  <c r="AP235" i="7"/>
  <c r="AO235" i="7"/>
  <c r="AN235" i="7"/>
  <c r="AM235" i="7"/>
  <c r="AL235" i="7"/>
  <c r="AT229" i="7"/>
  <c r="AS229" i="7"/>
  <c r="AR229" i="7"/>
  <c r="AQ229" i="7"/>
  <c r="AP229" i="7"/>
  <c r="AO229" i="7"/>
  <c r="AN229" i="7"/>
  <c r="AM229" i="7"/>
  <c r="AL229" i="7"/>
  <c r="AN227" i="7"/>
  <c r="AM227" i="7"/>
  <c r="AL227" i="7"/>
  <c r="AR227" i="7"/>
  <c r="AQ227" i="7"/>
  <c r="AP227" i="7"/>
  <c r="AO227" i="7"/>
  <c r="AT222" i="7"/>
  <c r="AS222" i="7"/>
  <c r="AR222" i="7"/>
  <c r="AQ222" i="7"/>
  <c r="AO221" i="7"/>
  <c r="AN221" i="7"/>
  <c r="AM221" i="7"/>
  <c r="AL221" i="7"/>
  <c r="AT213" i="7"/>
  <c r="AS213" i="7"/>
  <c r="AR213" i="7"/>
  <c r="AQ213" i="7"/>
  <c r="AP213" i="7"/>
  <c r="AO213" i="7"/>
  <c r="AN213" i="7"/>
  <c r="AM213" i="7"/>
  <c r="AL213" i="7"/>
  <c r="AR211" i="7"/>
  <c r="AQ211" i="7"/>
  <c r="AP211" i="7"/>
  <c r="AO211" i="7"/>
  <c r="AN211" i="7"/>
  <c r="AM211" i="7"/>
  <c r="AL211" i="7"/>
  <c r="AQ210" i="7"/>
  <c r="AP210" i="7"/>
  <c r="AO210" i="7"/>
  <c r="AN210" i="7"/>
  <c r="AM210" i="7"/>
  <c r="AL210" i="7"/>
  <c r="AT206" i="7"/>
  <c r="AS206" i="7"/>
  <c r="AR206" i="7"/>
  <c r="AQ206" i="7"/>
  <c r="AP206" i="7"/>
  <c r="AO206" i="7"/>
  <c r="AN206" i="7"/>
  <c r="AM206" i="7"/>
  <c r="AL206" i="7"/>
  <c r="AQ204" i="7"/>
  <c r="AP204" i="7"/>
  <c r="AO204" i="7"/>
  <c r="AN204" i="7"/>
  <c r="AM204" i="7"/>
  <c r="AL204" i="7"/>
  <c r="AP203" i="7"/>
  <c r="AO203" i="7"/>
  <c r="AN203" i="7"/>
  <c r="AM203" i="7"/>
  <c r="AL203" i="7"/>
  <c r="AT197" i="7"/>
  <c r="AS197" i="7"/>
  <c r="AR197" i="7"/>
  <c r="AQ197" i="7"/>
  <c r="AP197" i="7"/>
  <c r="AO197" i="7"/>
  <c r="AN197" i="7"/>
  <c r="AM197" i="7"/>
  <c r="AL197" i="7"/>
  <c r="AR195" i="7"/>
  <c r="AQ195" i="7"/>
  <c r="AP195" i="7"/>
  <c r="AO195" i="7"/>
  <c r="AN195" i="7"/>
  <c r="AM195" i="7"/>
  <c r="AL195" i="7"/>
  <c r="AT190" i="7"/>
  <c r="AO189" i="7"/>
  <c r="AN189" i="7"/>
  <c r="AM189" i="7"/>
  <c r="AL189" i="7"/>
  <c r="AQ188" i="7"/>
  <c r="AP188" i="7"/>
  <c r="AO188" i="7"/>
  <c r="AN188" i="7"/>
  <c r="AM188" i="7"/>
  <c r="AL188" i="7"/>
  <c r="AP187" i="7"/>
  <c r="AO187" i="7"/>
  <c r="AN187" i="7"/>
  <c r="AM187" i="7"/>
  <c r="AL187" i="7"/>
  <c r="AR185" i="7"/>
  <c r="AQ185" i="7"/>
  <c r="AP185" i="7"/>
  <c r="AO185" i="7"/>
  <c r="AN185" i="7"/>
  <c r="AM185" i="7"/>
  <c r="AL185" i="7"/>
  <c r="AS183" i="7"/>
  <c r="AR183" i="7"/>
  <c r="AQ183" i="7"/>
  <c r="AP183" i="7"/>
  <c r="AO183" i="7"/>
  <c r="AN183" i="7"/>
  <c r="AM183" i="7"/>
  <c r="AL183" i="7"/>
  <c r="AT181" i="7"/>
  <c r="AS181" i="7"/>
  <c r="AR181" i="7"/>
  <c r="AQ181" i="7"/>
  <c r="AP181" i="7"/>
  <c r="AO181" i="7"/>
  <c r="AN181" i="7"/>
  <c r="AM181" i="7"/>
  <c r="AL181" i="7"/>
  <c r="AQ178" i="7"/>
  <c r="AP178" i="7"/>
  <c r="AO178" i="7"/>
  <c r="AN178" i="7"/>
  <c r="AM178" i="7"/>
  <c r="AL178" i="7"/>
  <c r="AS177" i="7"/>
  <c r="AQ161" i="7"/>
  <c r="AP161" i="7"/>
  <c r="AO161" i="7"/>
  <c r="AN161" i="7"/>
  <c r="AM161" i="7"/>
  <c r="AL161" i="7"/>
  <c r="AS147" i="7"/>
  <c r="AS168" i="7"/>
  <c r="AR168" i="7"/>
  <c r="AQ168" i="7"/>
  <c r="AP168" i="7"/>
  <c r="AO168" i="7"/>
  <c r="AN168" i="7"/>
  <c r="AM168" i="7"/>
  <c r="AL168" i="7"/>
  <c r="AS152" i="7"/>
  <c r="AR152" i="7"/>
  <c r="AQ152" i="7"/>
  <c r="AQ145" i="7"/>
  <c r="AP145" i="7"/>
  <c r="AO145" i="7"/>
  <c r="AN145" i="7"/>
  <c r="AM145" i="7"/>
  <c r="AL145" i="7"/>
  <c r="AQ129" i="7"/>
  <c r="AP129" i="7"/>
  <c r="AO129" i="7"/>
  <c r="AN129" i="7"/>
  <c r="AM129" i="7"/>
  <c r="AL129" i="7"/>
  <c r="AQ121" i="7"/>
  <c r="AP121" i="7"/>
  <c r="AO121" i="7"/>
  <c r="AN121" i="7"/>
  <c r="AM121" i="7"/>
  <c r="AL121" i="7"/>
  <c r="AS106" i="7"/>
  <c r="AR106" i="7"/>
  <c r="AQ106" i="7"/>
  <c r="AP106" i="7"/>
  <c r="AO106" i="7"/>
  <c r="AN106" i="7"/>
  <c r="AM106" i="7"/>
  <c r="AL106" i="7"/>
  <c r="AQ92" i="7"/>
  <c r="AP92" i="7"/>
  <c r="AO92" i="7"/>
  <c r="AN92" i="7"/>
  <c r="AM92" i="7"/>
  <c r="AL92" i="7"/>
  <c r="AT147" i="7"/>
  <c r="AS144" i="7"/>
  <c r="AR144" i="7"/>
  <c r="AQ144" i="7"/>
  <c r="AS143" i="7"/>
  <c r="AR143" i="7"/>
  <c r="AQ143" i="7"/>
  <c r="AP143" i="7"/>
  <c r="AO143" i="7"/>
  <c r="AN143" i="7"/>
  <c r="AM143" i="7"/>
  <c r="AL143" i="7"/>
  <c r="AT143" i="7"/>
  <c r="AR136" i="7"/>
  <c r="AQ136" i="7"/>
  <c r="AP136" i="7"/>
  <c r="AO136" i="7"/>
  <c r="AN136" i="7"/>
  <c r="AM136" i="7"/>
  <c r="AL136" i="7"/>
  <c r="AS136" i="7"/>
  <c r="AS135" i="7"/>
  <c r="AR135" i="7"/>
  <c r="AQ135" i="7"/>
  <c r="AP135" i="7"/>
  <c r="AO135" i="7"/>
  <c r="AN135" i="7"/>
  <c r="AM135" i="7"/>
  <c r="AL135" i="7"/>
  <c r="AT135" i="7"/>
  <c r="AR128" i="7"/>
  <c r="AQ128" i="7"/>
  <c r="AP128" i="7"/>
  <c r="AO128" i="7"/>
  <c r="AN128" i="7"/>
  <c r="AM128" i="7"/>
  <c r="AL128" i="7"/>
  <c r="AS128" i="7"/>
  <c r="AS127" i="7"/>
  <c r="AR127" i="7"/>
  <c r="AQ127" i="7"/>
  <c r="AP127" i="7"/>
  <c r="AO127" i="7"/>
  <c r="AN127" i="7"/>
  <c r="AM127" i="7"/>
  <c r="AL127" i="7"/>
  <c r="AT127" i="7"/>
  <c r="AS120" i="7"/>
  <c r="AR120" i="7"/>
  <c r="AQ120" i="7"/>
  <c r="AP120" i="7"/>
  <c r="AO120" i="7"/>
  <c r="AN120" i="7"/>
  <c r="AM120" i="7"/>
  <c r="AL120" i="7"/>
  <c r="AT119" i="7"/>
  <c r="AS119" i="7"/>
  <c r="AR119" i="7"/>
  <c r="AQ119" i="7"/>
  <c r="AP119" i="7"/>
  <c r="AO119" i="7"/>
  <c r="AN119" i="7"/>
  <c r="AM119" i="7"/>
  <c r="AL119" i="7"/>
  <c r="AS112" i="7"/>
  <c r="AR112" i="7"/>
  <c r="AQ112" i="7"/>
  <c r="AP112" i="7"/>
  <c r="AO112" i="7"/>
  <c r="AN112" i="7"/>
  <c r="AM112" i="7"/>
  <c r="AL112" i="7"/>
  <c r="AT111" i="7"/>
  <c r="AS111" i="7"/>
  <c r="AR111" i="7"/>
  <c r="AQ111" i="7"/>
  <c r="AP111" i="7"/>
  <c r="AO111" i="7"/>
  <c r="AN111" i="7"/>
  <c r="AM111" i="7"/>
  <c r="AL111" i="7"/>
  <c r="AS105" i="7"/>
  <c r="AQ105" i="7"/>
  <c r="AP105" i="7"/>
  <c r="AO105" i="7"/>
  <c r="AN105" i="7"/>
  <c r="AM105" i="7"/>
  <c r="AL105" i="7"/>
  <c r="AP79" i="7"/>
  <c r="AO79" i="7"/>
  <c r="AS156" i="7"/>
  <c r="AO142" i="7"/>
  <c r="AN142" i="7"/>
  <c r="AM142" i="7"/>
  <c r="AL142" i="7"/>
  <c r="AS104" i="7"/>
  <c r="AR104" i="7"/>
  <c r="AQ104" i="7"/>
  <c r="AP104" i="7"/>
  <c r="AO104" i="7"/>
  <c r="AN104" i="7"/>
  <c r="AM104" i="7"/>
  <c r="AL104" i="7"/>
  <c r="AS85" i="7"/>
  <c r="AR85" i="7"/>
  <c r="AO85" i="7"/>
  <c r="AN85" i="7"/>
  <c r="AM85" i="7"/>
  <c r="AL85" i="7"/>
  <c r="AT85" i="7"/>
  <c r="AQ85" i="7"/>
  <c r="AP85" i="7"/>
  <c r="AP167" i="7"/>
  <c r="AT167" i="7"/>
  <c r="AS167" i="7"/>
  <c r="AR167" i="7"/>
  <c r="AQ167" i="7"/>
  <c r="AR165" i="7"/>
  <c r="AQ165" i="7"/>
  <c r="AP165" i="7"/>
  <c r="AO165" i="7"/>
  <c r="AN165" i="7"/>
  <c r="AM165" i="7"/>
  <c r="AL165" i="7"/>
  <c r="AQ158" i="7"/>
  <c r="AP158" i="7"/>
  <c r="AO158" i="7"/>
  <c r="AN158" i="7"/>
  <c r="AM158" i="7"/>
  <c r="AL158" i="7"/>
  <c r="AT151" i="7"/>
  <c r="AS151" i="7"/>
  <c r="AR151" i="7"/>
  <c r="AQ151" i="7"/>
  <c r="AP151" i="7"/>
  <c r="AO151" i="7"/>
  <c r="AN151" i="7"/>
  <c r="AM151" i="7"/>
  <c r="AL151" i="7"/>
  <c r="AR149" i="7"/>
  <c r="AQ149" i="7"/>
  <c r="AP149" i="7"/>
  <c r="AO149" i="7"/>
  <c r="AN149" i="7"/>
  <c r="AM149" i="7"/>
  <c r="AL149" i="7"/>
  <c r="AQ95" i="7"/>
  <c r="AS176" i="7"/>
  <c r="AR176" i="7"/>
  <c r="AQ176" i="7"/>
  <c r="AP176" i="7"/>
  <c r="AO176" i="7"/>
  <c r="AN176" i="7"/>
  <c r="AM176" i="7"/>
  <c r="AL176" i="7"/>
  <c r="AS160" i="7"/>
  <c r="AR160" i="7"/>
  <c r="AQ160" i="7"/>
  <c r="AP160" i="7"/>
  <c r="AO160" i="7"/>
  <c r="AN160" i="7"/>
  <c r="AM160" i="7"/>
  <c r="AL160" i="7"/>
  <c r="AP152" i="7"/>
  <c r="AO152" i="7"/>
  <c r="AN152" i="7"/>
  <c r="AM152" i="7"/>
  <c r="AL152" i="7"/>
  <c r="AQ96" i="7"/>
  <c r="AP96" i="7"/>
  <c r="AO96" i="7"/>
  <c r="AN96" i="7"/>
  <c r="AM96" i="7"/>
  <c r="AL96" i="7"/>
  <c r="AQ97" i="7"/>
  <c r="AP97" i="7"/>
  <c r="AS148" i="7"/>
  <c r="AQ147" i="7"/>
  <c r="AP147" i="7"/>
  <c r="AO147" i="7"/>
  <c r="AN147" i="7"/>
  <c r="AM147" i="7"/>
  <c r="AL147" i="7"/>
  <c r="AP144" i="7"/>
  <c r="AO144" i="7"/>
  <c r="AN144" i="7"/>
  <c r="AM144" i="7"/>
  <c r="AL144" i="7"/>
  <c r="AP124" i="7"/>
  <c r="AO124" i="7"/>
  <c r="AN124" i="7"/>
  <c r="AM124" i="7"/>
  <c r="AL124" i="7"/>
  <c r="AP108" i="7"/>
  <c r="AO108" i="7"/>
  <c r="AN108" i="7"/>
  <c r="AM108" i="7"/>
  <c r="AL108" i="7"/>
  <c r="AO167" i="7"/>
  <c r="AN167" i="7"/>
  <c r="AM167" i="7"/>
  <c r="AL167" i="7"/>
  <c r="AQ166" i="7"/>
  <c r="AP166" i="7"/>
  <c r="AO166" i="7"/>
  <c r="AN166" i="7"/>
  <c r="AM166" i="7"/>
  <c r="AL166" i="7"/>
  <c r="AT159" i="7"/>
  <c r="AS159" i="7"/>
  <c r="AR159" i="7"/>
  <c r="AQ159" i="7"/>
  <c r="AP159" i="7"/>
  <c r="AO159" i="7"/>
  <c r="AN159" i="7"/>
  <c r="AM159" i="7"/>
  <c r="AL159" i="7"/>
  <c r="AR157" i="7"/>
  <c r="AQ157" i="7"/>
  <c r="AP157" i="7"/>
  <c r="AO157" i="7"/>
  <c r="AN157" i="7"/>
  <c r="AM157" i="7"/>
  <c r="AL157" i="7"/>
  <c r="AR147" i="7"/>
  <c r="AO139" i="7"/>
  <c r="AN139" i="7"/>
  <c r="AM139" i="7"/>
  <c r="AL139" i="7"/>
  <c r="AS139" i="7"/>
  <c r="AR139" i="7"/>
  <c r="AQ139" i="7"/>
  <c r="AP139" i="7"/>
  <c r="AT138" i="7"/>
  <c r="AS138" i="7"/>
  <c r="AR138" i="7"/>
  <c r="AQ138" i="7"/>
  <c r="AP138" i="7"/>
  <c r="AO138" i="7"/>
  <c r="AN138" i="7"/>
  <c r="AM138" i="7"/>
  <c r="AL138" i="7"/>
  <c r="AS131" i="7"/>
  <c r="AR131" i="7"/>
  <c r="AQ131" i="7"/>
  <c r="AP131" i="7"/>
  <c r="AO131" i="7"/>
  <c r="AN131" i="7"/>
  <c r="AM131" i="7"/>
  <c r="AL131" i="7"/>
  <c r="AT130" i="7"/>
  <c r="AS130" i="7"/>
  <c r="AR130" i="7"/>
  <c r="AQ130" i="7"/>
  <c r="AP130" i="7"/>
  <c r="AO130" i="7"/>
  <c r="AN130" i="7"/>
  <c r="AM130" i="7"/>
  <c r="AL130" i="7"/>
  <c r="AS123" i="7"/>
  <c r="AR123" i="7"/>
  <c r="AQ123" i="7"/>
  <c r="AP123" i="7"/>
  <c r="AO123" i="7"/>
  <c r="AN123" i="7"/>
  <c r="AM123" i="7"/>
  <c r="AL123" i="7"/>
  <c r="AT122" i="7"/>
  <c r="AS122" i="7"/>
  <c r="AR122" i="7"/>
  <c r="AQ122" i="7"/>
  <c r="AP122" i="7"/>
  <c r="AO122" i="7"/>
  <c r="AN122" i="7"/>
  <c r="AM122" i="7"/>
  <c r="AL122" i="7"/>
  <c r="AS115" i="7"/>
  <c r="AR115" i="7"/>
  <c r="AQ115" i="7"/>
  <c r="AP115" i="7"/>
  <c r="AO115" i="7"/>
  <c r="AN115" i="7"/>
  <c r="AM115" i="7"/>
  <c r="AL115" i="7"/>
  <c r="AT114" i="7"/>
  <c r="AS114" i="7"/>
  <c r="AR114" i="7"/>
  <c r="AQ114" i="7"/>
  <c r="AP114" i="7"/>
  <c r="AO114" i="7"/>
  <c r="AN114" i="7"/>
  <c r="AM114" i="7"/>
  <c r="AL114" i="7"/>
  <c r="AS107" i="7"/>
  <c r="AR107" i="7"/>
  <c r="AQ107" i="7"/>
  <c r="AP107" i="7"/>
  <c r="AO107" i="7"/>
  <c r="AN107" i="7"/>
  <c r="AM107" i="7"/>
  <c r="AL107" i="7"/>
  <c r="AR105" i="7"/>
  <c r="AQ99" i="7"/>
  <c r="AP99" i="7"/>
  <c r="AO99" i="7"/>
  <c r="AN99" i="7"/>
  <c r="AM99" i="7"/>
  <c r="AL99" i="7"/>
  <c r="AQ141" i="7"/>
  <c r="AP141" i="7"/>
  <c r="AO141" i="7"/>
  <c r="AN141" i="7"/>
  <c r="AM141" i="7"/>
  <c r="AL141" i="7"/>
  <c r="AT134" i="7"/>
  <c r="AS134" i="7"/>
  <c r="AR134" i="7"/>
  <c r="AQ134" i="7"/>
  <c r="AP134" i="7"/>
  <c r="AO134" i="7"/>
  <c r="AN134" i="7"/>
  <c r="AM134" i="7"/>
  <c r="AL134" i="7"/>
  <c r="AR132" i="7"/>
  <c r="AQ132" i="7"/>
  <c r="AQ125" i="7"/>
  <c r="AP125" i="7"/>
  <c r="AO125" i="7"/>
  <c r="AN125" i="7"/>
  <c r="AM125" i="7"/>
  <c r="AL125" i="7"/>
  <c r="AT118" i="7"/>
  <c r="AS118" i="7"/>
  <c r="AR118" i="7"/>
  <c r="AQ118" i="7"/>
  <c r="AP118" i="7"/>
  <c r="AR116" i="7"/>
  <c r="AQ116" i="7"/>
  <c r="AP116" i="7"/>
  <c r="AO116" i="7"/>
  <c r="AN116" i="7"/>
  <c r="AM116" i="7"/>
  <c r="AL116" i="7"/>
  <c r="AQ109" i="7"/>
  <c r="AP109" i="7"/>
  <c r="AO109" i="7"/>
  <c r="AN109" i="7"/>
  <c r="AM109" i="7"/>
  <c r="AL109" i="7"/>
  <c r="AS82" i="7"/>
  <c r="AR82" i="7"/>
  <c r="AQ82" i="7"/>
  <c r="AP82" i="7"/>
  <c r="AO82" i="7"/>
  <c r="AN82" i="7"/>
  <c r="AM82" i="7"/>
  <c r="AL82" i="7"/>
  <c r="AT82" i="7"/>
  <c r="AT81" i="7"/>
  <c r="AS81" i="7"/>
  <c r="AR81" i="7"/>
  <c r="AQ81" i="7"/>
  <c r="AP81" i="7"/>
  <c r="AO81" i="7"/>
  <c r="AN81" i="7"/>
  <c r="AM81" i="7"/>
  <c r="AL81" i="7"/>
  <c r="AS88" i="7"/>
  <c r="AR88" i="7"/>
  <c r="AQ88" i="7"/>
  <c r="AP88" i="7"/>
  <c r="AO88" i="7"/>
  <c r="AN88" i="7"/>
  <c r="AM88" i="7"/>
  <c r="AL88" i="7"/>
  <c r="AT88" i="7"/>
  <c r="AS80" i="7"/>
  <c r="AR80" i="7"/>
  <c r="AQ80" i="7"/>
  <c r="AP80" i="7"/>
  <c r="AO80" i="7"/>
  <c r="AN80" i="7"/>
  <c r="AM80" i="7"/>
  <c r="AL80" i="7"/>
  <c r="AT80" i="7"/>
  <c r="AS39" i="7"/>
  <c r="AS102" i="7"/>
  <c r="AR102" i="7"/>
  <c r="AQ102" i="7"/>
  <c r="AP102" i="7"/>
  <c r="AO102" i="7"/>
  <c r="AN102" i="7"/>
  <c r="AM102" i="7"/>
  <c r="AL102" i="7"/>
  <c r="AS100" i="7"/>
  <c r="AR100" i="7"/>
  <c r="AQ100" i="7"/>
  <c r="AP100" i="7"/>
  <c r="AO100" i="7"/>
  <c r="AN100" i="7"/>
  <c r="AM100" i="7"/>
  <c r="AL100" i="7"/>
  <c r="AS98" i="7"/>
  <c r="AR98" i="7"/>
  <c r="AQ98" i="7"/>
  <c r="AP98" i="7"/>
  <c r="AO98" i="7"/>
  <c r="AN98" i="7"/>
  <c r="AM98" i="7"/>
  <c r="AL98" i="7"/>
  <c r="AS96" i="7"/>
  <c r="AR96" i="7"/>
  <c r="AP95" i="7"/>
  <c r="AS94" i="7"/>
  <c r="AR94" i="7"/>
  <c r="AQ94" i="7"/>
  <c r="AP94" i="7"/>
  <c r="AO94" i="7"/>
  <c r="AN94" i="7"/>
  <c r="AM94" i="7"/>
  <c r="AL94" i="7"/>
  <c r="AS92" i="7"/>
  <c r="AR92" i="7"/>
  <c r="AS90" i="7"/>
  <c r="AR90" i="7"/>
  <c r="AQ90" i="7"/>
  <c r="AT87" i="7"/>
  <c r="AS87" i="7"/>
  <c r="AR87" i="7"/>
  <c r="AQ87" i="7"/>
  <c r="AP87" i="7"/>
  <c r="AO87" i="7"/>
  <c r="AN87" i="7"/>
  <c r="AM87" i="7"/>
  <c r="AL87" i="7"/>
  <c r="AS79" i="7"/>
  <c r="AR79" i="7"/>
  <c r="AQ79" i="7"/>
  <c r="AT79" i="7"/>
  <c r="AN79" i="7"/>
  <c r="AM79" i="7"/>
  <c r="AL79" i="7"/>
  <c r="AT142" i="7"/>
  <c r="AS142" i="7"/>
  <c r="AR142" i="7"/>
  <c r="AQ142" i="7"/>
  <c r="AP142" i="7"/>
  <c r="AR140" i="7"/>
  <c r="AQ140" i="7"/>
  <c r="AP140" i="7"/>
  <c r="AO140" i="7"/>
  <c r="AN140" i="7"/>
  <c r="AM140" i="7"/>
  <c r="AL140" i="7"/>
  <c r="AQ133" i="7"/>
  <c r="AP133" i="7"/>
  <c r="AO133" i="7"/>
  <c r="AN133" i="7"/>
  <c r="AM133" i="7"/>
  <c r="AL133" i="7"/>
  <c r="AP132" i="7"/>
  <c r="AO132" i="7"/>
  <c r="AN132" i="7"/>
  <c r="AM132" i="7"/>
  <c r="AL132" i="7"/>
  <c r="AT126" i="7"/>
  <c r="AS126" i="7"/>
  <c r="AR126" i="7"/>
  <c r="AQ126" i="7"/>
  <c r="AP126" i="7"/>
  <c r="AO126" i="7"/>
  <c r="AN126" i="7"/>
  <c r="AM126" i="7"/>
  <c r="AL126" i="7"/>
  <c r="AR124" i="7"/>
  <c r="AQ124" i="7"/>
  <c r="AO118" i="7"/>
  <c r="AN118" i="7"/>
  <c r="AM118" i="7"/>
  <c r="AL118" i="7"/>
  <c r="AQ117" i="7"/>
  <c r="AP117" i="7"/>
  <c r="AO117" i="7"/>
  <c r="AN117" i="7"/>
  <c r="AM117" i="7"/>
  <c r="AL117" i="7"/>
  <c r="AT110" i="7"/>
  <c r="AS110" i="7"/>
  <c r="AR110" i="7"/>
  <c r="AQ110" i="7"/>
  <c r="AP110" i="7"/>
  <c r="AO110" i="7"/>
  <c r="AN110" i="7"/>
  <c r="AM110" i="7"/>
  <c r="AL110" i="7"/>
  <c r="AR108" i="7"/>
  <c r="AQ108" i="7"/>
  <c r="AS86" i="7"/>
  <c r="AR86" i="7"/>
  <c r="AQ86" i="7"/>
  <c r="AP86" i="7"/>
  <c r="AO86" i="7"/>
  <c r="AN86" i="7"/>
  <c r="AM86" i="7"/>
  <c r="AL86" i="7"/>
  <c r="AT86" i="7"/>
  <c r="AN78" i="7"/>
  <c r="AM78" i="7"/>
  <c r="AL78" i="7"/>
  <c r="AT78" i="7"/>
  <c r="AS78" i="7"/>
  <c r="AR78" i="7"/>
  <c r="AQ78" i="7"/>
  <c r="AP78" i="7"/>
  <c r="AO78" i="7"/>
  <c r="AS77" i="7"/>
  <c r="AR77" i="7"/>
  <c r="AQ77" i="7"/>
  <c r="AP77" i="7"/>
  <c r="AO77" i="7"/>
  <c r="AN77" i="7"/>
  <c r="AM77" i="7"/>
  <c r="AL77" i="7"/>
  <c r="AT77" i="7"/>
  <c r="AS84" i="7"/>
  <c r="AR84" i="7"/>
  <c r="AQ84" i="7"/>
  <c r="AP84" i="7"/>
  <c r="AO84" i="7"/>
  <c r="AN84" i="7"/>
  <c r="AM84" i="7"/>
  <c r="AL84" i="7"/>
  <c r="AT84" i="7"/>
  <c r="AO103" i="7"/>
  <c r="AN103" i="7"/>
  <c r="AM103" i="7"/>
  <c r="AL103" i="7"/>
  <c r="AS103" i="7"/>
  <c r="AR103" i="7"/>
  <c r="AQ103" i="7"/>
  <c r="AP103" i="7"/>
  <c r="AS101" i="7"/>
  <c r="AR101" i="7"/>
  <c r="AQ101" i="7"/>
  <c r="AP101" i="7"/>
  <c r="AO101" i="7"/>
  <c r="AN101" i="7"/>
  <c r="AM101" i="7"/>
  <c r="AL101" i="7"/>
  <c r="AS99" i="7"/>
  <c r="AR99" i="7"/>
  <c r="AO97" i="7"/>
  <c r="AN97" i="7"/>
  <c r="AM97" i="7"/>
  <c r="AL97" i="7"/>
  <c r="AS97" i="7"/>
  <c r="AR97" i="7"/>
  <c r="AO95" i="7"/>
  <c r="AN95" i="7"/>
  <c r="AM95" i="7"/>
  <c r="AL95" i="7"/>
  <c r="AS95" i="7"/>
  <c r="AR95" i="7"/>
  <c r="AS93" i="7"/>
  <c r="AR93" i="7"/>
  <c r="AQ93" i="7"/>
  <c r="AP93" i="7"/>
  <c r="AO93" i="7"/>
  <c r="AN93" i="7"/>
  <c r="AM93" i="7"/>
  <c r="AL93" i="7"/>
  <c r="AS91" i="7"/>
  <c r="AR91" i="7"/>
  <c r="AQ91" i="7"/>
  <c r="AP91" i="7"/>
  <c r="AO91" i="7"/>
  <c r="AN91" i="7"/>
  <c r="AM91" i="7"/>
  <c r="AL91" i="7"/>
  <c r="AP90" i="7"/>
  <c r="AO90" i="7"/>
  <c r="AN90" i="7"/>
  <c r="AM90" i="7"/>
  <c r="AL90" i="7"/>
  <c r="AS89" i="7"/>
  <c r="AR89" i="7"/>
  <c r="AQ89" i="7"/>
  <c r="AP89" i="7"/>
  <c r="AO89" i="7"/>
  <c r="AN89" i="7"/>
  <c r="AM89" i="7"/>
  <c r="AL89" i="7"/>
  <c r="AS83" i="7"/>
  <c r="AR83" i="7"/>
  <c r="AQ83" i="7"/>
  <c r="AP83" i="7"/>
  <c r="AO83" i="7"/>
  <c r="AN83" i="7"/>
  <c r="AM83" i="7"/>
  <c r="AL83" i="7"/>
  <c r="AT83" i="7"/>
  <c r="AQ74" i="7"/>
  <c r="AP74" i="7"/>
  <c r="AO74" i="7"/>
  <c r="AN74" i="7"/>
  <c r="AM74" i="7"/>
  <c r="AL74" i="7"/>
  <c r="AR40" i="7"/>
  <c r="AQ40" i="7"/>
  <c r="AP40" i="7"/>
  <c r="AS40" i="7"/>
  <c r="AO40" i="7"/>
  <c r="AN40" i="7"/>
  <c r="AM40" i="7"/>
  <c r="AL40" i="7"/>
  <c r="AR41" i="7"/>
  <c r="AQ41" i="7"/>
  <c r="AP41" i="7"/>
  <c r="AO41" i="7"/>
  <c r="AS41" i="7"/>
  <c r="G69" i="7"/>
  <c r="AU69" i="7"/>
  <c r="G61" i="7"/>
  <c r="AU61" i="7"/>
  <c r="G48" i="7"/>
  <c r="AU48" i="7"/>
  <c r="G43" i="7"/>
  <c r="AU43" i="7"/>
  <c r="G25" i="7"/>
  <c r="Z25" i="7"/>
  <c r="AU25" i="7"/>
  <c r="G76" i="7"/>
  <c r="AU76" i="7"/>
  <c r="G68" i="7"/>
  <c r="AU68" i="7"/>
  <c r="G60" i="7"/>
  <c r="AU60" i="7"/>
  <c r="G42" i="7"/>
  <c r="AU42" i="7"/>
  <c r="Z24" i="7"/>
  <c r="G24" i="7"/>
  <c r="AU24" i="7"/>
  <c r="G75" i="7"/>
  <c r="AU75" i="7"/>
  <c r="G67" i="7"/>
  <c r="AU67" i="7"/>
  <c r="G59" i="7"/>
  <c r="R59" i="7"/>
  <c r="T59" i="7" s="1"/>
  <c r="AU59" i="7"/>
  <c r="Z48" i="7"/>
  <c r="G73" i="7"/>
  <c r="AU73" i="7"/>
  <c r="G65" i="7"/>
  <c r="AU65" i="7"/>
  <c r="G57" i="7"/>
  <c r="AU57" i="7"/>
  <c r="G52" i="7"/>
  <c r="AU52" i="7"/>
  <c r="Z34" i="7"/>
  <c r="G34" i="7"/>
  <c r="AU34" i="7"/>
  <c r="AN41" i="7"/>
  <c r="AM41" i="7"/>
  <c r="AL41" i="7"/>
  <c r="G72" i="7"/>
  <c r="AU72" i="7"/>
  <c r="G64" i="7"/>
  <c r="AU64" i="7"/>
  <c r="G56" i="7"/>
  <c r="AU56" i="7"/>
  <c r="G51" i="7"/>
  <c r="AU51" i="7"/>
  <c r="G33" i="7"/>
  <c r="Z33" i="7"/>
  <c r="AU33" i="7"/>
  <c r="G28" i="7"/>
  <c r="Z28" i="7"/>
  <c r="AU28" i="7"/>
  <c r="BK2" i="7"/>
  <c r="BJ2" i="7"/>
  <c r="BI2" i="7"/>
  <c r="BH2" i="7"/>
  <c r="BG2" i="7"/>
  <c r="BF2" i="7"/>
  <c r="BE2" i="7"/>
  <c r="BD2" i="7"/>
  <c r="BC2" i="7"/>
  <c r="AR39" i="7"/>
  <c r="AQ39" i="7"/>
  <c r="AP39" i="7"/>
  <c r="AO39" i="7"/>
  <c r="AN39" i="7"/>
  <c r="AM39" i="7"/>
  <c r="AL39" i="7"/>
  <c r="AT39" i="7"/>
  <c r="G71" i="7"/>
  <c r="AU71" i="7"/>
  <c r="G63" i="7"/>
  <c r="AU63" i="7"/>
  <c r="G50" i="7"/>
  <c r="AU50" i="7"/>
  <c r="Z32" i="7"/>
  <c r="G32" i="7"/>
  <c r="AU32" i="7"/>
  <c r="AQ44" i="7"/>
  <c r="AP44" i="7"/>
  <c r="AO44" i="7"/>
  <c r="AN44" i="7"/>
  <c r="AM44" i="7"/>
  <c r="AL44" i="7"/>
  <c r="AU70" i="7"/>
  <c r="AU66" i="7"/>
  <c r="AU62" i="7"/>
  <c r="AU58" i="7"/>
  <c r="AU55" i="7"/>
  <c r="AU54" i="7"/>
  <c r="AU53" i="7"/>
  <c r="AU49" i="7"/>
  <c r="AU47" i="7"/>
  <c r="AU46" i="7"/>
  <c r="AU45" i="7"/>
  <c r="Z26" i="7"/>
  <c r="G26" i="7"/>
  <c r="AU26" i="7"/>
  <c r="G36" i="7"/>
  <c r="Z36" i="7"/>
  <c r="AU36" i="7"/>
  <c r="Z40" i="7"/>
  <c r="G40" i="7"/>
  <c r="Z35" i="7"/>
  <c r="AU35" i="7"/>
  <c r="G35" i="7"/>
  <c r="Z27" i="7"/>
  <c r="AU27" i="7"/>
  <c r="G27" i="7"/>
  <c r="BL3" i="7"/>
  <c r="BL9" i="7"/>
  <c r="BL4" i="7"/>
  <c r="BL10" i="7"/>
  <c r="BL5" i="7"/>
  <c r="BL6" i="7"/>
  <c r="AU21" i="7"/>
  <c r="AU22" i="7"/>
  <c r="AU23" i="7"/>
  <c r="AU29" i="7"/>
  <c r="AU30" i="7"/>
  <c r="AU31" i="7"/>
  <c r="AU37" i="7"/>
  <c r="AU38" i="7"/>
  <c r="BL7" i="7"/>
  <c r="BL8" i="7"/>
  <c r="AY2" i="7"/>
  <c r="AJ39" i="7"/>
  <c r="AI39" i="7"/>
  <c r="AK39" i="7"/>
  <c r="AI107" i="7"/>
  <c r="AH107" i="7"/>
  <c r="AA107" i="7"/>
  <c r="AE107" i="7"/>
  <c r="AJ107" i="7"/>
  <c r="AK107" i="7"/>
  <c r="AJ159" i="7"/>
  <c r="AI159" i="7"/>
  <c r="AK159" i="7"/>
  <c r="AI104" i="7"/>
  <c r="AH104" i="7"/>
  <c r="AJ104" i="7"/>
  <c r="AK104" i="7"/>
  <c r="AJ153" i="7"/>
  <c r="AI153" i="7"/>
  <c r="AH153" i="7"/>
  <c r="AA153" i="7"/>
  <c r="AE153" i="7"/>
  <c r="AK153" i="7"/>
  <c r="AI171" i="7"/>
  <c r="AH171" i="7"/>
  <c r="AA171" i="7"/>
  <c r="AE171" i="7"/>
  <c r="AJ171" i="7"/>
  <c r="AK171" i="7"/>
  <c r="AI83" i="7"/>
  <c r="AJ83" i="7"/>
  <c r="AK83" i="7"/>
  <c r="AI77" i="7"/>
  <c r="AJ77" i="7"/>
  <c r="AK77" i="7"/>
  <c r="AI131" i="7"/>
  <c r="AH131" i="7"/>
  <c r="AA131" i="7"/>
  <c r="AE131" i="7"/>
  <c r="AJ131" i="7"/>
  <c r="AK131" i="7"/>
  <c r="AI92" i="7"/>
  <c r="AH92" i="7"/>
  <c r="AJ92" i="7"/>
  <c r="AK92" i="7"/>
  <c r="AI206" i="7"/>
  <c r="AJ206" i="7"/>
  <c r="AK206" i="7"/>
  <c r="AI230" i="7"/>
  <c r="AJ230" i="7"/>
  <c r="AK230" i="7"/>
  <c r="AJ231" i="7"/>
  <c r="AI231" i="7"/>
  <c r="AH231" i="7"/>
  <c r="AA231" i="7"/>
  <c r="AE231" i="7"/>
  <c r="AK231" i="7"/>
  <c r="AI201" i="7"/>
  <c r="AH201" i="7"/>
  <c r="AA201" i="7"/>
  <c r="AE201" i="7"/>
  <c r="AJ201" i="7"/>
  <c r="AK201" i="7"/>
  <c r="AI88" i="7"/>
  <c r="AJ88" i="7"/>
  <c r="AK88" i="7"/>
  <c r="AI138" i="7"/>
  <c r="AH138" i="7"/>
  <c r="AA138" i="7"/>
  <c r="AE138" i="7"/>
  <c r="AJ138" i="7"/>
  <c r="AK138" i="7"/>
  <c r="AJ120" i="7"/>
  <c r="AI120" i="7"/>
  <c r="AK120" i="7"/>
  <c r="AI135" i="7"/>
  <c r="AH135" i="7"/>
  <c r="AA135" i="7"/>
  <c r="AE135" i="7"/>
  <c r="AJ135" i="7"/>
  <c r="AK135" i="7"/>
  <c r="AI210" i="7"/>
  <c r="AJ210" i="7"/>
  <c r="AK210" i="7"/>
  <c r="AI254" i="7"/>
  <c r="AJ254" i="7"/>
  <c r="AK254" i="7"/>
  <c r="AI246" i="7"/>
  <c r="AJ246" i="7"/>
  <c r="AK246" i="7"/>
  <c r="AI217" i="7"/>
  <c r="AH217" i="7"/>
  <c r="AA217" i="7"/>
  <c r="AE217" i="7"/>
  <c r="AJ217" i="7"/>
  <c r="AK217" i="7"/>
  <c r="AI89" i="7"/>
  <c r="AJ89" i="7"/>
  <c r="AK89" i="7"/>
  <c r="AI101" i="7"/>
  <c r="AH101" i="7"/>
  <c r="AJ101" i="7"/>
  <c r="AK101" i="7"/>
  <c r="AI98" i="7"/>
  <c r="AH98" i="7"/>
  <c r="AJ98" i="7"/>
  <c r="AK98" i="7"/>
  <c r="AI81" i="7"/>
  <c r="AH81" i="7"/>
  <c r="AJ81" i="7"/>
  <c r="AK81" i="7"/>
  <c r="AI115" i="7"/>
  <c r="AJ115" i="7"/>
  <c r="AK115" i="7"/>
  <c r="AJ173" i="7"/>
  <c r="AI173" i="7"/>
  <c r="AH173" i="7"/>
  <c r="AA173" i="7"/>
  <c r="AE173" i="7"/>
  <c r="AK173" i="7"/>
  <c r="AJ251" i="7"/>
  <c r="AI251" i="7"/>
  <c r="AH251" i="7"/>
  <c r="AA251" i="7"/>
  <c r="AE251" i="7"/>
  <c r="AK251" i="7"/>
  <c r="AI193" i="7"/>
  <c r="AH193" i="7"/>
  <c r="AA193" i="7"/>
  <c r="AE193" i="7"/>
  <c r="AJ193" i="7"/>
  <c r="AK193" i="7"/>
  <c r="AJ283" i="7"/>
  <c r="AI283" i="7"/>
  <c r="AH283" i="7"/>
  <c r="AA283" i="7"/>
  <c r="AE283" i="7"/>
  <c r="AK283" i="7"/>
  <c r="AI90" i="7"/>
  <c r="AH90" i="7"/>
  <c r="AJ90" i="7"/>
  <c r="AK90" i="7"/>
  <c r="AI100" i="7"/>
  <c r="AH100" i="7"/>
  <c r="AJ100" i="7"/>
  <c r="AK100" i="7"/>
  <c r="AJ134" i="7"/>
  <c r="AI134" i="7"/>
  <c r="AK134" i="7"/>
  <c r="AI122" i="7"/>
  <c r="AJ122" i="7"/>
  <c r="AK122" i="7"/>
  <c r="AI127" i="7"/>
  <c r="AJ127" i="7"/>
  <c r="AK127" i="7"/>
  <c r="AJ195" i="7"/>
  <c r="AI195" i="7"/>
  <c r="AH195" i="7"/>
  <c r="AA195" i="7"/>
  <c r="AE195" i="7"/>
  <c r="AK195" i="7"/>
  <c r="AJ213" i="7"/>
  <c r="AI213" i="7"/>
  <c r="AK213" i="7"/>
  <c r="AI93" i="7"/>
  <c r="AJ93" i="7"/>
  <c r="AK93" i="7"/>
  <c r="AI87" i="7"/>
  <c r="AH87" i="7"/>
  <c r="AJ87" i="7"/>
  <c r="AK87" i="7"/>
  <c r="AI82" i="7"/>
  <c r="AH82" i="7"/>
  <c r="AJ82" i="7"/>
  <c r="AK82" i="7"/>
  <c r="AI238" i="7"/>
  <c r="AH238" i="7"/>
  <c r="AA238" i="7"/>
  <c r="AE238" i="7"/>
  <c r="AJ238" i="7"/>
  <c r="AK238" i="7"/>
  <c r="AJ169" i="7"/>
  <c r="AI169" i="7"/>
  <c r="AH169" i="7"/>
  <c r="AA169" i="7"/>
  <c r="AE169" i="7"/>
  <c r="AK169" i="7"/>
  <c r="AI258" i="7"/>
  <c r="AJ258" i="7"/>
  <c r="AK258" i="7"/>
  <c r="AI242" i="7"/>
  <c r="AJ242" i="7"/>
  <c r="AK242" i="7"/>
  <c r="AJ270" i="7"/>
  <c r="AI270" i="7"/>
  <c r="AK270" i="7"/>
  <c r="AI44" i="7"/>
  <c r="AJ44" i="7"/>
  <c r="AK44" i="7"/>
  <c r="AI123" i="7"/>
  <c r="AH123" i="7"/>
  <c r="AA123" i="7"/>
  <c r="AE123" i="7"/>
  <c r="AJ123" i="7"/>
  <c r="AK123" i="7"/>
  <c r="AI147" i="7"/>
  <c r="AH147" i="7"/>
  <c r="AA147" i="7"/>
  <c r="AE147" i="7"/>
  <c r="AJ147" i="7"/>
  <c r="AK147" i="7"/>
  <c r="AJ149" i="7"/>
  <c r="AI149" i="7"/>
  <c r="AK149" i="7"/>
  <c r="AI111" i="7"/>
  <c r="AJ111" i="7"/>
  <c r="AK111" i="7"/>
  <c r="AI198" i="7"/>
  <c r="AJ198" i="7"/>
  <c r="AK198" i="7"/>
  <c r="BB2" i="7"/>
  <c r="BA2" i="7"/>
  <c r="AZ2" i="7"/>
  <c r="AX2" i="7"/>
  <c r="AJ140" i="7"/>
  <c r="AI140" i="7"/>
  <c r="AH140" i="7"/>
  <c r="AA140" i="7"/>
  <c r="AE140" i="7"/>
  <c r="AK140" i="7"/>
  <c r="AJ245" i="7"/>
  <c r="AI245" i="7"/>
  <c r="AH245" i="7"/>
  <c r="AA245" i="7"/>
  <c r="AE245" i="7"/>
  <c r="AK245" i="7"/>
  <c r="AI186" i="7"/>
  <c r="AJ186" i="7"/>
  <c r="AK186" i="7"/>
  <c r="AI209" i="7"/>
  <c r="AH209" i="7"/>
  <c r="AA209" i="7"/>
  <c r="AE209" i="7"/>
  <c r="AJ209" i="7"/>
  <c r="AK209" i="7"/>
  <c r="AT53" i="7"/>
  <c r="AR53" i="7"/>
  <c r="AQ53" i="7"/>
  <c r="AP53" i="7"/>
  <c r="AO53" i="7"/>
  <c r="AN53" i="7"/>
  <c r="AM53" i="7"/>
  <c r="AL53" i="7"/>
  <c r="AS53" i="7"/>
  <c r="AJ74" i="7"/>
  <c r="AI74" i="7"/>
  <c r="AH74" i="7"/>
  <c r="AK74" i="7"/>
  <c r="AI94" i="7"/>
  <c r="AH94" i="7"/>
  <c r="AJ94" i="7"/>
  <c r="AK94" i="7"/>
  <c r="AI102" i="7"/>
  <c r="AH102" i="7"/>
  <c r="AJ102" i="7"/>
  <c r="AK102" i="7"/>
  <c r="AI139" i="7"/>
  <c r="AH139" i="7"/>
  <c r="AA139" i="7"/>
  <c r="AE139" i="7"/>
  <c r="AJ139" i="7"/>
  <c r="AK139" i="7"/>
  <c r="AI160" i="7"/>
  <c r="AJ160" i="7"/>
  <c r="AK160" i="7"/>
  <c r="AI85" i="7"/>
  <c r="AJ85" i="7"/>
  <c r="AK85" i="7"/>
  <c r="AJ112" i="7"/>
  <c r="AI112" i="7"/>
  <c r="AH112" i="7"/>
  <c r="AA112" i="7"/>
  <c r="AE112" i="7"/>
  <c r="AK112" i="7"/>
  <c r="AJ178" i="7"/>
  <c r="AI178" i="7"/>
  <c r="AK178" i="7"/>
  <c r="AI253" i="7"/>
  <c r="AJ253" i="7"/>
  <c r="AK253" i="7"/>
  <c r="AI202" i="7"/>
  <c r="AH202" i="7"/>
  <c r="AA202" i="7"/>
  <c r="AE202" i="7"/>
  <c r="AJ202" i="7"/>
  <c r="AK202" i="7"/>
  <c r="AI164" i="7"/>
  <c r="AH164" i="7"/>
  <c r="AA164" i="7"/>
  <c r="AE164" i="7"/>
  <c r="AJ164" i="7"/>
  <c r="AK164" i="7"/>
  <c r="AI205" i="7"/>
  <c r="AH205" i="7"/>
  <c r="AA205" i="7"/>
  <c r="AE205" i="7"/>
  <c r="AJ205" i="7"/>
  <c r="AK205" i="7"/>
  <c r="AI237" i="7"/>
  <c r="AJ237" i="7"/>
  <c r="AK237" i="7"/>
  <c r="AI156" i="7"/>
  <c r="AJ156" i="7"/>
  <c r="AK156" i="7"/>
  <c r="AI214" i="7"/>
  <c r="AJ214" i="7"/>
  <c r="AK214" i="7"/>
  <c r="AI241" i="7"/>
  <c r="AH241" i="7"/>
  <c r="AA241" i="7"/>
  <c r="AE241" i="7"/>
  <c r="AJ241" i="7"/>
  <c r="AK241" i="7"/>
  <c r="AJ255" i="7"/>
  <c r="AI255" i="7"/>
  <c r="AH255" i="7"/>
  <c r="AA255" i="7"/>
  <c r="AE255" i="7"/>
  <c r="AK255" i="7"/>
  <c r="AJ199" i="7"/>
  <c r="AI199" i="7"/>
  <c r="AK199" i="7"/>
  <c r="AJ301" i="7"/>
  <c r="AI301" i="7"/>
  <c r="AK301" i="7"/>
  <c r="AI273" i="7"/>
  <c r="AH273" i="7"/>
  <c r="AA273" i="7"/>
  <c r="AE273" i="7"/>
  <c r="AJ273" i="7"/>
  <c r="AK273" i="7"/>
  <c r="AJ291" i="7"/>
  <c r="AI291" i="7"/>
  <c r="AH291" i="7"/>
  <c r="AA291" i="7"/>
  <c r="AE291" i="7"/>
  <c r="AK291" i="7"/>
  <c r="AI303" i="7"/>
  <c r="AJ303" i="7"/>
  <c r="AK303" i="7"/>
  <c r="AI327" i="7"/>
  <c r="AJ327" i="7"/>
  <c r="AK327" i="7"/>
  <c r="AI225" i="7"/>
  <c r="AH225" i="7"/>
  <c r="AA225" i="7"/>
  <c r="AE225" i="7"/>
  <c r="AJ225" i="7"/>
  <c r="AK225" i="7"/>
  <c r="AJ335" i="7"/>
  <c r="AI335" i="7"/>
  <c r="AH335" i="7"/>
  <c r="AA335" i="7"/>
  <c r="AE335" i="7"/>
  <c r="AK335" i="7"/>
  <c r="AI358" i="7"/>
  <c r="AH358" i="7"/>
  <c r="AA358" i="7"/>
  <c r="AE358" i="7"/>
  <c r="AJ358" i="7"/>
  <c r="AK358" i="7"/>
  <c r="AJ361" i="7"/>
  <c r="AI361" i="7"/>
  <c r="AK361" i="7"/>
  <c r="AI322" i="7"/>
  <c r="AH322" i="7"/>
  <c r="AA322" i="7"/>
  <c r="AE322" i="7"/>
  <c r="AJ322" i="7"/>
  <c r="AK322" i="7"/>
  <c r="AI375" i="7"/>
  <c r="AJ375" i="7"/>
  <c r="AK375" i="7"/>
  <c r="AI420" i="7"/>
  <c r="AJ420" i="7"/>
  <c r="AK420" i="7"/>
  <c r="AI453" i="7"/>
  <c r="AJ453" i="7"/>
  <c r="AK453" i="7"/>
  <c r="AJ381" i="7"/>
  <c r="AI381" i="7"/>
  <c r="AK381" i="7"/>
  <c r="AI394" i="7"/>
  <c r="AJ394" i="7"/>
  <c r="AK394" i="7"/>
  <c r="AI419" i="7"/>
  <c r="AH419" i="7"/>
  <c r="AA419" i="7"/>
  <c r="AE419" i="7"/>
  <c r="AJ419" i="7"/>
  <c r="AK419" i="7"/>
  <c r="AI451" i="7"/>
  <c r="AH451" i="7"/>
  <c r="AA451" i="7"/>
  <c r="AE451" i="7"/>
  <c r="AJ451" i="7"/>
  <c r="AK451" i="7"/>
  <c r="AI408" i="7"/>
  <c r="AH408" i="7"/>
  <c r="AA408" i="7"/>
  <c r="AE408" i="7"/>
  <c r="AJ408" i="7"/>
  <c r="AK408" i="7"/>
  <c r="AI461" i="7"/>
  <c r="AJ461" i="7"/>
  <c r="AK461" i="7"/>
  <c r="AI487" i="7"/>
  <c r="AJ487" i="7"/>
  <c r="AK487" i="7"/>
  <c r="AI500" i="7"/>
  <c r="AJ500" i="7"/>
  <c r="AK500" i="7"/>
  <c r="AI482" i="7"/>
  <c r="AH482" i="7"/>
  <c r="AA482" i="7"/>
  <c r="AE482" i="7"/>
  <c r="AJ482" i="7"/>
  <c r="AK482" i="7"/>
  <c r="AI538" i="7"/>
  <c r="AJ538" i="7"/>
  <c r="AK538" i="7"/>
  <c r="AI480" i="7"/>
  <c r="AH480" i="7"/>
  <c r="AA480" i="7"/>
  <c r="AE480" i="7"/>
  <c r="AJ480" i="7"/>
  <c r="AK480" i="7"/>
  <c r="AI532" i="7"/>
  <c r="AH532" i="7"/>
  <c r="AA532" i="7"/>
  <c r="AE532" i="7"/>
  <c r="AJ532" i="7"/>
  <c r="AK532" i="7"/>
  <c r="AI524" i="7"/>
  <c r="AH524" i="7"/>
  <c r="AA524" i="7"/>
  <c r="AE524" i="7"/>
  <c r="AJ524" i="7"/>
  <c r="AK524" i="7"/>
  <c r="AI478" i="7"/>
  <c r="AJ478" i="7"/>
  <c r="AK478" i="7"/>
  <c r="BA14" i="7"/>
  <c r="BB14" i="7"/>
  <c r="AI508" i="7"/>
  <c r="AH508" i="7"/>
  <c r="AA508" i="7"/>
  <c r="AE508" i="7"/>
  <c r="AJ508" i="7"/>
  <c r="AK508" i="7"/>
  <c r="BB24" i="7"/>
  <c r="BA24" i="7"/>
  <c r="AZ24" i="7"/>
  <c r="AX24" i="7"/>
  <c r="BA48" i="7"/>
  <c r="AZ48" i="7"/>
  <c r="AX48" i="7"/>
  <c r="BB48" i="7"/>
  <c r="BB119" i="7"/>
  <c r="BA119" i="7"/>
  <c r="AZ119" i="7"/>
  <c r="AX119" i="7"/>
  <c r="BA77" i="7"/>
  <c r="BB77" i="7"/>
  <c r="BA56" i="7"/>
  <c r="BB56" i="7"/>
  <c r="BA125" i="7"/>
  <c r="AZ125" i="7"/>
  <c r="AX125" i="7"/>
  <c r="BB125" i="7"/>
  <c r="AT29" i="7"/>
  <c r="AS29" i="7"/>
  <c r="AR29" i="7"/>
  <c r="AQ29" i="7"/>
  <c r="AP29" i="7"/>
  <c r="AO29" i="7"/>
  <c r="AN29" i="7"/>
  <c r="AM29" i="7"/>
  <c r="AL29" i="7"/>
  <c r="AT56" i="7"/>
  <c r="AS56" i="7"/>
  <c r="AR56" i="7"/>
  <c r="AQ56" i="7"/>
  <c r="AP56" i="7"/>
  <c r="AO56" i="7"/>
  <c r="AN56" i="7"/>
  <c r="AM56" i="7"/>
  <c r="AL56" i="7"/>
  <c r="AT65" i="7"/>
  <c r="AS65" i="7"/>
  <c r="AR65" i="7"/>
  <c r="AQ65" i="7"/>
  <c r="AP65" i="7"/>
  <c r="AO65" i="7"/>
  <c r="AN65" i="7"/>
  <c r="AM65" i="7"/>
  <c r="AL65" i="7"/>
  <c r="AC24" i="7"/>
  <c r="AF24" i="7"/>
  <c r="H24" i="7"/>
  <c r="R24" i="7"/>
  <c r="T24" i="7" s="1"/>
  <c r="V24" i="7"/>
  <c r="R68" i="7"/>
  <c r="T68" i="7" s="1"/>
  <c r="K68" i="7"/>
  <c r="V68" i="7"/>
  <c r="AC68" i="7"/>
  <c r="AF68" i="7"/>
  <c r="K43" i="7"/>
  <c r="AF43" i="7"/>
  <c r="AI78" i="7"/>
  <c r="AH78" i="7"/>
  <c r="AJ78" i="7"/>
  <c r="AK78" i="7"/>
  <c r="BK3" i="7"/>
  <c r="BJ3" i="7"/>
  <c r="BI3" i="7"/>
  <c r="BH3" i="7"/>
  <c r="BG3" i="7"/>
  <c r="BF3" i="7"/>
  <c r="BE3" i="7"/>
  <c r="BD3" i="7"/>
  <c r="BC3" i="7"/>
  <c r="AC26" i="7"/>
  <c r="AF26" i="7"/>
  <c r="K26" i="7"/>
  <c r="V26" i="7"/>
  <c r="R26" i="7"/>
  <c r="T26" i="7" s="1"/>
  <c r="AT32" i="7"/>
  <c r="AS32" i="7"/>
  <c r="AR32" i="7"/>
  <c r="AQ32" i="7"/>
  <c r="AP32" i="7"/>
  <c r="AO32" i="7"/>
  <c r="AN32" i="7"/>
  <c r="AM32" i="7"/>
  <c r="AL32" i="7"/>
  <c r="AC28" i="7"/>
  <c r="R28" i="7"/>
  <c r="T28" i="7" s="1"/>
  <c r="AF28" i="7"/>
  <c r="K28" i="7"/>
  <c r="V28" i="7"/>
  <c r="AT59" i="7"/>
  <c r="AS59" i="7"/>
  <c r="AR59" i="7"/>
  <c r="AQ59" i="7"/>
  <c r="AP59" i="7"/>
  <c r="AO59" i="7"/>
  <c r="AN59" i="7"/>
  <c r="AM59" i="7"/>
  <c r="AL59" i="7"/>
  <c r="AI91" i="7"/>
  <c r="AH91" i="7"/>
  <c r="AJ91" i="7"/>
  <c r="AK91" i="7"/>
  <c r="AI114" i="7"/>
  <c r="AJ114" i="7"/>
  <c r="AK114" i="7"/>
  <c r="AI130" i="7"/>
  <c r="AH130" i="7"/>
  <c r="AA130" i="7"/>
  <c r="AE130" i="7"/>
  <c r="AJ130" i="7"/>
  <c r="AK130" i="7"/>
  <c r="AJ108" i="7"/>
  <c r="AI108" i="7"/>
  <c r="AK108" i="7"/>
  <c r="AI176" i="7"/>
  <c r="AH176" i="7"/>
  <c r="AA176" i="7"/>
  <c r="AE176" i="7"/>
  <c r="AJ176" i="7"/>
  <c r="AK176" i="7"/>
  <c r="AI151" i="7"/>
  <c r="AJ151" i="7"/>
  <c r="AK151" i="7"/>
  <c r="AI119" i="7"/>
  <c r="AJ119" i="7"/>
  <c r="AK119" i="7"/>
  <c r="AJ128" i="7"/>
  <c r="AI128" i="7"/>
  <c r="AH128" i="7"/>
  <c r="AA128" i="7"/>
  <c r="AE128" i="7"/>
  <c r="AK128" i="7"/>
  <c r="AI143" i="7"/>
  <c r="AH143" i="7"/>
  <c r="AA143" i="7"/>
  <c r="AE143" i="7"/>
  <c r="AJ143" i="7"/>
  <c r="AK143" i="7"/>
  <c r="AI129" i="7"/>
  <c r="AJ129" i="7"/>
  <c r="AK129" i="7"/>
  <c r="AJ181" i="7"/>
  <c r="AI181" i="7"/>
  <c r="AK181" i="7"/>
  <c r="AJ211" i="7"/>
  <c r="AI211" i="7"/>
  <c r="AK211" i="7"/>
  <c r="AI182" i="7"/>
  <c r="AH182" i="7"/>
  <c r="AA182" i="7"/>
  <c r="AE182" i="7"/>
  <c r="AJ182" i="7"/>
  <c r="AK182" i="7"/>
  <c r="AJ268" i="7"/>
  <c r="AI268" i="7"/>
  <c r="AH268" i="7"/>
  <c r="AA268" i="7"/>
  <c r="AE268" i="7"/>
  <c r="AK268" i="7"/>
  <c r="AI295" i="7"/>
  <c r="AJ295" i="7"/>
  <c r="AK295" i="7"/>
  <c r="AJ315" i="7"/>
  <c r="AI315" i="7"/>
  <c r="AH315" i="7"/>
  <c r="AA315" i="7"/>
  <c r="AE315" i="7"/>
  <c r="AK315" i="7"/>
  <c r="AI290" i="7"/>
  <c r="AH290" i="7"/>
  <c r="AA290" i="7"/>
  <c r="AE290" i="7"/>
  <c r="AJ290" i="7"/>
  <c r="AK290" i="7"/>
  <c r="AJ343" i="7"/>
  <c r="AI343" i="7"/>
  <c r="AH343" i="7"/>
  <c r="AA343" i="7"/>
  <c r="AE343" i="7"/>
  <c r="AK343" i="7"/>
  <c r="AI341" i="7"/>
  <c r="AH341" i="7"/>
  <c r="AA341" i="7"/>
  <c r="AE341" i="7"/>
  <c r="AJ341" i="7"/>
  <c r="AK341" i="7"/>
  <c r="AI314" i="7"/>
  <c r="AH314" i="7"/>
  <c r="AA314" i="7"/>
  <c r="AE314" i="7"/>
  <c r="AJ314" i="7"/>
  <c r="AK314" i="7"/>
  <c r="AI391" i="7"/>
  <c r="AH391" i="7"/>
  <c r="AA391" i="7"/>
  <c r="AE391" i="7"/>
  <c r="AJ391" i="7"/>
  <c r="AK391" i="7"/>
  <c r="AJ387" i="7"/>
  <c r="AI387" i="7"/>
  <c r="AH387" i="7"/>
  <c r="AA387" i="7"/>
  <c r="AE387" i="7"/>
  <c r="AK387" i="7"/>
  <c r="AI423" i="7"/>
  <c r="AJ423" i="7"/>
  <c r="AK423" i="7"/>
  <c r="AI455" i="7"/>
  <c r="AJ455" i="7"/>
  <c r="AK455" i="7"/>
  <c r="AI411" i="7"/>
  <c r="AH411" i="7"/>
  <c r="AA411" i="7"/>
  <c r="AE411" i="7"/>
  <c r="AJ411" i="7"/>
  <c r="AK411" i="7"/>
  <c r="AI397" i="7"/>
  <c r="AJ397" i="7"/>
  <c r="AK397" i="7"/>
  <c r="AJ426" i="7"/>
  <c r="AI426" i="7"/>
  <c r="AK426" i="7"/>
  <c r="AI346" i="7"/>
  <c r="AH346" i="7"/>
  <c r="AA346" i="7"/>
  <c r="AE346" i="7"/>
  <c r="AJ346" i="7"/>
  <c r="AK346" i="7"/>
  <c r="AI416" i="7"/>
  <c r="AH416" i="7"/>
  <c r="AA416" i="7"/>
  <c r="AE416" i="7"/>
  <c r="AJ416" i="7"/>
  <c r="AK416" i="7"/>
  <c r="AI495" i="7"/>
  <c r="AJ495" i="7"/>
  <c r="AK495" i="7"/>
  <c r="AI424" i="7"/>
  <c r="AJ424" i="7"/>
  <c r="AK424" i="7"/>
  <c r="AI476" i="7"/>
  <c r="AJ476" i="7"/>
  <c r="AK476" i="7"/>
  <c r="AI475" i="7"/>
  <c r="AH475" i="7"/>
  <c r="AA475" i="7"/>
  <c r="AE475" i="7"/>
  <c r="AJ475" i="7"/>
  <c r="AK475" i="7"/>
  <c r="AI501" i="7"/>
  <c r="AJ501" i="7"/>
  <c r="AK501" i="7"/>
  <c r="AI490" i="7"/>
  <c r="AH490" i="7"/>
  <c r="AA490" i="7"/>
  <c r="AE490" i="7"/>
  <c r="AJ490" i="7"/>
  <c r="AK490" i="7"/>
  <c r="AI517" i="7"/>
  <c r="AH517" i="7"/>
  <c r="AA517" i="7"/>
  <c r="AE517" i="7"/>
  <c r="AJ517" i="7"/>
  <c r="AK517" i="7"/>
  <c r="AI488" i="7"/>
  <c r="AH488" i="7"/>
  <c r="AA488" i="7"/>
  <c r="AE488" i="7"/>
  <c r="AJ488" i="7"/>
  <c r="AK488" i="7"/>
  <c r="AJ533" i="7"/>
  <c r="AI533" i="7"/>
  <c r="AH533" i="7"/>
  <c r="AA533" i="7"/>
  <c r="AE533" i="7"/>
  <c r="AK533" i="7"/>
  <c r="AI528" i="7"/>
  <c r="AJ528" i="7"/>
  <c r="AK528" i="7"/>
  <c r="BA15" i="7"/>
  <c r="BB15" i="7"/>
  <c r="AI536" i="7"/>
  <c r="AJ536" i="7"/>
  <c r="AK536" i="7"/>
  <c r="BB25" i="7"/>
  <c r="BA25" i="7"/>
  <c r="AZ25" i="7"/>
  <c r="AX25" i="7"/>
  <c r="BA33" i="7"/>
  <c r="AZ33" i="7"/>
  <c r="AX33" i="7"/>
  <c r="BB33" i="7"/>
  <c r="BA80" i="7"/>
  <c r="AZ80" i="7"/>
  <c r="AX80" i="7"/>
  <c r="BB80" i="7"/>
  <c r="BA32" i="7"/>
  <c r="AZ32" i="7"/>
  <c r="AX32" i="7"/>
  <c r="BB32" i="7"/>
  <c r="BA66" i="7"/>
  <c r="BB66" i="7"/>
  <c r="BA78" i="7"/>
  <c r="AZ78" i="7"/>
  <c r="AX78" i="7"/>
  <c r="BB78" i="7"/>
  <c r="BA108" i="7"/>
  <c r="AZ108" i="7"/>
  <c r="AX108" i="7"/>
  <c r="BB108" i="7"/>
  <c r="BA62" i="7"/>
  <c r="AZ62" i="7"/>
  <c r="AX62" i="7"/>
  <c r="BB62" i="7"/>
  <c r="BB131" i="7"/>
  <c r="BA131" i="7"/>
  <c r="AZ131" i="7"/>
  <c r="AX131" i="7"/>
  <c r="AT26" i="7"/>
  <c r="AS26" i="7"/>
  <c r="AR26" i="7"/>
  <c r="AQ26" i="7"/>
  <c r="AP26" i="7"/>
  <c r="AO26" i="7"/>
  <c r="AN26" i="7"/>
  <c r="AM26" i="7"/>
  <c r="AL26" i="7"/>
  <c r="AT63" i="7"/>
  <c r="AR63" i="7"/>
  <c r="AQ63" i="7"/>
  <c r="AP63" i="7"/>
  <c r="AO63" i="7"/>
  <c r="AN63" i="7"/>
  <c r="AM63" i="7"/>
  <c r="AL63" i="7"/>
  <c r="AS63" i="7"/>
  <c r="AT34" i="7"/>
  <c r="AS34" i="7"/>
  <c r="AR34" i="7"/>
  <c r="AQ34" i="7"/>
  <c r="AP34" i="7"/>
  <c r="AO34" i="7"/>
  <c r="AN34" i="7"/>
  <c r="AM34" i="7"/>
  <c r="AL34" i="7"/>
  <c r="AI84" i="7"/>
  <c r="AH84" i="7"/>
  <c r="AJ84" i="7"/>
  <c r="AK84" i="7"/>
  <c r="AT23" i="7"/>
  <c r="AS23" i="7"/>
  <c r="AR23" i="7"/>
  <c r="AQ23" i="7"/>
  <c r="AP23" i="7"/>
  <c r="AO23" i="7"/>
  <c r="AN23" i="7"/>
  <c r="AM23" i="7"/>
  <c r="AL23" i="7"/>
  <c r="AS54" i="7"/>
  <c r="AR54" i="7"/>
  <c r="AQ54" i="7"/>
  <c r="AP54" i="7"/>
  <c r="AO54" i="7"/>
  <c r="AN54" i="7"/>
  <c r="AM54" i="7"/>
  <c r="AL54" i="7"/>
  <c r="AT54" i="7"/>
  <c r="K63" i="7"/>
  <c r="R56" i="7"/>
  <c r="T56" i="7" s="1"/>
  <c r="V56" i="7"/>
  <c r="AC56" i="7"/>
  <c r="AF56" i="7"/>
  <c r="J56" i="7"/>
  <c r="K34" i="7"/>
  <c r="AC34" i="7"/>
  <c r="R65" i="7"/>
  <c r="T65" i="7" s="1"/>
  <c r="AC65" i="7"/>
  <c r="AF65" i="7"/>
  <c r="K65" i="7"/>
  <c r="V65" i="7"/>
  <c r="AJ118" i="7"/>
  <c r="AI118" i="7"/>
  <c r="AK118" i="7"/>
  <c r="BK8" i="7"/>
  <c r="BJ8" i="7"/>
  <c r="BI8" i="7"/>
  <c r="BH8" i="7"/>
  <c r="BG8" i="7"/>
  <c r="BF8" i="7"/>
  <c r="BE8" i="7"/>
  <c r="BD8" i="7"/>
  <c r="BC8" i="7"/>
  <c r="AR22" i="7"/>
  <c r="AQ22" i="7"/>
  <c r="AP22" i="7"/>
  <c r="AO22" i="7"/>
  <c r="AN22" i="7"/>
  <c r="AM22" i="7"/>
  <c r="AL22" i="7"/>
  <c r="AT22" i="7"/>
  <c r="AS22" i="7"/>
  <c r="AC40" i="7"/>
  <c r="AF40" i="7"/>
  <c r="R40" i="7"/>
  <c r="T40" i="7" s="1"/>
  <c r="K40" i="7"/>
  <c r="V40" i="7"/>
  <c r="AT55" i="7"/>
  <c r="AS55" i="7"/>
  <c r="AR55" i="7"/>
  <c r="AQ55" i="7"/>
  <c r="AP55" i="7"/>
  <c r="AO55" i="7"/>
  <c r="AN55" i="7"/>
  <c r="AM55" i="7"/>
  <c r="AL55" i="7"/>
  <c r="AF32" i="7"/>
  <c r="V32" i="7"/>
  <c r="R32" i="7"/>
  <c r="T32" i="7" s="1"/>
  <c r="AC32" i="7"/>
  <c r="K32" i="7"/>
  <c r="AT71" i="7"/>
  <c r="AS71" i="7"/>
  <c r="AR71" i="7"/>
  <c r="AQ71" i="7"/>
  <c r="AP71" i="7"/>
  <c r="AO71" i="7"/>
  <c r="AN71" i="7"/>
  <c r="AM71" i="7"/>
  <c r="AL71" i="7"/>
  <c r="AS33" i="7"/>
  <c r="AR33" i="7"/>
  <c r="AQ33" i="7"/>
  <c r="AP33" i="7"/>
  <c r="AO33" i="7"/>
  <c r="AN33" i="7"/>
  <c r="AM33" i="7"/>
  <c r="AL33" i="7"/>
  <c r="AT33" i="7"/>
  <c r="AT64" i="7"/>
  <c r="AS64" i="7"/>
  <c r="AR64" i="7"/>
  <c r="AQ64" i="7"/>
  <c r="AP64" i="7"/>
  <c r="AO64" i="7"/>
  <c r="AN64" i="7"/>
  <c r="AM64" i="7"/>
  <c r="AL64" i="7"/>
  <c r="AT42" i="7"/>
  <c r="AS42" i="7"/>
  <c r="AR42" i="7"/>
  <c r="AQ42" i="7"/>
  <c r="AP42" i="7"/>
  <c r="AO42" i="7"/>
  <c r="AN42" i="7"/>
  <c r="AM42" i="7"/>
  <c r="AL42" i="7"/>
  <c r="R76" i="7"/>
  <c r="T76" i="7" s="1"/>
  <c r="AF76" i="7"/>
  <c r="K76" i="7"/>
  <c r="V76" i="7"/>
  <c r="AC76" i="7"/>
  <c r="AF48" i="7"/>
  <c r="K48" i="7"/>
  <c r="AI109" i="7"/>
  <c r="AH109" i="7"/>
  <c r="AA109" i="7"/>
  <c r="AE109" i="7"/>
  <c r="AJ109" i="7"/>
  <c r="AK109" i="7"/>
  <c r="AJ157" i="7"/>
  <c r="AI157" i="7"/>
  <c r="AK157" i="7"/>
  <c r="AI158" i="7"/>
  <c r="AJ158" i="7"/>
  <c r="AK158" i="7"/>
  <c r="AJ145" i="7"/>
  <c r="AI145" i="7"/>
  <c r="AH145" i="7"/>
  <c r="AA145" i="7"/>
  <c r="AE145" i="7"/>
  <c r="AK145" i="7"/>
  <c r="AJ235" i="7"/>
  <c r="AI235" i="7"/>
  <c r="AH235" i="7"/>
  <c r="AA235" i="7"/>
  <c r="AE235" i="7"/>
  <c r="AK235" i="7"/>
  <c r="AJ259" i="7"/>
  <c r="AI259" i="7"/>
  <c r="AK259" i="7"/>
  <c r="AI180" i="7"/>
  <c r="AJ180" i="7"/>
  <c r="AK180" i="7"/>
  <c r="AI218" i="7"/>
  <c r="AH218" i="7"/>
  <c r="AA218" i="7"/>
  <c r="AE218" i="7"/>
  <c r="AJ218" i="7"/>
  <c r="AK218" i="7"/>
  <c r="AI269" i="7"/>
  <c r="AH269" i="7"/>
  <c r="AA269" i="7"/>
  <c r="AE269" i="7"/>
  <c r="AJ269" i="7"/>
  <c r="AK269" i="7"/>
  <c r="AJ191" i="7"/>
  <c r="AI191" i="7"/>
  <c r="AK191" i="7"/>
  <c r="AJ317" i="7"/>
  <c r="AI317" i="7"/>
  <c r="AH317" i="7"/>
  <c r="AA317" i="7"/>
  <c r="AE317" i="7"/>
  <c r="AK317" i="7"/>
  <c r="AJ331" i="7"/>
  <c r="AI331" i="7"/>
  <c r="AH331" i="7"/>
  <c r="AA331" i="7"/>
  <c r="AE331" i="7"/>
  <c r="AK331" i="7"/>
  <c r="AI294" i="7"/>
  <c r="AJ294" i="7"/>
  <c r="AK294" i="7"/>
  <c r="AJ207" i="7"/>
  <c r="AI207" i="7"/>
  <c r="AK207" i="7"/>
  <c r="AJ345" i="7"/>
  <c r="AI345" i="7"/>
  <c r="AH345" i="7"/>
  <c r="AA345" i="7"/>
  <c r="AE345" i="7"/>
  <c r="AK345" i="7"/>
  <c r="AI330" i="7"/>
  <c r="AH330" i="7"/>
  <c r="AA330" i="7"/>
  <c r="AE330" i="7"/>
  <c r="AJ330" i="7"/>
  <c r="AK330" i="7"/>
  <c r="AI366" i="7"/>
  <c r="AH366" i="7"/>
  <c r="AA366" i="7"/>
  <c r="AE366" i="7"/>
  <c r="AJ366" i="7"/>
  <c r="AK366" i="7"/>
  <c r="AJ373" i="7"/>
  <c r="AI373" i="7"/>
  <c r="AK373" i="7"/>
  <c r="AI389" i="7"/>
  <c r="AJ389" i="7"/>
  <c r="AK389" i="7"/>
  <c r="AI429" i="7"/>
  <c r="AJ429" i="7"/>
  <c r="AK429" i="7"/>
  <c r="AI413" i="7"/>
  <c r="AJ413" i="7"/>
  <c r="AK413" i="7"/>
  <c r="AI427" i="7"/>
  <c r="AH427" i="7"/>
  <c r="AA427" i="7"/>
  <c r="AE427" i="7"/>
  <c r="AJ427" i="7"/>
  <c r="AK427" i="7"/>
  <c r="AI435" i="7"/>
  <c r="AJ435" i="7"/>
  <c r="AK435" i="7"/>
  <c r="AI456" i="7"/>
  <c r="AH456" i="7"/>
  <c r="AA456" i="7"/>
  <c r="AE456" i="7"/>
  <c r="AJ456" i="7"/>
  <c r="AK456" i="7"/>
  <c r="AI484" i="7"/>
  <c r="AH484" i="7"/>
  <c r="AA484" i="7"/>
  <c r="AE484" i="7"/>
  <c r="AJ484" i="7"/>
  <c r="AK484" i="7"/>
  <c r="AI477" i="7"/>
  <c r="AH477" i="7"/>
  <c r="AA477" i="7"/>
  <c r="AE477" i="7"/>
  <c r="AJ477" i="7"/>
  <c r="AK477" i="7"/>
  <c r="AI507" i="7"/>
  <c r="AJ507" i="7"/>
  <c r="AK507" i="7"/>
  <c r="AI493" i="7"/>
  <c r="AJ493" i="7"/>
  <c r="AK493" i="7"/>
  <c r="AI544" i="7"/>
  <c r="AJ544" i="7"/>
  <c r="AK544" i="7"/>
  <c r="AI516" i="7"/>
  <c r="AH516" i="7"/>
  <c r="AA516" i="7"/>
  <c r="AE516" i="7"/>
  <c r="AJ516" i="7"/>
  <c r="AK516" i="7"/>
  <c r="BA16" i="7"/>
  <c r="BB16" i="7"/>
  <c r="AI520" i="7"/>
  <c r="AJ520" i="7"/>
  <c r="AK520" i="7"/>
  <c r="BB26" i="7"/>
  <c r="BA26" i="7"/>
  <c r="BA81" i="7"/>
  <c r="BB81" i="7"/>
  <c r="BA67" i="7"/>
  <c r="AZ67" i="7"/>
  <c r="AX67" i="7"/>
  <c r="BB67" i="7"/>
  <c r="BA84" i="7"/>
  <c r="AZ84" i="7"/>
  <c r="AX84" i="7"/>
  <c r="BB84" i="7"/>
  <c r="BB127" i="7"/>
  <c r="BA127" i="7"/>
  <c r="BB111" i="7"/>
  <c r="BA111" i="7"/>
  <c r="AZ111" i="7"/>
  <c r="AX111" i="7"/>
  <c r="BA128" i="7"/>
  <c r="AZ128" i="7"/>
  <c r="AX128" i="7"/>
  <c r="BB128" i="7"/>
  <c r="AR21" i="7"/>
  <c r="AQ21" i="7"/>
  <c r="AP21" i="7"/>
  <c r="AO21" i="7"/>
  <c r="AN21" i="7"/>
  <c r="AM21" i="7"/>
  <c r="AL21" i="7"/>
  <c r="AT21" i="7"/>
  <c r="AS21" i="7"/>
  <c r="AS58" i="7"/>
  <c r="AR58" i="7"/>
  <c r="AQ58" i="7"/>
  <c r="AP58" i="7"/>
  <c r="AO58" i="7"/>
  <c r="AN58" i="7"/>
  <c r="AM58" i="7"/>
  <c r="AL58" i="7"/>
  <c r="AT58" i="7"/>
  <c r="AT67" i="7"/>
  <c r="AS67" i="7"/>
  <c r="AR67" i="7"/>
  <c r="AQ67" i="7"/>
  <c r="AP67" i="7"/>
  <c r="AO67" i="7"/>
  <c r="AN67" i="7"/>
  <c r="AM67" i="7"/>
  <c r="AL67" i="7"/>
  <c r="AJ126" i="7"/>
  <c r="AI126" i="7"/>
  <c r="AH126" i="7"/>
  <c r="AA126" i="7"/>
  <c r="AE126" i="7"/>
  <c r="AK126" i="7"/>
  <c r="AJ116" i="7"/>
  <c r="AI116" i="7"/>
  <c r="AK116" i="7"/>
  <c r="AJ124" i="7"/>
  <c r="AI124" i="7"/>
  <c r="AK124" i="7"/>
  <c r="AJ165" i="7"/>
  <c r="AI165" i="7"/>
  <c r="AK165" i="7"/>
  <c r="AI105" i="7"/>
  <c r="AJ105" i="7"/>
  <c r="AK105" i="7"/>
  <c r="AJ183" i="7"/>
  <c r="AI183" i="7"/>
  <c r="AH183" i="7"/>
  <c r="AA183" i="7"/>
  <c r="AE183" i="7"/>
  <c r="AK183" i="7"/>
  <c r="AJ197" i="7"/>
  <c r="AI197" i="7"/>
  <c r="AH197" i="7"/>
  <c r="AA197" i="7"/>
  <c r="AE197" i="7"/>
  <c r="AK197" i="7"/>
  <c r="AI261" i="7"/>
  <c r="AH261" i="7"/>
  <c r="AA261" i="7"/>
  <c r="AE261" i="7"/>
  <c r="AJ261" i="7"/>
  <c r="AK261" i="7"/>
  <c r="AI148" i="7"/>
  <c r="AJ148" i="7"/>
  <c r="AK148" i="7"/>
  <c r="AI155" i="7"/>
  <c r="AH155" i="7"/>
  <c r="AA155" i="7"/>
  <c r="AE155" i="7"/>
  <c r="AJ155" i="7"/>
  <c r="AK155" i="7"/>
  <c r="AJ219" i="7"/>
  <c r="AI219" i="7"/>
  <c r="AK219" i="7"/>
  <c r="AI264" i="7"/>
  <c r="AH264" i="7"/>
  <c r="AA264" i="7"/>
  <c r="AE264" i="7"/>
  <c r="AJ264" i="7"/>
  <c r="AK264" i="7"/>
  <c r="AJ223" i="7"/>
  <c r="AI223" i="7"/>
  <c r="AH223" i="7"/>
  <c r="AA223" i="7"/>
  <c r="AE223" i="7"/>
  <c r="AK223" i="7"/>
  <c r="AI277" i="7"/>
  <c r="AJ277" i="7"/>
  <c r="AK277" i="7"/>
  <c r="AJ215" i="7"/>
  <c r="AI215" i="7"/>
  <c r="AH215" i="7"/>
  <c r="AA215" i="7"/>
  <c r="AE215" i="7"/>
  <c r="AK215" i="7"/>
  <c r="AJ224" i="7"/>
  <c r="AI224" i="7"/>
  <c r="AK224" i="7"/>
  <c r="AJ321" i="7"/>
  <c r="AI321" i="7"/>
  <c r="AH321" i="7"/>
  <c r="AA321" i="7"/>
  <c r="AE321" i="7"/>
  <c r="AK321" i="7"/>
  <c r="AI194" i="7"/>
  <c r="AH194" i="7"/>
  <c r="AA194" i="7"/>
  <c r="AE194" i="7"/>
  <c r="AJ194" i="7"/>
  <c r="AK194" i="7"/>
  <c r="AJ337" i="7"/>
  <c r="AI337" i="7"/>
  <c r="AK337" i="7"/>
  <c r="AJ307" i="7"/>
  <c r="AI307" i="7"/>
  <c r="AK307" i="7"/>
  <c r="AI319" i="7"/>
  <c r="AJ319" i="7"/>
  <c r="AK319" i="7"/>
  <c r="AI257" i="7"/>
  <c r="AJ257" i="7"/>
  <c r="AK257" i="7"/>
  <c r="AJ352" i="7"/>
  <c r="AI352" i="7"/>
  <c r="AH352" i="7"/>
  <c r="AA352" i="7"/>
  <c r="AE352" i="7"/>
  <c r="AK352" i="7"/>
  <c r="AJ369" i="7"/>
  <c r="AI369" i="7"/>
  <c r="AK369" i="7"/>
  <c r="AI386" i="7"/>
  <c r="AJ386" i="7"/>
  <c r="AK386" i="7"/>
  <c r="AI396" i="7"/>
  <c r="AH396" i="7"/>
  <c r="AA396" i="7"/>
  <c r="AE396" i="7"/>
  <c r="AJ396" i="7"/>
  <c r="AK396" i="7"/>
  <c r="AI431" i="7"/>
  <c r="AH431" i="7"/>
  <c r="AA431" i="7"/>
  <c r="AE431" i="7"/>
  <c r="AJ431" i="7"/>
  <c r="AK431" i="7"/>
  <c r="AI367" i="7"/>
  <c r="AH367" i="7"/>
  <c r="AA367" i="7"/>
  <c r="AE367" i="7"/>
  <c r="AJ367" i="7"/>
  <c r="AK367" i="7"/>
  <c r="AJ383" i="7"/>
  <c r="AI383" i="7"/>
  <c r="AH383" i="7"/>
  <c r="AA383" i="7"/>
  <c r="AE383" i="7"/>
  <c r="AK383" i="7"/>
  <c r="AJ434" i="7"/>
  <c r="AI434" i="7"/>
  <c r="AH434" i="7"/>
  <c r="AA434" i="7"/>
  <c r="AE434" i="7"/>
  <c r="AK434" i="7"/>
  <c r="AI371" i="7"/>
  <c r="AJ371" i="7"/>
  <c r="AK371" i="7"/>
  <c r="AJ450" i="7"/>
  <c r="AI450" i="7"/>
  <c r="AK450" i="7"/>
  <c r="AI403" i="7"/>
  <c r="AJ403" i="7"/>
  <c r="AK403" i="7"/>
  <c r="AJ458" i="7"/>
  <c r="AI458" i="7"/>
  <c r="AK458" i="7"/>
  <c r="AI503" i="7"/>
  <c r="AH503" i="7"/>
  <c r="AA503" i="7"/>
  <c r="AE503" i="7"/>
  <c r="AJ503" i="7"/>
  <c r="AK503" i="7"/>
  <c r="AI492" i="7"/>
  <c r="AH492" i="7"/>
  <c r="AA492" i="7"/>
  <c r="AE492" i="7"/>
  <c r="AJ492" i="7"/>
  <c r="AK492" i="7"/>
  <c r="AI483" i="7"/>
  <c r="AJ483" i="7"/>
  <c r="AK483" i="7"/>
  <c r="AI509" i="7"/>
  <c r="AJ509" i="7"/>
  <c r="AK509" i="7"/>
  <c r="AI428" i="7"/>
  <c r="AJ428" i="7"/>
  <c r="AK428" i="7"/>
  <c r="AI452" i="7"/>
  <c r="AH452" i="7"/>
  <c r="AA452" i="7"/>
  <c r="AE452" i="7"/>
  <c r="AJ452" i="7"/>
  <c r="AK452" i="7"/>
  <c r="AI486" i="7"/>
  <c r="AJ486" i="7"/>
  <c r="AK486" i="7"/>
  <c r="AI543" i="7"/>
  <c r="AH543" i="7"/>
  <c r="AA543" i="7"/>
  <c r="AE543" i="7"/>
  <c r="AJ543" i="7"/>
  <c r="AK543" i="7"/>
  <c r="BA19" i="7"/>
  <c r="AZ19" i="7"/>
  <c r="AX19" i="7"/>
  <c r="BB19" i="7"/>
  <c r="AI504" i="7"/>
  <c r="AJ504" i="7"/>
  <c r="AK504" i="7"/>
  <c r="BB27" i="7"/>
  <c r="BA27" i="7"/>
  <c r="BB82" i="7"/>
  <c r="BA82" i="7"/>
  <c r="BB42" i="7"/>
  <c r="BA42" i="7"/>
  <c r="AZ42" i="7"/>
  <c r="AX42" i="7"/>
  <c r="BA68" i="7"/>
  <c r="AZ68" i="7"/>
  <c r="AX68" i="7"/>
  <c r="BB68" i="7"/>
  <c r="BA85" i="7"/>
  <c r="AZ85" i="7"/>
  <c r="AX85" i="7"/>
  <c r="BB85" i="7"/>
  <c r="BA113" i="7"/>
  <c r="AZ113" i="7"/>
  <c r="AX113" i="7"/>
  <c r="BB113" i="7"/>
  <c r="BK7" i="7"/>
  <c r="BJ7" i="7"/>
  <c r="BI7" i="7"/>
  <c r="BH7" i="7"/>
  <c r="BG7" i="7"/>
  <c r="BF7" i="7"/>
  <c r="BE7" i="7"/>
  <c r="BD7" i="7"/>
  <c r="BC7" i="7"/>
  <c r="AJ40" i="7"/>
  <c r="AI40" i="7"/>
  <c r="AK40" i="7"/>
  <c r="AI86" i="7"/>
  <c r="AH86" i="7"/>
  <c r="AJ86" i="7"/>
  <c r="AK86" i="7"/>
  <c r="AT38" i="7"/>
  <c r="AS38" i="7"/>
  <c r="AR38" i="7"/>
  <c r="AQ38" i="7"/>
  <c r="AP38" i="7"/>
  <c r="AO38" i="7"/>
  <c r="AN38" i="7"/>
  <c r="AM38" i="7"/>
  <c r="AL38" i="7"/>
  <c r="BI6" i="7"/>
  <c r="BH6" i="7"/>
  <c r="BG6" i="7"/>
  <c r="BF6" i="7"/>
  <c r="BE6" i="7"/>
  <c r="BD6" i="7"/>
  <c r="BC6" i="7"/>
  <c r="BK6" i="7"/>
  <c r="BJ6" i="7"/>
  <c r="AT27" i="7"/>
  <c r="AS27" i="7"/>
  <c r="AR27" i="7"/>
  <c r="AQ27" i="7"/>
  <c r="AP27" i="7"/>
  <c r="AO27" i="7"/>
  <c r="AN27" i="7"/>
  <c r="AM27" i="7"/>
  <c r="AL27" i="7"/>
  <c r="AT45" i="7"/>
  <c r="AS45" i="7"/>
  <c r="AR45" i="7"/>
  <c r="AQ45" i="7"/>
  <c r="AP45" i="7"/>
  <c r="AO45" i="7"/>
  <c r="AN45" i="7"/>
  <c r="AM45" i="7"/>
  <c r="AL45" i="7"/>
  <c r="AT62" i="7"/>
  <c r="AS62" i="7"/>
  <c r="AR62" i="7"/>
  <c r="AQ62" i="7"/>
  <c r="AP62" i="7"/>
  <c r="AO62" i="7"/>
  <c r="AN62" i="7"/>
  <c r="AM62" i="7"/>
  <c r="AL62" i="7"/>
  <c r="R33" i="7"/>
  <c r="T33" i="7" s="1"/>
  <c r="K33" i="7"/>
  <c r="V33" i="7"/>
  <c r="AC33" i="7"/>
  <c r="AF33" i="7"/>
  <c r="AT72" i="7"/>
  <c r="AS72" i="7"/>
  <c r="AR72" i="7"/>
  <c r="AQ72" i="7"/>
  <c r="AP72" i="7"/>
  <c r="AO72" i="7"/>
  <c r="AN72" i="7"/>
  <c r="AM72" i="7"/>
  <c r="AL72" i="7"/>
  <c r="AS52" i="7"/>
  <c r="AT52" i="7"/>
  <c r="AR52" i="7"/>
  <c r="AQ52" i="7"/>
  <c r="AP52" i="7"/>
  <c r="AO52" i="7"/>
  <c r="AN52" i="7"/>
  <c r="AM52" i="7"/>
  <c r="AL52" i="7"/>
  <c r="AF67" i="7"/>
  <c r="K67" i="7"/>
  <c r="V67" i="7"/>
  <c r="AC67" i="7"/>
  <c r="R67" i="7"/>
  <c r="T67" i="7" s="1"/>
  <c r="AT61" i="7"/>
  <c r="AS61" i="7"/>
  <c r="AR61" i="7"/>
  <c r="AQ61" i="7"/>
  <c r="AP61" i="7"/>
  <c r="AO61" i="7"/>
  <c r="AN61" i="7"/>
  <c r="AM61" i="7"/>
  <c r="AL61" i="7"/>
  <c r="AJ132" i="7"/>
  <c r="AI132" i="7"/>
  <c r="AK132" i="7"/>
  <c r="AI99" i="7"/>
  <c r="AJ99" i="7"/>
  <c r="AK99" i="7"/>
  <c r="AI168" i="7"/>
  <c r="AH168" i="7"/>
  <c r="AA168" i="7"/>
  <c r="AE168" i="7"/>
  <c r="AJ168" i="7"/>
  <c r="AK168" i="7"/>
  <c r="AI185" i="7"/>
  <c r="AH185" i="7"/>
  <c r="AA185" i="7"/>
  <c r="AE185" i="7"/>
  <c r="AJ185" i="7"/>
  <c r="AK185" i="7"/>
  <c r="AJ179" i="7"/>
  <c r="AI179" i="7"/>
  <c r="AK179" i="7"/>
  <c r="AI172" i="7"/>
  <c r="AJ172" i="7"/>
  <c r="AK172" i="7"/>
  <c r="AI226" i="7"/>
  <c r="AJ226" i="7"/>
  <c r="AK226" i="7"/>
  <c r="AI282" i="7"/>
  <c r="AJ282" i="7"/>
  <c r="AK282" i="7"/>
  <c r="AJ239" i="7"/>
  <c r="AI239" i="7"/>
  <c r="AK239" i="7"/>
  <c r="AJ297" i="7"/>
  <c r="AI297" i="7"/>
  <c r="AH297" i="7"/>
  <c r="AA297" i="7"/>
  <c r="AE297" i="7"/>
  <c r="AK297" i="7"/>
  <c r="AJ325" i="7"/>
  <c r="AI325" i="7"/>
  <c r="AK325" i="7"/>
  <c r="AJ256" i="7"/>
  <c r="AI256" i="7"/>
  <c r="AK256" i="7"/>
  <c r="AI287" i="7"/>
  <c r="AH287" i="7"/>
  <c r="AA287" i="7"/>
  <c r="AE287" i="7"/>
  <c r="AJ287" i="7"/>
  <c r="AK287" i="7"/>
  <c r="AI234" i="7"/>
  <c r="AJ234" i="7"/>
  <c r="AK234" i="7"/>
  <c r="AJ262" i="7"/>
  <c r="AI262" i="7"/>
  <c r="AH262" i="7"/>
  <c r="AA262" i="7"/>
  <c r="AE262" i="7"/>
  <c r="AK262" i="7"/>
  <c r="AJ354" i="7"/>
  <c r="AI354" i="7"/>
  <c r="AH354" i="7"/>
  <c r="AA354" i="7"/>
  <c r="AE354" i="7"/>
  <c r="AK354" i="7"/>
  <c r="AI370" i="7"/>
  <c r="AH370" i="7"/>
  <c r="AA370" i="7"/>
  <c r="AE370" i="7"/>
  <c r="AJ370" i="7"/>
  <c r="AK370" i="7"/>
  <c r="AI362" i="7"/>
  <c r="AJ362" i="7"/>
  <c r="AK362" i="7"/>
  <c r="AI334" i="7"/>
  <c r="AH334" i="7"/>
  <c r="AA334" i="7"/>
  <c r="AE334" i="7"/>
  <c r="AJ334" i="7"/>
  <c r="AK334" i="7"/>
  <c r="AI407" i="7"/>
  <c r="AH407" i="7"/>
  <c r="AA407" i="7"/>
  <c r="AE407" i="7"/>
  <c r="AJ407" i="7"/>
  <c r="AK407" i="7"/>
  <c r="AI405" i="7"/>
  <c r="AH405" i="7"/>
  <c r="AA405" i="7"/>
  <c r="AE405" i="7"/>
  <c r="AJ405" i="7"/>
  <c r="AK405" i="7"/>
  <c r="AJ348" i="7"/>
  <c r="AI348" i="7"/>
  <c r="AH348" i="7"/>
  <c r="AA348" i="7"/>
  <c r="AE348" i="7"/>
  <c r="AK348" i="7"/>
  <c r="AI459" i="7"/>
  <c r="AJ459" i="7"/>
  <c r="AK459" i="7"/>
  <c r="AI496" i="7"/>
  <c r="AJ496" i="7"/>
  <c r="AK496" i="7"/>
  <c r="AI485" i="7"/>
  <c r="AH485" i="7"/>
  <c r="AA485" i="7"/>
  <c r="AE485" i="7"/>
  <c r="AJ485" i="7"/>
  <c r="AK485" i="7"/>
  <c r="AI511" i="7"/>
  <c r="AJ511" i="7"/>
  <c r="AK511" i="7"/>
  <c r="AI523" i="7"/>
  <c r="AH523" i="7"/>
  <c r="AA523" i="7"/>
  <c r="AE523" i="7"/>
  <c r="AJ523" i="7"/>
  <c r="AK523" i="7"/>
  <c r="AI512" i="7"/>
  <c r="AH512" i="7"/>
  <c r="AA512" i="7"/>
  <c r="AE512" i="7"/>
  <c r="AJ512" i="7"/>
  <c r="AK512" i="7"/>
  <c r="AI531" i="7"/>
  <c r="AH531" i="7"/>
  <c r="AA531" i="7"/>
  <c r="AE531" i="7"/>
  <c r="AJ531" i="7"/>
  <c r="AK531" i="7"/>
  <c r="BA31" i="7"/>
  <c r="BB31" i="7"/>
  <c r="BA20" i="7"/>
  <c r="AZ20" i="7"/>
  <c r="AX20" i="7"/>
  <c r="BB20" i="7"/>
  <c r="BB28" i="7"/>
  <c r="BA28" i="7"/>
  <c r="AZ28" i="7"/>
  <c r="AX28" i="7"/>
  <c r="BA53" i="7"/>
  <c r="BB53" i="7"/>
  <c r="BA61" i="7"/>
  <c r="BB61" i="7"/>
  <c r="BA44" i="7"/>
  <c r="AZ44" i="7"/>
  <c r="AX44" i="7"/>
  <c r="BB44" i="7"/>
  <c r="BB29" i="7"/>
  <c r="BA29" i="7"/>
  <c r="AZ29" i="7"/>
  <c r="AX29" i="7"/>
  <c r="BA69" i="7"/>
  <c r="BB69" i="7"/>
  <c r="BA86" i="7"/>
  <c r="BB86" i="7"/>
  <c r="BA124" i="7"/>
  <c r="AZ124" i="7"/>
  <c r="AX124" i="7"/>
  <c r="BB124" i="7"/>
  <c r="AC27" i="7"/>
  <c r="K27" i="7"/>
  <c r="AT25" i="7"/>
  <c r="AS25" i="7"/>
  <c r="AR25" i="7"/>
  <c r="AQ25" i="7"/>
  <c r="AP25" i="7"/>
  <c r="AO25" i="7"/>
  <c r="AN25" i="7"/>
  <c r="AM25" i="7"/>
  <c r="AL25" i="7"/>
  <c r="BK5" i="7"/>
  <c r="BJ5" i="7"/>
  <c r="BI5" i="7"/>
  <c r="BH5" i="7"/>
  <c r="BG5" i="7"/>
  <c r="BF5" i="7"/>
  <c r="BE5" i="7"/>
  <c r="BD5" i="7"/>
  <c r="BC5" i="7"/>
  <c r="AT46" i="7"/>
  <c r="AS46" i="7"/>
  <c r="AR46" i="7"/>
  <c r="AQ46" i="7"/>
  <c r="AP46" i="7"/>
  <c r="AO46" i="7"/>
  <c r="AN46" i="7"/>
  <c r="AM46" i="7"/>
  <c r="AL46" i="7"/>
  <c r="AT75" i="7"/>
  <c r="AS75" i="7"/>
  <c r="AR75" i="7"/>
  <c r="AQ75" i="7"/>
  <c r="AP75" i="7"/>
  <c r="AO75" i="7"/>
  <c r="AN75" i="7"/>
  <c r="AM75" i="7"/>
  <c r="AL75" i="7"/>
  <c r="AI95" i="7"/>
  <c r="AH95" i="7"/>
  <c r="AJ95" i="7"/>
  <c r="AK95" i="7"/>
  <c r="AI103" i="7"/>
  <c r="AJ103" i="7"/>
  <c r="AK103" i="7"/>
  <c r="AI79" i="7"/>
  <c r="AH79" i="7"/>
  <c r="AJ79" i="7"/>
  <c r="AK79" i="7"/>
  <c r="AI80" i="7"/>
  <c r="AH80" i="7"/>
  <c r="AJ80" i="7"/>
  <c r="AK80" i="7"/>
  <c r="AI125" i="7"/>
  <c r="AH125" i="7"/>
  <c r="AA125" i="7"/>
  <c r="AE125" i="7"/>
  <c r="AJ125" i="7"/>
  <c r="AK125" i="7"/>
  <c r="AJ144" i="7"/>
  <c r="AI144" i="7"/>
  <c r="AH144" i="7"/>
  <c r="AA144" i="7"/>
  <c r="AE144" i="7"/>
  <c r="AK144" i="7"/>
  <c r="AJ187" i="7"/>
  <c r="AI187" i="7"/>
  <c r="AH187" i="7"/>
  <c r="AA187" i="7"/>
  <c r="AE187" i="7"/>
  <c r="AK187" i="7"/>
  <c r="AJ203" i="7"/>
  <c r="AI203" i="7"/>
  <c r="AH203" i="7"/>
  <c r="AA203" i="7"/>
  <c r="AE203" i="7"/>
  <c r="AK203" i="7"/>
  <c r="AJ243" i="7"/>
  <c r="AI243" i="7"/>
  <c r="AK243" i="7"/>
  <c r="AI175" i="7"/>
  <c r="AJ175" i="7"/>
  <c r="AK175" i="7"/>
  <c r="AI184" i="7"/>
  <c r="AH184" i="7"/>
  <c r="AA184" i="7"/>
  <c r="AE184" i="7"/>
  <c r="AJ184" i="7"/>
  <c r="AK184" i="7"/>
  <c r="AI222" i="7"/>
  <c r="AH222" i="7"/>
  <c r="AA222" i="7"/>
  <c r="AE222" i="7"/>
  <c r="AJ222" i="7"/>
  <c r="AK222" i="7"/>
  <c r="AJ177" i="7"/>
  <c r="AI177" i="7"/>
  <c r="AK177" i="7"/>
  <c r="AJ305" i="7"/>
  <c r="AI305" i="7"/>
  <c r="AH305" i="7"/>
  <c r="AA305" i="7"/>
  <c r="AE305" i="7"/>
  <c r="AK305" i="7"/>
  <c r="AJ333" i="7"/>
  <c r="AI333" i="7"/>
  <c r="AH333" i="7"/>
  <c r="AA333" i="7"/>
  <c r="AE333" i="7"/>
  <c r="AK333" i="7"/>
  <c r="AJ299" i="7"/>
  <c r="AI299" i="7"/>
  <c r="AH299" i="7"/>
  <c r="AA299" i="7"/>
  <c r="AE299" i="7"/>
  <c r="AK299" i="7"/>
  <c r="AI311" i="7"/>
  <c r="AH311" i="7"/>
  <c r="AA311" i="7"/>
  <c r="AE311" i="7"/>
  <c r="AJ311" i="7"/>
  <c r="AK311" i="7"/>
  <c r="AI298" i="7"/>
  <c r="AJ298" i="7"/>
  <c r="AK298" i="7"/>
  <c r="AJ272" i="7"/>
  <c r="AI272" i="7"/>
  <c r="AK272" i="7"/>
  <c r="AJ266" i="7"/>
  <c r="AI266" i="7"/>
  <c r="AK266" i="7"/>
  <c r="AI347" i="7"/>
  <c r="AH347" i="7"/>
  <c r="AA347" i="7"/>
  <c r="AE347" i="7"/>
  <c r="AJ347" i="7"/>
  <c r="AK347" i="7"/>
  <c r="AJ339" i="7"/>
  <c r="AI339" i="7"/>
  <c r="AH339" i="7"/>
  <c r="AA339" i="7"/>
  <c r="AE339" i="7"/>
  <c r="AK339" i="7"/>
  <c r="AI306" i="7"/>
  <c r="AJ306" i="7"/>
  <c r="AK306" i="7"/>
  <c r="AI404" i="7"/>
  <c r="AJ404" i="7"/>
  <c r="AK404" i="7"/>
  <c r="AI439" i="7"/>
  <c r="AH439" i="7"/>
  <c r="AA439" i="7"/>
  <c r="AE439" i="7"/>
  <c r="AJ439" i="7"/>
  <c r="AK439" i="7"/>
  <c r="AI421" i="7"/>
  <c r="AJ421" i="7"/>
  <c r="AK421" i="7"/>
  <c r="AI410" i="7"/>
  <c r="AH410" i="7"/>
  <c r="AA410" i="7"/>
  <c r="AE410" i="7"/>
  <c r="AJ410" i="7"/>
  <c r="AK410" i="7"/>
  <c r="AJ442" i="7"/>
  <c r="AI442" i="7"/>
  <c r="AK442" i="7"/>
  <c r="AI350" i="7"/>
  <c r="AH350" i="7"/>
  <c r="AA350" i="7"/>
  <c r="AE350" i="7"/>
  <c r="AJ350" i="7"/>
  <c r="AK350" i="7"/>
  <c r="AI379" i="7"/>
  <c r="AJ379" i="7"/>
  <c r="AK379" i="7"/>
  <c r="AI469" i="7"/>
  <c r="AJ469" i="7"/>
  <c r="AK469" i="7"/>
  <c r="AJ460" i="7"/>
  <c r="AI460" i="7"/>
  <c r="AH460" i="7"/>
  <c r="AA460" i="7"/>
  <c r="AE460" i="7"/>
  <c r="AK460" i="7"/>
  <c r="AI519" i="7"/>
  <c r="AH519" i="7"/>
  <c r="AA519" i="7"/>
  <c r="AE519" i="7"/>
  <c r="AJ519" i="7"/>
  <c r="AK519" i="7"/>
  <c r="AI448" i="7"/>
  <c r="AJ448" i="7"/>
  <c r="AK448" i="7"/>
  <c r="AI491" i="7"/>
  <c r="AH491" i="7"/>
  <c r="AA491" i="7"/>
  <c r="AE491" i="7"/>
  <c r="AJ491" i="7"/>
  <c r="AK491" i="7"/>
  <c r="AI515" i="7"/>
  <c r="AH515" i="7"/>
  <c r="AA515" i="7"/>
  <c r="AE515" i="7"/>
  <c r="AJ515" i="7"/>
  <c r="AK515" i="7"/>
  <c r="AI499" i="7"/>
  <c r="AH499" i="7"/>
  <c r="AA499" i="7"/>
  <c r="AE499" i="7"/>
  <c r="AJ499" i="7"/>
  <c r="AK499" i="7"/>
  <c r="AJ525" i="7"/>
  <c r="AI525" i="7"/>
  <c r="AH525" i="7"/>
  <c r="AA525" i="7"/>
  <c r="AE525" i="7"/>
  <c r="AK525" i="7"/>
  <c r="AI464" i="7"/>
  <c r="AJ464" i="7"/>
  <c r="AK464" i="7"/>
  <c r="BA12" i="7"/>
  <c r="BB12" i="7"/>
  <c r="AI535" i="7"/>
  <c r="AJ535" i="7"/>
  <c r="AK535" i="7"/>
  <c r="AI540" i="7"/>
  <c r="AJ540" i="7"/>
  <c r="AK540" i="7"/>
  <c r="AI527" i="7"/>
  <c r="AJ527" i="7"/>
  <c r="AK527" i="7"/>
  <c r="BA21" i="7"/>
  <c r="AZ21" i="7"/>
  <c r="AX21" i="7"/>
  <c r="BB21" i="7"/>
  <c r="BA58" i="7"/>
  <c r="BB58" i="7"/>
  <c r="BA112" i="7"/>
  <c r="AZ112" i="7"/>
  <c r="AX112" i="7"/>
  <c r="BB112" i="7"/>
  <c r="BA45" i="7"/>
  <c r="AZ45" i="7"/>
  <c r="AX45" i="7"/>
  <c r="BB45" i="7"/>
  <c r="BB50" i="7"/>
  <c r="BA50" i="7"/>
  <c r="BA54" i="7"/>
  <c r="BB54" i="7"/>
  <c r="BA129" i="7"/>
  <c r="AZ129" i="7"/>
  <c r="AX129" i="7"/>
  <c r="BB129" i="7"/>
  <c r="AT35" i="7"/>
  <c r="AS35" i="7"/>
  <c r="AR35" i="7"/>
  <c r="AQ35" i="7"/>
  <c r="AP35" i="7"/>
  <c r="AO35" i="7"/>
  <c r="AN35" i="7"/>
  <c r="AM35" i="7"/>
  <c r="AL35" i="7"/>
  <c r="AF42" i="7"/>
  <c r="K42" i="7"/>
  <c r="V42" i="7"/>
  <c r="AC42" i="7"/>
  <c r="R42" i="7"/>
  <c r="T42" i="7" s="1"/>
  <c r="AS66" i="7"/>
  <c r="AR66" i="7"/>
  <c r="AQ66" i="7"/>
  <c r="AP66" i="7"/>
  <c r="AO66" i="7"/>
  <c r="AN66" i="7"/>
  <c r="AM66" i="7"/>
  <c r="AL66" i="7"/>
  <c r="AT66" i="7"/>
  <c r="R52" i="7"/>
  <c r="T52" i="7" s="1"/>
  <c r="K52" i="7"/>
  <c r="V52" i="7"/>
  <c r="AC52" i="7"/>
  <c r="AF52" i="7"/>
  <c r="AS31" i="7"/>
  <c r="AR31" i="7"/>
  <c r="AQ31" i="7"/>
  <c r="AP31" i="7"/>
  <c r="AO31" i="7"/>
  <c r="AN31" i="7"/>
  <c r="AM31" i="7"/>
  <c r="AL31" i="7"/>
  <c r="AT31" i="7"/>
  <c r="AT47" i="7"/>
  <c r="AS47" i="7"/>
  <c r="AR47" i="7"/>
  <c r="AQ47" i="7"/>
  <c r="AP47" i="7"/>
  <c r="AO47" i="7"/>
  <c r="AN47" i="7"/>
  <c r="AM47" i="7"/>
  <c r="AL47" i="7"/>
  <c r="AF50" i="7"/>
  <c r="K50" i="7"/>
  <c r="V50" i="7"/>
  <c r="AC50" i="7"/>
  <c r="R50" i="7"/>
  <c r="T50" i="7" s="1"/>
  <c r="AT51" i="7"/>
  <c r="AS51" i="7"/>
  <c r="AR51" i="7"/>
  <c r="AQ51" i="7"/>
  <c r="AP51" i="7"/>
  <c r="AO51" i="7"/>
  <c r="AN51" i="7"/>
  <c r="AM51" i="7"/>
  <c r="AL51" i="7"/>
  <c r="R60" i="7"/>
  <c r="T60" i="7" s="1"/>
  <c r="K60" i="7"/>
  <c r="AT69" i="7"/>
  <c r="AR69" i="7"/>
  <c r="AQ69" i="7"/>
  <c r="AP69" i="7"/>
  <c r="AO69" i="7"/>
  <c r="AN69" i="7"/>
  <c r="AM69" i="7"/>
  <c r="AL69" i="7"/>
  <c r="AS69" i="7"/>
  <c r="AJ110" i="7"/>
  <c r="AI110" i="7"/>
  <c r="AH110" i="7"/>
  <c r="AA110" i="7"/>
  <c r="AE110" i="7"/>
  <c r="AK110" i="7"/>
  <c r="AI167" i="7"/>
  <c r="AJ167" i="7"/>
  <c r="AK167" i="7"/>
  <c r="AI96" i="7"/>
  <c r="AH96" i="7"/>
  <c r="AJ96" i="7"/>
  <c r="AK96" i="7"/>
  <c r="AJ142" i="7"/>
  <c r="AI142" i="7"/>
  <c r="AH142" i="7"/>
  <c r="AA142" i="7"/>
  <c r="AE142" i="7"/>
  <c r="AK142" i="7"/>
  <c r="AJ161" i="7"/>
  <c r="AI161" i="7"/>
  <c r="AK161" i="7"/>
  <c r="AJ227" i="7"/>
  <c r="AI227" i="7"/>
  <c r="AK227" i="7"/>
  <c r="AJ163" i="7"/>
  <c r="AI163" i="7"/>
  <c r="AK163" i="7"/>
  <c r="AI228" i="7"/>
  <c r="AJ228" i="7"/>
  <c r="AK228" i="7"/>
  <c r="AI190" i="7"/>
  <c r="AJ190" i="7"/>
  <c r="AK190" i="7"/>
  <c r="AI250" i="7"/>
  <c r="AJ250" i="7"/>
  <c r="AK250" i="7"/>
  <c r="AJ249" i="7"/>
  <c r="AI249" i="7"/>
  <c r="AK249" i="7"/>
  <c r="AJ313" i="7"/>
  <c r="AI313" i="7"/>
  <c r="AH313" i="7"/>
  <c r="AA313" i="7"/>
  <c r="AE313" i="7"/>
  <c r="AK313" i="7"/>
  <c r="AJ289" i="7"/>
  <c r="AI289" i="7"/>
  <c r="AK289" i="7"/>
  <c r="AJ285" i="7"/>
  <c r="AI285" i="7"/>
  <c r="AK285" i="7"/>
  <c r="AJ247" i="7"/>
  <c r="AI247" i="7"/>
  <c r="AK247" i="7"/>
  <c r="AJ323" i="7"/>
  <c r="AI323" i="7"/>
  <c r="AH323" i="7"/>
  <c r="AA323" i="7"/>
  <c r="AE323" i="7"/>
  <c r="AK323" i="7"/>
  <c r="AJ278" i="7"/>
  <c r="AI278" i="7"/>
  <c r="AH278" i="7"/>
  <c r="AA278" i="7"/>
  <c r="AE278" i="7"/>
  <c r="AK278" i="7"/>
  <c r="AI302" i="7"/>
  <c r="AJ302" i="7"/>
  <c r="AK302" i="7"/>
  <c r="AI280" i="7"/>
  <c r="AH280" i="7"/>
  <c r="AA280" i="7"/>
  <c r="AE280" i="7"/>
  <c r="AJ280" i="7"/>
  <c r="AK280" i="7"/>
  <c r="AI310" i="7"/>
  <c r="AJ310" i="7"/>
  <c r="AK310" i="7"/>
  <c r="AI342" i="7"/>
  <c r="AH342" i="7"/>
  <c r="AA342" i="7"/>
  <c r="AE342" i="7"/>
  <c r="AJ342" i="7"/>
  <c r="AK342" i="7"/>
  <c r="AJ377" i="7"/>
  <c r="AI377" i="7"/>
  <c r="AK377" i="7"/>
  <c r="AI363" i="7"/>
  <c r="AH363" i="7"/>
  <c r="AA363" i="7"/>
  <c r="AE363" i="7"/>
  <c r="AJ363" i="7"/>
  <c r="AK363" i="7"/>
  <c r="AI412" i="7"/>
  <c r="AJ412" i="7"/>
  <c r="AK412" i="7"/>
  <c r="AI445" i="7"/>
  <c r="AJ445" i="7"/>
  <c r="AK445" i="7"/>
  <c r="AI395" i="7"/>
  <c r="AJ395" i="7"/>
  <c r="AK395" i="7"/>
  <c r="AI437" i="7"/>
  <c r="AH437" i="7"/>
  <c r="AA437" i="7"/>
  <c r="AE437" i="7"/>
  <c r="AJ437" i="7"/>
  <c r="AK437" i="7"/>
  <c r="AI443" i="7"/>
  <c r="AJ443" i="7"/>
  <c r="AK443" i="7"/>
  <c r="AI392" i="7"/>
  <c r="AH392" i="7"/>
  <c r="AA392" i="7"/>
  <c r="AE392" i="7"/>
  <c r="AJ392" i="7"/>
  <c r="AK392" i="7"/>
  <c r="AI444" i="7"/>
  <c r="AH444" i="7"/>
  <c r="AA444" i="7"/>
  <c r="AE444" i="7"/>
  <c r="AJ444" i="7"/>
  <c r="AK444" i="7"/>
  <c r="AI466" i="7"/>
  <c r="AH466" i="7"/>
  <c r="AA466" i="7"/>
  <c r="AE466" i="7"/>
  <c r="AJ466" i="7"/>
  <c r="AK466" i="7"/>
  <c r="AI463" i="7"/>
  <c r="AJ463" i="7"/>
  <c r="AK463" i="7"/>
  <c r="AI471" i="7"/>
  <c r="AJ471" i="7"/>
  <c r="AK471" i="7"/>
  <c r="AI440" i="7"/>
  <c r="AJ440" i="7"/>
  <c r="AK440" i="7"/>
  <c r="AI539" i="7"/>
  <c r="AH539" i="7"/>
  <c r="AA539" i="7"/>
  <c r="AE539" i="7"/>
  <c r="AJ539" i="7"/>
  <c r="AK539" i="7"/>
  <c r="BA11" i="7"/>
  <c r="BB11" i="7"/>
  <c r="AJ541" i="7"/>
  <c r="AI541" i="7"/>
  <c r="AH541" i="7"/>
  <c r="AA541" i="7"/>
  <c r="AE541" i="7"/>
  <c r="AK541" i="7"/>
  <c r="BA22" i="7"/>
  <c r="AZ22" i="7"/>
  <c r="AX22" i="7"/>
  <c r="BB22" i="7"/>
  <c r="BA41" i="7"/>
  <c r="BB41" i="7"/>
  <c r="BA71" i="7"/>
  <c r="AZ71" i="7"/>
  <c r="AX71" i="7"/>
  <c r="BB71" i="7"/>
  <c r="BB115" i="7"/>
  <c r="BA115" i="7"/>
  <c r="BA57" i="7"/>
  <c r="AZ57" i="7"/>
  <c r="AX57" i="7"/>
  <c r="BB57" i="7"/>
  <c r="BA117" i="7"/>
  <c r="BB117" i="7"/>
  <c r="BA116" i="7"/>
  <c r="AZ116" i="7"/>
  <c r="AX116" i="7"/>
  <c r="BB116" i="7"/>
  <c r="BK9" i="7"/>
  <c r="BJ9" i="7"/>
  <c r="BI9" i="7"/>
  <c r="BH9" i="7"/>
  <c r="BG9" i="7"/>
  <c r="BF9" i="7"/>
  <c r="BE9" i="7"/>
  <c r="BD9" i="7"/>
  <c r="BC9" i="7"/>
  <c r="V71" i="7"/>
  <c r="AC71" i="7"/>
  <c r="AF71" i="7"/>
  <c r="K71" i="7"/>
  <c r="R71" i="7"/>
  <c r="T71" i="7"/>
  <c r="K73" i="7"/>
  <c r="V73" i="7"/>
  <c r="AT37" i="7"/>
  <c r="AS37" i="7"/>
  <c r="AR37" i="7"/>
  <c r="AQ37" i="7"/>
  <c r="AP37" i="7"/>
  <c r="AO37" i="7"/>
  <c r="AN37" i="7"/>
  <c r="AM37" i="7"/>
  <c r="AL37" i="7"/>
  <c r="AS36" i="7"/>
  <c r="AR36" i="7"/>
  <c r="AQ36" i="7"/>
  <c r="AP36" i="7"/>
  <c r="AO36" i="7"/>
  <c r="AN36" i="7"/>
  <c r="AM36" i="7"/>
  <c r="AL36" i="7"/>
  <c r="AT36" i="7"/>
  <c r="AT50" i="7"/>
  <c r="AS50" i="7"/>
  <c r="AR50" i="7"/>
  <c r="AQ50" i="7"/>
  <c r="AP50" i="7"/>
  <c r="AO50" i="7"/>
  <c r="AN50" i="7"/>
  <c r="AM50" i="7"/>
  <c r="AL50" i="7"/>
  <c r="R72" i="7"/>
  <c r="T72" i="7" s="1"/>
  <c r="V72" i="7"/>
  <c r="AC72" i="7"/>
  <c r="AF72" i="7"/>
  <c r="K72" i="7"/>
  <c r="BK10" i="7"/>
  <c r="BJ10" i="7"/>
  <c r="BI10" i="7"/>
  <c r="BH10" i="7"/>
  <c r="BG10" i="7"/>
  <c r="BF10" i="7"/>
  <c r="BE10" i="7"/>
  <c r="BD10" i="7"/>
  <c r="BC10" i="7"/>
  <c r="AT70" i="7"/>
  <c r="AS70" i="7"/>
  <c r="AR70" i="7"/>
  <c r="AQ70" i="7"/>
  <c r="AP70" i="7"/>
  <c r="AO70" i="7"/>
  <c r="AN70" i="7"/>
  <c r="AM70" i="7"/>
  <c r="AL70" i="7"/>
  <c r="AI41" i="7"/>
  <c r="AH41" i="7"/>
  <c r="AJ41" i="7"/>
  <c r="AK41" i="7"/>
  <c r="AT30" i="7"/>
  <c r="AS30" i="7"/>
  <c r="AR30" i="7"/>
  <c r="AQ30" i="7"/>
  <c r="AP30" i="7"/>
  <c r="AO30" i="7"/>
  <c r="AN30" i="7"/>
  <c r="AM30" i="7"/>
  <c r="AL30" i="7"/>
  <c r="BK4" i="7"/>
  <c r="BJ4" i="7"/>
  <c r="BI4" i="7"/>
  <c r="BH4" i="7"/>
  <c r="BG4" i="7"/>
  <c r="BF4" i="7"/>
  <c r="BE4" i="7"/>
  <c r="BD4" i="7"/>
  <c r="BC4" i="7"/>
  <c r="K35" i="7"/>
  <c r="K36" i="7"/>
  <c r="R36" i="7"/>
  <c r="T36" i="7" s="1"/>
  <c r="AC36" i="7"/>
  <c r="AF36" i="7"/>
  <c r="V36" i="7"/>
  <c r="AT49" i="7"/>
  <c r="AR49" i="7"/>
  <c r="AQ49" i="7"/>
  <c r="AP49" i="7"/>
  <c r="AO49" i="7"/>
  <c r="AN49" i="7"/>
  <c r="AM49" i="7"/>
  <c r="AL49" i="7"/>
  <c r="AS49" i="7"/>
  <c r="V57" i="7"/>
  <c r="R57" i="7"/>
  <c r="T57" i="7" s="1"/>
  <c r="AF57" i="7"/>
  <c r="J57" i="7"/>
  <c r="AC57" i="7"/>
  <c r="AT24" i="7"/>
  <c r="AS24" i="7"/>
  <c r="AR24" i="7"/>
  <c r="AQ24" i="7"/>
  <c r="AP24" i="7"/>
  <c r="AO24" i="7"/>
  <c r="AN24" i="7"/>
  <c r="AM24" i="7"/>
  <c r="AL24" i="7"/>
  <c r="AT68" i="7"/>
  <c r="AS68" i="7"/>
  <c r="AR68" i="7"/>
  <c r="AQ68" i="7"/>
  <c r="AP68" i="7"/>
  <c r="AO68" i="7"/>
  <c r="AN68" i="7"/>
  <c r="AM68" i="7"/>
  <c r="AL68" i="7"/>
  <c r="AT43" i="7"/>
  <c r="AS43" i="7"/>
  <c r="AR43" i="7"/>
  <c r="AQ43" i="7"/>
  <c r="AP43" i="7"/>
  <c r="AO43" i="7"/>
  <c r="AN43" i="7"/>
  <c r="AM43" i="7"/>
  <c r="AL43" i="7"/>
  <c r="R69" i="7"/>
  <c r="T69" i="7" s="1"/>
  <c r="K69" i="7"/>
  <c r="AI97" i="7"/>
  <c r="AH97" i="7"/>
  <c r="AJ97" i="7"/>
  <c r="AK97" i="7"/>
  <c r="AI152" i="7"/>
  <c r="AH152" i="7"/>
  <c r="AA152" i="7"/>
  <c r="AE152" i="7"/>
  <c r="AJ152" i="7"/>
  <c r="AK152" i="7"/>
  <c r="AJ136" i="7"/>
  <c r="AI136" i="7"/>
  <c r="AK136" i="7"/>
  <c r="AI106" i="7"/>
  <c r="AJ106" i="7"/>
  <c r="AK106" i="7"/>
  <c r="AI189" i="7"/>
  <c r="AJ189" i="7"/>
  <c r="AK189" i="7"/>
  <c r="AJ229" i="7"/>
  <c r="AI229" i="7"/>
  <c r="AH229" i="7"/>
  <c r="AA229" i="7"/>
  <c r="AE229" i="7"/>
  <c r="AK229" i="7"/>
  <c r="AI265" i="7"/>
  <c r="AH265" i="7"/>
  <c r="AA265" i="7"/>
  <c r="AE265" i="7"/>
  <c r="AJ265" i="7"/>
  <c r="AK265" i="7"/>
  <c r="AJ329" i="7"/>
  <c r="AI329" i="7"/>
  <c r="AH329" i="7"/>
  <c r="AA329" i="7"/>
  <c r="AE329" i="7"/>
  <c r="AK329" i="7"/>
  <c r="AJ248" i="7"/>
  <c r="AI248" i="7"/>
  <c r="AK248" i="7"/>
  <c r="AJ293" i="7"/>
  <c r="AI293" i="7"/>
  <c r="AK293" i="7"/>
  <c r="AI233" i="7"/>
  <c r="AH233" i="7"/>
  <c r="AA233" i="7"/>
  <c r="AE233" i="7"/>
  <c r="AJ233" i="7"/>
  <c r="AK233" i="7"/>
  <c r="AJ309" i="7"/>
  <c r="AI309" i="7"/>
  <c r="AH309" i="7"/>
  <c r="AA309" i="7"/>
  <c r="AE309" i="7"/>
  <c r="AK309" i="7"/>
  <c r="AI286" i="7"/>
  <c r="AJ286" i="7"/>
  <c r="AK286" i="7"/>
  <c r="AI281" i="7"/>
  <c r="AJ281" i="7"/>
  <c r="AK281" i="7"/>
  <c r="AI338" i="7"/>
  <c r="AH338" i="7"/>
  <c r="AA338" i="7"/>
  <c r="AE338" i="7"/>
  <c r="AJ338" i="7"/>
  <c r="AK338" i="7"/>
  <c r="AI326" i="7"/>
  <c r="AJ326" i="7"/>
  <c r="AK326" i="7"/>
  <c r="AJ357" i="7"/>
  <c r="AI357" i="7"/>
  <c r="AK357" i="7"/>
  <c r="AI318" i="7"/>
  <c r="AH318" i="7"/>
  <c r="AA318" i="7"/>
  <c r="AE318" i="7"/>
  <c r="AJ318" i="7"/>
  <c r="AK318" i="7"/>
  <c r="AI351" i="7"/>
  <c r="AH351" i="7"/>
  <c r="AA351" i="7"/>
  <c r="AE351" i="7"/>
  <c r="AJ351" i="7"/>
  <c r="AK351" i="7"/>
  <c r="AI447" i="7"/>
  <c r="AJ447" i="7"/>
  <c r="AK447" i="7"/>
  <c r="AI399" i="7"/>
  <c r="AJ399" i="7"/>
  <c r="AK399" i="7"/>
  <c r="AI359" i="7"/>
  <c r="AJ359" i="7"/>
  <c r="AK359" i="7"/>
  <c r="AI400" i="7"/>
  <c r="AH400" i="7"/>
  <c r="AA400" i="7"/>
  <c r="AE400" i="7"/>
  <c r="AJ400" i="7"/>
  <c r="AK400" i="7"/>
  <c r="AI432" i="7"/>
  <c r="AJ432" i="7"/>
  <c r="AK432" i="7"/>
  <c r="AI479" i="7"/>
  <c r="AH479" i="7"/>
  <c r="AA479" i="7"/>
  <c r="AE479" i="7"/>
  <c r="AJ479" i="7"/>
  <c r="AK479" i="7"/>
  <c r="AI436" i="7"/>
  <c r="AH436" i="7"/>
  <c r="AA436" i="7"/>
  <c r="AE436" i="7"/>
  <c r="AJ436" i="7"/>
  <c r="AK436" i="7"/>
  <c r="AI467" i="7"/>
  <c r="AH467" i="7"/>
  <c r="AA467" i="7"/>
  <c r="AE467" i="7"/>
  <c r="AJ467" i="7"/>
  <c r="AK467" i="7"/>
  <c r="AJ506" i="7"/>
  <c r="AI506" i="7"/>
  <c r="AH506" i="7"/>
  <c r="AA506" i="7"/>
  <c r="AE506" i="7"/>
  <c r="AK506" i="7"/>
  <c r="AI530" i="7"/>
  <c r="AJ530" i="7"/>
  <c r="AK530" i="7"/>
  <c r="AI472" i="7"/>
  <c r="AJ472" i="7"/>
  <c r="AK472" i="7"/>
  <c r="BA17" i="7"/>
  <c r="AZ17" i="7"/>
  <c r="AX17" i="7"/>
  <c r="BB17" i="7"/>
  <c r="BA23" i="7"/>
  <c r="BB23" i="7"/>
  <c r="BB46" i="7"/>
  <c r="BA46" i="7"/>
  <c r="BA72" i="7"/>
  <c r="AZ72" i="7"/>
  <c r="AX72" i="7"/>
  <c r="BB72" i="7"/>
  <c r="BA109" i="7"/>
  <c r="AZ109" i="7"/>
  <c r="AX109" i="7"/>
  <c r="BB109" i="7"/>
  <c r="BA76" i="7"/>
  <c r="BB76" i="7"/>
  <c r="BA121" i="7"/>
  <c r="AZ121" i="7"/>
  <c r="AX121" i="7"/>
  <c r="BB121" i="7"/>
  <c r="BA120" i="7"/>
  <c r="AZ120" i="7"/>
  <c r="AX120" i="7"/>
  <c r="BB120" i="7"/>
  <c r="AI133" i="7"/>
  <c r="AH133" i="7"/>
  <c r="AA133" i="7"/>
  <c r="AE133" i="7"/>
  <c r="AJ133" i="7"/>
  <c r="AK133" i="7"/>
  <c r="AI141" i="7"/>
  <c r="AJ141" i="7"/>
  <c r="AK141" i="7"/>
  <c r="AI221" i="7"/>
  <c r="AH221" i="7"/>
  <c r="AA221" i="7"/>
  <c r="AE221" i="7"/>
  <c r="AJ221" i="7"/>
  <c r="AK221" i="7"/>
  <c r="AI236" i="7"/>
  <c r="AH236" i="7"/>
  <c r="AA236" i="7"/>
  <c r="AE236" i="7"/>
  <c r="AJ236" i="7"/>
  <c r="AK236" i="7"/>
  <c r="AJ320" i="7"/>
  <c r="AI320" i="7"/>
  <c r="AK320" i="7"/>
  <c r="AI388" i="7"/>
  <c r="AJ388" i="7"/>
  <c r="AK388" i="7"/>
  <c r="BA49" i="7"/>
  <c r="BB49" i="7"/>
  <c r="BB59" i="7"/>
  <c r="BA59" i="7"/>
  <c r="AS533" i="1"/>
  <c r="AR533" i="1"/>
  <c r="AQ533" i="1"/>
  <c r="AP533" i="1"/>
  <c r="AO533" i="1"/>
  <c r="AN533" i="1"/>
  <c r="AM533" i="1"/>
  <c r="AL533" i="1"/>
  <c r="AT533" i="1"/>
  <c r="AS521" i="1"/>
  <c r="AR521" i="1"/>
  <c r="AQ521" i="1"/>
  <c r="AP521" i="1"/>
  <c r="AO521" i="1"/>
  <c r="AN521" i="1"/>
  <c r="AM521" i="1"/>
  <c r="AL521" i="1"/>
  <c r="AT521" i="1"/>
  <c r="AT544" i="1"/>
  <c r="AR544" i="1"/>
  <c r="AQ544" i="1"/>
  <c r="AP544" i="1"/>
  <c r="AO544" i="1"/>
  <c r="AN544" i="1"/>
  <c r="AM544" i="1"/>
  <c r="AL544" i="1"/>
  <c r="AS544" i="1"/>
  <c r="AU536" i="1"/>
  <c r="AU528" i="1"/>
  <c r="AU495" i="1"/>
  <c r="AU487" i="1"/>
  <c r="AU479" i="1"/>
  <c r="AU471" i="1"/>
  <c r="AU463" i="1"/>
  <c r="AU455" i="1"/>
  <c r="AU447" i="1"/>
  <c r="AU520" i="1"/>
  <c r="AU518" i="1"/>
  <c r="AU512" i="1"/>
  <c r="AU510" i="1"/>
  <c r="AU504" i="1"/>
  <c r="AU502" i="1"/>
  <c r="AU498" i="1"/>
  <c r="AU490" i="1"/>
  <c r="AU482" i="1"/>
  <c r="AU474" i="1"/>
  <c r="AU466" i="1"/>
  <c r="AU458" i="1"/>
  <c r="AU450" i="1"/>
  <c r="AU442" i="1"/>
  <c r="AU542" i="1"/>
  <c r="AU534" i="1"/>
  <c r="AU526" i="1"/>
  <c r="AU493" i="1"/>
  <c r="AU485" i="1"/>
  <c r="AU477" i="1"/>
  <c r="AU469" i="1"/>
  <c r="AU461" i="1"/>
  <c r="AU453" i="1"/>
  <c r="AU445" i="1"/>
  <c r="AU517" i="1"/>
  <c r="AU509" i="1"/>
  <c r="AU501" i="1"/>
  <c r="AU496" i="1"/>
  <c r="AU488" i="1"/>
  <c r="AU480" i="1"/>
  <c r="AU472" i="1"/>
  <c r="AU464" i="1"/>
  <c r="AU456" i="1"/>
  <c r="AU448" i="1"/>
  <c r="AU440" i="1"/>
  <c r="AU540" i="1"/>
  <c r="AU532" i="1"/>
  <c r="AU524" i="1"/>
  <c r="AU499" i="1"/>
  <c r="AU491" i="1"/>
  <c r="AU483" i="1"/>
  <c r="AU475" i="1"/>
  <c r="AU467" i="1"/>
  <c r="AU459" i="1"/>
  <c r="AU451" i="1"/>
  <c r="AU443" i="1"/>
  <c r="AU516" i="1"/>
  <c r="AU514" i="1"/>
  <c r="AU508" i="1"/>
  <c r="AU506" i="1"/>
  <c r="AU494" i="1"/>
  <c r="AU486" i="1"/>
  <c r="AU478" i="1"/>
  <c r="AU470" i="1"/>
  <c r="AU462" i="1"/>
  <c r="AU454" i="1"/>
  <c r="AU446" i="1"/>
  <c r="AU438" i="1"/>
  <c r="AU430" i="1"/>
  <c r="AU538" i="1"/>
  <c r="AU530" i="1"/>
  <c r="AU522" i="1"/>
  <c r="AU497" i="1"/>
  <c r="AU489" i="1"/>
  <c r="AU481" i="1"/>
  <c r="AU473" i="1"/>
  <c r="AU465" i="1"/>
  <c r="AU457" i="1"/>
  <c r="AU449" i="1"/>
  <c r="AU513" i="1"/>
  <c r="AU505" i="1"/>
  <c r="AU500" i="1"/>
  <c r="AU492" i="1"/>
  <c r="AU484" i="1"/>
  <c r="AU476" i="1"/>
  <c r="AU468" i="1"/>
  <c r="AU460" i="1"/>
  <c r="AU452" i="1"/>
  <c r="AU444" i="1"/>
  <c r="AU436" i="1"/>
  <c r="AU437" i="1"/>
  <c r="AU431" i="1"/>
  <c r="AU428" i="1"/>
  <c r="AU420" i="1"/>
  <c r="AU412" i="1"/>
  <c r="AU404" i="1"/>
  <c r="AU396" i="1"/>
  <c r="AU388" i="1"/>
  <c r="AU380" i="1"/>
  <c r="AU372" i="1"/>
  <c r="AU364" i="1"/>
  <c r="AU356" i="1"/>
  <c r="AU348" i="1"/>
  <c r="AU340" i="1"/>
  <c r="AU332" i="1"/>
  <c r="AU324" i="1"/>
  <c r="AU316" i="1"/>
  <c r="AU308" i="1"/>
  <c r="AU300" i="1"/>
  <c r="AU292" i="1"/>
  <c r="AU284" i="1"/>
  <c r="AU276" i="1"/>
  <c r="AU433" i="1"/>
  <c r="AU423" i="1"/>
  <c r="AU415" i="1"/>
  <c r="AU407" i="1"/>
  <c r="AU399" i="1"/>
  <c r="AU391" i="1"/>
  <c r="AU383" i="1"/>
  <c r="AU375" i="1"/>
  <c r="AU367" i="1"/>
  <c r="AU359" i="1"/>
  <c r="AU351" i="1"/>
  <c r="AU343" i="1"/>
  <c r="AU335" i="1"/>
  <c r="AU327" i="1"/>
  <c r="AU319" i="1"/>
  <c r="AU311" i="1"/>
  <c r="AU303" i="1"/>
  <c r="AU295" i="1"/>
  <c r="AU287" i="1"/>
  <c r="AU439" i="1"/>
  <c r="AU426" i="1"/>
  <c r="AU418" i="1"/>
  <c r="AU410" i="1"/>
  <c r="AU402" i="1"/>
  <c r="AU394" i="1"/>
  <c r="AU386" i="1"/>
  <c r="AU378" i="1"/>
  <c r="AU370" i="1"/>
  <c r="AU362" i="1"/>
  <c r="AU354" i="1"/>
  <c r="AU346" i="1"/>
  <c r="AU338" i="1"/>
  <c r="AU330" i="1"/>
  <c r="AU322" i="1"/>
  <c r="AU314" i="1"/>
  <c r="AU306" i="1"/>
  <c r="AU298" i="1"/>
  <c r="AU290" i="1"/>
  <c r="AU441" i="1"/>
  <c r="AU421" i="1"/>
  <c r="AU413" i="1"/>
  <c r="AU405" i="1"/>
  <c r="AU397" i="1"/>
  <c r="AU389" i="1"/>
  <c r="AU381" i="1"/>
  <c r="AU373" i="1"/>
  <c r="AU365" i="1"/>
  <c r="AU357" i="1"/>
  <c r="AU349" i="1"/>
  <c r="AU341" i="1"/>
  <c r="AU333" i="1"/>
  <c r="AU325" i="1"/>
  <c r="AU317" i="1"/>
  <c r="AU309" i="1"/>
  <c r="AU301" i="1"/>
  <c r="AU293" i="1"/>
  <c r="AU435" i="1"/>
  <c r="AU424" i="1"/>
  <c r="AU416" i="1"/>
  <c r="AU408" i="1"/>
  <c r="AU400" i="1"/>
  <c r="AU392" i="1"/>
  <c r="AU384" i="1"/>
  <c r="AU376" i="1"/>
  <c r="AU368" i="1"/>
  <c r="AU360" i="1"/>
  <c r="AU352" i="1"/>
  <c r="AU344" i="1"/>
  <c r="AU336" i="1"/>
  <c r="AU328" i="1"/>
  <c r="AU320" i="1"/>
  <c r="AU312" i="1"/>
  <c r="AU304" i="1"/>
  <c r="AU296" i="1"/>
  <c r="AU288" i="1"/>
  <c r="AU280" i="1"/>
  <c r="AU272" i="1"/>
  <c r="AU432" i="1"/>
  <c r="AU429" i="1"/>
  <c r="AU427" i="1"/>
  <c r="AU419" i="1"/>
  <c r="AU411" i="1"/>
  <c r="AU403" i="1"/>
  <c r="AU395" i="1"/>
  <c r="AU387" i="1"/>
  <c r="AU379" i="1"/>
  <c r="AU371" i="1"/>
  <c r="AU363" i="1"/>
  <c r="AU355" i="1"/>
  <c r="AU347" i="1"/>
  <c r="AU339" i="1"/>
  <c r="AU331" i="1"/>
  <c r="AU323" i="1"/>
  <c r="AU315" i="1"/>
  <c r="AU307" i="1"/>
  <c r="AU299" i="1"/>
  <c r="AU291" i="1"/>
  <c r="AU283" i="1"/>
  <c r="AU434" i="1"/>
  <c r="AU422" i="1"/>
  <c r="AU414" i="1"/>
  <c r="AU406" i="1"/>
  <c r="AU398" i="1"/>
  <c r="AU390" i="1"/>
  <c r="AU382" i="1"/>
  <c r="AU374" i="1"/>
  <c r="AU366" i="1"/>
  <c r="AU358" i="1"/>
  <c r="AU350" i="1"/>
  <c r="AU342" i="1"/>
  <c r="AU334" i="1"/>
  <c r="AU326" i="1"/>
  <c r="AU318" i="1"/>
  <c r="AU310" i="1"/>
  <c r="AU302" i="1"/>
  <c r="AU294" i="1"/>
  <c r="AU425" i="1"/>
  <c r="AU417" i="1"/>
  <c r="AU409" i="1"/>
  <c r="AU401" i="1"/>
  <c r="AU393" i="1"/>
  <c r="AU385" i="1"/>
  <c r="AU377" i="1"/>
  <c r="AU369" i="1"/>
  <c r="AU361" i="1"/>
  <c r="AU353" i="1"/>
  <c r="AU345" i="1"/>
  <c r="AU337" i="1"/>
  <c r="AU329" i="1"/>
  <c r="AU321" i="1"/>
  <c r="AU313" i="1"/>
  <c r="AU305" i="1"/>
  <c r="AU297" i="1"/>
  <c r="AU289" i="1"/>
  <c r="AU263" i="1"/>
  <c r="AU255" i="1"/>
  <c r="AU247" i="1"/>
  <c r="AU239" i="1"/>
  <c r="AU231" i="1"/>
  <c r="AU223" i="1"/>
  <c r="AU215" i="1"/>
  <c r="AU207" i="1"/>
  <c r="AU199" i="1"/>
  <c r="AU191" i="1"/>
  <c r="AU183" i="1"/>
  <c r="AU175" i="1"/>
  <c r="AU167" i="1"/>
  <c r="AU159" i="1"/>
  <c r="AU151" i="1"/>
  <c r="AU143" i="1"/>
  <c r="AU135" i="1"/>
  <c r="BL130" i="1"/>
  <c r="BL128" i="1"/>
  <c r="BL126" i="1"/>
  <c r="BL124" i="1"/>
  <c r="AU274" i="1"/>
  <c r="AU266" i="1"/>
  <c r="AU258" i="1"/>
  <c r="AU250" i="1"/>
  <c r="AU242" i="1"/>
  <c r="AU234" i="1"/>
  <c r="AU226" i="1"/>
  <c r="AU218" i="1"/>
  <c r="AU210" i="1"/>
  <c r="AU202" i="1"/>
  <c r="AU194" i="1"/>
  <c r="AU186" i="1"/>
  <c r="AU178" i="1"/>
  <c r="AU170" i="1"/>
  <c r="AU162" i="1"/>
  <c r="AU154" i="1"/>
  <c r="AU146" i="1"/>
  <c r="AU138" i="1"/>
  <c r="AU269" i="1"/>
  <c r="AU261" i="1"/>
  <c r="AU253" i="1"/>
  <c r="AU245" i="1"/>
  <c r="AU237" i="1"/>
  <c r="AU229" i="1"/>
  <c r="AU221" i="1"/>
  <c r="AU213" i="1"/>
  <c r="AU205" i="1"/>
  <c r="AU197" i="1"/>
  <c r="AU189" i="1"/>
  <c r="AU181" i="1"/>
  <c r="AU173" i="1"/>
  <c r="AU165" i="1"/>
  <c r="AU157" i="1"/>
  <c r="AU149" i="1"/>
  <c r="AU141" i="1"/>
  <c r="AU133" i="1"/>
  <c r="AU281" i="1"/>
  <c r="AU279" i="1"/>
  <c r="AU273" i="1"/>
  <c r="AU271" i="1"/>
  <c r="AU264" i="1"/>
  <c r="AU256" i="1"/>
  <c r="AU248" i="1"/>
  <c r="AU240" i="1"/>
  <c r="AU232" i="1"/>
  <c r="AU224" i="1"/>
  <c r="AU216" i="1"/>
  <c r="AU208" i="1"/>
  <c r="AU200" i="1"/>
  <c r="AU192" i="1"/>
  <c r="AU184" i="1"/>
  <c r="AU176" i="1"/>
  <c r="AU168" i="1"/>
  <c r="AU160" i="1"/>
  <c r="AU152" i="1"/>
  <c r="AU144" i="1"/>
  <c r="AU282" i="1"/>
  <c r="AU267" i="1"/>
  <c r="AU259" i="1"/>
  <c r="AU251" i="1"/>
  <c r="AU243" i="1"/>
  <c r="AU235" i="1"/>
  <c r="AU227" i="1"/>
  <c r="AU219" i="1"/>
  <c r="AU211" i="1"/>
  <c r="AU203" i="1"/>
  <c r="AU195" i="1"/>
  <c r="AU187" i="1"/>
  <c r="AU179" i="1"/>
  <c r="AU171" i="1"/>
  <c r="AU163" i="1"/>
  <c r="AU155" i="1"/>
  <c r="AU147" i="1"/>
  <c r="AU139" i="1"/>
  <c r="BL131" i="1"/>
  <c r="BL129" i="1"/>
  <c r="BL127" i="1"/>
  <c r="BL125" i="1"/>
  <c r="BL123" i="1"/>
  <c r="AU286" i="1"/>
  <c r="AU278" i="1"/>
  <c r="AU270" i="1"/>
  <c r="AU262" i="1"/>
  <c r="AU254" i="1"/>
  <c r="AU246" i="1"/>
  <c r="AU238" i="1"/>
  <c r="AU230" i="1"/>
  <c r="AU222" i="1"/>
  <c r="AU214" i="1"/>
  <c r="AU206" i="1"/>
  <c r="AU198" i="1"/>
  <c r="AU190" i="1"/>
  <c r="AU182" i="1"/>
  <c r="AU174" i="1"/>
  <c r="AU166" i="1"/>
  <c r="AU158" i="1"/>
  <c r="AU150" i="1"/>
  <c r="AU142" i="1"/>
  <c r="AU134" i="1"/>
  <c r="AU265" i="1"/>
  <c r="AU257" i="1"/>
  <c r="AU249" i="1"/>
  <c r="AU241" i="1"/>
  <c r="AU233" i="1"/>
  <c r="AU225" i="1"/>
  <c r="AU217" i="1"/>
  <c r="AU209" i="1"/>
  <c r="AU201" i="1"/>
  <c r="AU193" i="1"/>
  <c r="AU185" i="1"/>
  <c r="AU177" i="1"/>
  <c r="AU169" i="1"/>
  <c r="AU161" i="1"/>
  <c r="AU153" i="1"/>
  <c r="AU145" i="1"/>
  <c r="AU137" i="1"/>
  <c r="AU285" i="1"/>
  <c r="AU277" i="1"/>
  <c r="AU275" i="1"/>
  <c r="AU268" i="1"/>
  <c r="AU260" i="1"/>
  <c r="AU252" i="1"/>
  <c r="AU244" i="1"/>
  <c r="AU236" i="1"/>
  <c r="AU228" i="1"/>
  <c r="AU220" i="1"/>
  <c r="AU212" i="1"/>
  <c r="AU204" i="1"/>
  <c r="AU196" i="1"/>
  <c r="AU188" i="1"/>
  <c r="AU180" i="1"/>
  <c r="AU172" i="1"/>
  <c r="AU164" i="1"/>
  <c r="AU156" i="1"/>
  <c r="AU148" i="1"/>
  <c r="AU140" i="1"/>
  <c r="AU127" i="1"/>
  <c r="BL103" i="1"/>
  <c r="AU98" i="1"/>
  <c r="BL95" i="1"/>
  <c r="AU90" i="1"/>
  <c r="BL87" i="1"/>
  <c r="AU82" i="1"/>
  <c r="BL79" i="1"/>
  <c r="AU74" i="1"/>
  <c r="BL71" i="1"/>
  <c r="AU66" i="1"/>
  <c r="BL63" i="1"/>
  <c r="AU58" i="1"/>
  <c r="AU132" i="1"/>
  <c r="AU131" i="1"/>
  <c r="AU124" i="1"/>
  <c r="AU121" i="1"/>
  <c r="AU119" i="1"/>
  <c r="AU117" i="1"/>
  <c r="AU115" i="1"/>
  <c r="AU113" i="1"/>
  <c r="AU111" i="1"/>
  <c r="AU109" i="1"/>
  <c r="AU107" i="1"/>
  <c r="AU101" i="1"/>
  <c r="BL98" i="1"/>
  <c r="AU93" i="1"/>
  <c r="BL90" i="1"/>
  <c r="AU85" i="1"/>
  <c r="BL82" i="1"/>
  <c r="AU77" i="1"/>
  <c r="BL74" i="1"/>
  <c r="AU69" i="1"/>
  <c r="BL66" i="1"/>
  <c r="AU61" i="1"/>
  <c r="BL58" i="1"/>
  <c r="AU53" i="1"/>
  <c r="BL121" i="1"/>
  <c r="BL119" i="1"/>
  <c r="BL117" i="1"/>
  <c r="BL115" i="1"/>
  <c r="BL113" i="1"/>
  <c r="BL111" i="1"/>
  <c r="BL109" i="1"/>
  <c r="BL107" i="1"/>
  <c r="AU104" i="1"/>
  <c r="BL101" i="1"/>
  <c r="AU96" i="1"/>
  <c r="BL93" i="1"/>
  <c r="AU88" i="1"/>
  <c r="BL85" i="1"/>
  <c r="AU80" i="1"/>
  <c r="BL77" i="1"/>
  <c r="AU72" i="1"/>
  <c r="BL69" i="1"/>
  <c r="AU64" i="1"/>
  <c r="BL61" i="1"/>
  <c r="AU126" i="1"/>
  <c r="BL104" i="1"/>
  <c r="AU99" i="1"/>
  <c r="BL96" i="1"/>
  <c r="AU91" i="1"/>
  <c r="BL88" i="1"/>
  <c r="AU83" i="1"/>
  <c r="BL80" i="1"/>
  <c r="AU75" i="1"/>
  <c r="BL72" i="1"/>
  <c r="AU67" i="1"/>
  <c r="BL64" i="1"/>
  <c r="AU59" i="1"/>
  <c r="AU129" i="1"/>
  <c r="AU123" i="1"/>
  <c r="AU102" i="1"/>
  <c r="BL99" i="1"/>
  <c r="AU94" i="1"/>
  <c r="BL91" i="1"/>
  <c r="AU86" i="1"/>
  <c r="BL83" i="1"/>
  <c r="AU78" i="1"/>
  <c r="BL75" i="1"/>
  <c r="AU70" i="1"/>
  <c r="BL67" i="1"/>
  <c r="AU62" i="1"/>
  <c r="AU136" i="1"/>
  <c r="AU128" i="1"/>
  <c r="AU122" i="1"/>
  <c r="AU120" i="1"/>
  <c r="AU118" i="1"/>
  <c r="AU116" i="1"/>
  <c r="AU114" i="1"/>
  <c r="AU112" i="1"/>
  <c r="AU110" i="1"/>
  <c r="AU108" i="1"/>
  <c r="AU106" i="1"/>
  <c r="AU105" i="1"/>
  <c r="BL102" i="1"/>
  <c r="AU97" i="1"/>
  <c r="BL94" i="1"/>
  <c r="AU89" i="1"/>
  <c r="BL86" i="1"/>
  <c r="AU81" i="1"/>
  <c r="BL78" i="1"/>
  <c r="AU73" i="1"/>
  <c r="BL70" i="1"/>
  <c r="AU65" i="1"/>
  <c r="BL62" i="1"/>
  <c r="AU57" i="1"/>
  <c r="BL54" i="1"/>
  <c r="AU130" i="1"/>
  <c r="AU125" i="1"/>
  <c r="BL122" i="1"/>
  <c r="BL120" i="1"/>
  <c r="BL118" i="1"/>
  <c r="BL116" i="1"/>
  <c r="BL114" i="1"/>
  <c r="BL112" i="1"/>
  <c r="BL110" i="1"/>
  <c r="BL108" i="1"/>
  <c r="BL106" i="1"/>
  <c r="BL105" i="1"/>
  <c r="AU100" i="1"/>
  <c r="BL97" i="1"/>
  <c r="AU92" i="1"/>
  <c r="BL89" i="1"/>
  <c r="AU84" i="1"/>
  <c r="BL81" i="1"/>
  <c r="AU76" i="1"/>
  <c r="BL73" i="1"/>
  <c r="AU68" i="1"/>
  <c r="BL65" i="1"/>
  <c r="AU60" i="1"/>
  <c r="AU103" i="1"/>
  <c r="BL100" i="1"/>
  <c r="AU95" i="1"/>
  <c r="BL92" i="1"/>
  <c r="AU87" i="1"/>
  <c r="BL84" i="1"/>
  <c r="AU79" i="1"/>
  <c r="BL76" i="1"/>
  <c r="AU71" i="1"/>
  <c r="BL68" i="1"/>
  <c r="AU63" i="1"/>
  <c r="BL60" i="1"/>
  <c r="BL59" i="1"/>
  <c r="BL56" i="1"/>
  <c r="AU55" i="1"/>
  <c r="BL52" i="1"/>
  <c r="BL12" i="1"/>
  <c r="BL17" i="1"/>
  <c r="BL14" i="1"/>
  <c r="BL13" i="1"/>
  <c r="BL19" i="1"/>
  <c r="BL18" i="1"/>
  <c r="BL16" i="1"/>
  <c r="BL15" i="1"/>
  <c r="AU56" i="1"/>
  <c r="BL50" i="1"/>
  <c r="BL49" i="1"/>
  <c r="BL48" i="1"/>
  <c r="BL47" i="1"/>
  <c r="BL46" i="1"/>
  <c r="BL45" i="1"/>
  <c r="BL44" i="1"/>
  <c r="BL43" i="1"/>
  <c r="BL42" i="1"/>
  <c r="BL41" i="1"/>
  <c r="BL40" i="1"/>
  <c r="BL39" i="1"/>
  <c r="BL38" i="1"/>
  <c r="BL37" i="1"/>
  <c r="BL36" i="1"/>
  <c r="BL35" i="1"/>
  <c r="BL34" i="1"/>
  <c r="BL33" i="1"/>
  <c r="BL32" i="1"/>
  <c r="BL31" i="1"/>
  <c r="BL30" i="1"/>
  <c r="BL29" i="1"/>
  <c r="BL28" i="1"/>
  <c r="BL27" i="1"/>
  <c r="BL26" i="1"/>
  <c r="BL25" i="1"/>
  <c r="BL24" i="1"/>
  <c r="BL23" i="1"/>
  <c r="BL22" i="1"/>
  <c r="BL21" i="1"/>
  <c r="BL20" i="1"/>
  <c r="BL57" i="1"/>
  <c r="BL55" i="1"/>
  <c r="AU54" i="1"/>
  <c r="BL53" i="1"/>
  <c r="AU49" i="1"/>
  <c r="AU47" i="1"/>
  <c r="AU45" i="1"/>
  <c r="AU43" i="1"/>
  <c r="AU41" i="1"/>
  <c r="AU39" i="1"/>
  <c r="AU38" i="1"/>
  <c r="AU37" i="1"/>
  <c r="AU36" i="1"/>
  <c r="AU35" i="1"/>
  <c r="AU34" i="1"/>
  <c r="AU33" i="1"/>
  <c r="AU32" i="1"/>
  <c r="AU31" i="1"/>
  <c r="AU30" i="1"/>
  <c r="AU29" i="1"/>
  <c r="AU28" i="1"/>
  <c r="AU27" i="1"/>
  <c r="AU26" i="1"/>
  <c r="AU25" i="1"/>
  <c r="AU24" i="1"/>
  <c r="AU23" i="1"/>
  <c r="AU22" i="1"/>
  <c r="AU21" i="1"/>
  <c r="AU52" i="1"/>
  <c r="BL51" i="1"/>
  <c r="BL11" i="1"/>
  <c r="BL10" i="1"/>
  <c r="BL9" i="1"/>
  <c r="BL8" i="1"/>
  <c r="BL7" i="1"/>
  <c r="BL6" i="1"/>
  <c r="BL5" i="1"/>
  <c r="BL4" i="1"/>
  <c r="BL3" i="1"/>
  <c r="BL2" i="1"/>
  <c r="P92" i="1"/>
  <c r="Z92" i="1"/>
  <c r="G92" i="1"/>
  <c r="P49" i="1"/>
  <c r="R49" i="1" s="1"/>
  <c r="T49" i="1" s="1"/>
  <c r="Z49" i="1"/>
  <c r="P45" i="1"/>
  <c r="AC45" i="1" s="1"/>
  <c r="Z45" i="1"/>
  <c r="P41" i="1"/>
  <c r="R41" i="1" s="1"/>
  <c r="T41" i="1" s="1"/>
  <c r="Z41" i="1"/>
  <c r="P37" i="1"/>
  <c r="Z37" i="1"/>
  <c r="P33" i="1"/>
  <c r="R33" i="1" s="1"/>
  <c r="T33" i="1" s="1"/>
  <c r="Z33" i="1"/>
  <c r="P29" i="1"/>
  <c r="R29" i="1" s="1"/>
  <c r="T29" i="1" s="1"/>
  <c r="Z29" i="1"/>
  <c r="P25" i="1"/>
  <c r="R25" i="1" s="1"/>
  <c r="T25" i="1" s="1"/>
  <c r="Z25" i="1"/>
  <c r="P21" i="1"/>
  <c r="R21" i="1"/>
  <c r="T21" i="1" s="1"/>
  <c r="Z21" i="1"/>
  <c r="Z52" i="1"/>
  <c r="P52" i="1"/>
  <c r="V36" i="6"/>
  <c r="K36" i="6"/>
  <c r="V68" i="6"/>
  <c r="K68" i="6"/>
  <c r="G21" i="6"/>
  <c r="P21" i="6"/>
  <c r="D15" i="6"/>
  <c r="C19" i="6" s="1"/>
  <c r="P99" i="1"/>
  <c r="Z99" i="1"/>
  <c r="G99" i="1"/>
  <c r="R63" i="6"/>
  <c r="T63" i="6" s="1"/>
  <c r="R70" i="1"/>
  <c r="T70" i="1"/>
  <c r="AF72" i="1"/>
  <c r="AC72" i="1"/>
  <c r="K72" i="1"/>
  <c r="V72" i="1"/>
  <c r="K35" i="6"/>
  <c r="V35" i="6"/>
  <c r="AC84" i="1"/>
  <c r="AF84" i="1"/>
  <c r="K84" i="1"/>
  <c r="V84" i="1"/>
  <c r="K27" i="6"/>
  <c r="V27" i="6"/>
  <c r="AC57" i="1"/>
  <c r="AF57" i="1"/>
  <c r="V57" i="1"/>
  <c r="J57" i="1"/>
  <c r="AT28" i="7"/>
  <c r="AS28" i="7"/>
  <c r="AR28" i="7"/>
  <c r="AQ28" i="7"/>
  <c r="AP28" i="7"/>
  <c r="AO28" i="7"/>
  <c r="AN28" i="7"/>
  <c r="AM28" i="7"/>
  <c r="AL28" i="7"/>
  <c r="AC51" i="7"/>
  <c r="K51" i="7"/>
  <c r="AF51" i="7"/>
  <c r="V51" i="7"/>
  <c r="AT57" i="7"/>
  <c r="AR57" i="7"/>
  <c r="AQ57" i="7"/>
  <c r="AP57" i="7"/>
  <c r="AO57" i="7"/>
  <c r="AN57" i="7"/>
  <c r="AM57" i="7"/>
  <c r="AL57" i="7"/>
  <c r="AS57" i="7"/>
  <c r="AC75" i="7"/>
  <c r="AF75" i="7"/>
  <c r="K75" i="7"/>
  <c r="V75" i="7"/>
  <c r="AT60" i="7"/>
  <c r="AS60" i="7"/>
  <c r="AR60" i="7"/>
  <c r="AQ60" i="7"/>
  <c r="AP60" i="7"/>
  <c r="AO60" i="7"/>
  <c r="AN60" i="7"/>
  <c r="AM60" i="7"/>
  <c r="AL60" i="7"/>
  <c r="AF25" i="7"/>
  <c r="K25" i="7"/>
  <c r="R61" i="7"/>
  <c r="T61" i="7" s="1"/>
  <c r="V61" i="7"/>
  <c r="AC61" i="7"/>
  <c r="AF61" i="7"/>
  <c r="K61" i="7"/>
  <c r="AI117" i="7"/>
  <c r="AH117" i="7"/>
  <c r="AA117" i="7"/>
  <c r="AE117" i="7"/>
  <c r="AJ117" i="7"/>
  <c r="AK117" i="7"/>
  <c r="AI121" i="7"/>
  <c r="AH121" i="7"/>
  <c r="AA121" i="7"/>
  <c r="AE121" i="7"/>
  <c r="AJ121" i="7"/>
  <c r="AK121" i="7"/>
  <c r="AI252" i="7"/>
  <c r="AJ252" i="7"/>
  <c r="AK252" i="7"/>
  <c r="AI244" i="7"/>
  <c r="AH244" i="7"/>
  <c r="AA244" i="7"/>
  <c r="AE244" i="7"/>
  <c r="AJ244" i="7"/>
  <c r="AK244" i="7"/>
  <c r="AH150" i="7"/>
  <c r="AA150" i="7"/>
  <c r="AE150" i="7"/>
  <c r="AJ208" i="7"/>
  <c r="AI208" i="7"/>
  <c r="AK208" i="7"/>
  <c r="AJ288" i="7"/>
  <c r="AI288" i="7"/>
  <c r="AK288" i="7"/>
  <c r="AJ308" i="7"/>
  <c r="AI308" i="7"/>
  <c r="AK308" i="7"/>
  <c r="AH284" i="7"/>
  <c r="AA284" i="7"/>
  <c r="AE284" i="7"/>
  <c r="AH328" i="7"/>
  <c r="AA328" i="7"/>
  <c r="AE328" i="7"/>
  <c r="AI402" i="7"/>
  <c r="AH402" i="7"/>
  <c r="AA402" i="7"/>
  <c r="AE402" i="7"/>
  <c r="AJ402" i="7"/>
  <c r="AK402" i="7"/>
  <c r="AJ422" i="7"/>
  <c r="AI422" i="7"/>
  <c r="AK422" i="7"/>
  <c r="AH344" i="7"/>
  <c r="AA344" i="7"/>
  <c r="AE344" i="7"/>
  <c r="AH481" i="7"/>
  <c r="AA481" i="7"/>
  <c r="AE481" i="7"/>
  <c r="BB30" i="7"/>
  <c r="BA30" i="7"/>
  <c r="AZ47" i="7"/>
  <c r="AX47" i="7"/>
  <c r="AZ75" i="7"/>
  <c r="AX75" i="7"/>
  <c r="AZ105" i="7"/>
  <c r="AX105" i="7"/>
  <c r="AZ87" i="7"/>
  <c r="AX87" i="7"/>
  <c r="AZ98" i="7"/>
  <c r="AX98" i="7"/>
  <c r="AU541" i="1"/>
  <c r="AU529" i="1"/>
  <c r="P96" i="1"/>
  <c r="Z96" i="1"/>
  <c r="G96" i="1"/>
  <c r="G49" i="1"/>
  <c r="G45" i="1"/>
  <c r="G41" i="1"/>
  <c r="G37" i="1"/>
  <c r="AC33" i="1"/>
  <c r="V33" i="1"/>
  <c r="K33" i="1"/>
  <c r="K29" i="1"/>
  <c r="K25" i="1"/>
  <c r="K21" i="1"/>
  <c r="P42" i="6"/>
  <c r="G42" i="6"/>
  <c r="Z69" i="1"/>
  <c r="P69" i="1"/>
  <c r="R69" i="1"/>
  <c r="T69" i="1" s="1"/>
  <c r="G69" i="1"/>
  <c r="G29" i="6"/>
  <c r="P29" i="6"/>
  <c r="G52" i="1"/>
  <c r="Z103" i="1"/>
  <c r="G103" i="1"/>
  <c r="V63" i="6"/>
  <c r="K63" i="6"/>
  <c r="AC79" i="1"/>
  <c r="AF79" i="1"/>
  <c r="V79" i="1"/>
  <c r="K79" i="1"/>
  <c r="K61" i="1"/>
  <c r="R68" i="6"/>
  <c r="T68" i="6"/>
  <c r="K31" i="6"/>
  <c r="K54" i="1"/>
  <c r="AC54" i="1"/>
  <c r="V54" i="1"/>
  <c r="AF54" i="1"/>
  <c r="AC82" i="1"/>
  <c r="AF82" i="1"/>
  <c r="V82" i="1"/>
  <c r="K82" i="1"/>
  <c r="V47" i="6"/>
  <c r="K47" i="6"/>
  <c r="AF64" i="1"/>
  <c r="AC64" i="1"/>
  <c r="V64" i="1"/>
  <c r="K64" i="1"/>
  <c r="V41" i="6"/>
  <c r="AF56" i="1"/>
  <c r="AC56" i="1"/>
  <c r="V56" i="1"/>
  <c r="J56" i="1"/>
  <c r="R57" i="1"/>
  <c r="T57" i="1"/>
  <c r="AF85" i="1"/>
  <c r="AC85" i="1"/>
  <c r="K85" i="1"/>
  <c r="V85" i="1"/>
  <c r="K69" i="6"/>
  <c r="V69" i="6"/>
  <c r="K78" i="1"/>
  <c r="AJ216" i="7"/>
  <c r="AI216" i="7"/>
  <c r="AK216" i="7"/>
  <c r="AH200" i="7"/>
  <c r="AA200" i="7"/>
  <c r="AE200" i="7"/>
  <c r="AJ296" i="7"/>
  <c r="AI296" i="7"/>
  <c r="AK296" i="7"/>
  <c r="AI355" i="7"/>
  <c r="AJ355" i="7"/>
  <c r="AK355" i="7"/>
  <c r="AH263" i="7"/>
  <c r="AA263" i="7"/>
  <c r="AE263" i="7"/>
  <c r="AI380" i="7"/>
  <c r="AJ380" i="7"/>
  <c r="AK380" i="7"/>
  <c r="AI398" i="7"/>
  <c r="AH398" i="7"/>
  <c r="AA398" i="7"/>
  <c r="AE398" i="7"/>
  <c r="AJ398" i="7"/>
  <c r="AK398" i="7"/>
  <c r="AH393" i="7"/>
  <c r="AA393" i="7"/>
  <c r="AE393" i="7"/>
  <c r="AH349" i="7"/>
  <c r="AA349" i="7"/>
  <c r="AE349" i="7"/>
  <c r="AI390" i="7"/>
  <c r="AJ390" i="7"/>
  <c r="AK390" i="7"/>
  <c r="AJ468" i="7"/>
  <c r="AI468" i="7"/>
  <c r="AK468" i="7"/>
  <c r="AJ510" i="7"/>
  <c r="AI510" i="7"/>
  <c r="AH510" i="7"/>
  <c r="AA510" i="7"/>
  <c r="AE510" i="7"/>
  <c r="AK510" i="7"/>
  <c r="AH449" i="7"/>
  <c r="AA449" i="7"/>
  <c r="AE449" i="7"/>
  <c r="AH521" i="7"/>
  <c r="AA521" i="7"/>
  <c r="AE521" i="7"/>
  <c r="AH417" i="7"/>
  <c r="AA417" i="7"/>
  <c r="AE417" i="7"/>
  <c r="BA52" i="7"/>
  <c r="BB52" i="7"/>
  <c r="BB73" i="7"/>
  <c r="BA73" i="7"/>
  <c r="AZ73" i="7"/>
  <c r="AX73" i="7"/>
  <c r="BA114" i="7"/>
  <c r="BB114" i="7"/>
  <c r="BA122" i="7"/>
  <c r="AZ122" i="7"/>
  <c r="AX122" i="7"/>
  <c r="BB122" i="7"/>
  <c r="AT503" i="1"/>
  <c r="AS503" i="1"/>
  <c r="AR503" i="1"/>
  <c r="AQ503" i="1"/>
  <c r="AP503" i="1"/>
  <c r="AO503" i="1"/>
  <c r="AN503" i="1"/>
  <c r="AM503" i="1"/>
  <c r="AL503" i="1"/>
  <c r="AS537" i="1"/>
  <c r="AT537" i="1"/>
  <c r="AR537" i="1"/>
  <c r="AQ537" i="1"/>
  <c r="AP537" i="1"/>
  <c r="AO537" i="1"/>
  <c r="AN537" i="1"/>
  <c r="AM537" i="1"/>
  <c r="AL537" i="1"/>
  <c r="AZ118" i="7"/>
  <c r="AX118" i="7"/>
  <c r="P100" i="1"/>
  <c r="Z100" i="1"/>
  <c r="G100" i="1"/>
  <c r="F48" i="1"/>
  <c r="AU48" i="1"/>
  <c r="E22" i="3"/>
  <c r="F44" i="1"/>
  <c r="E13" i="3"/>
  <c r="F40" i="1"/>
  <c r="D15" i="1"/>
  <c r="C19" i="1" s="1"/>
  <c r="E19" i="3"/>
  <c r="P36" i="1"/>
  <c r="R36" i="1" s="1"/>
  <c r="T36" i="1" s="1"/>
  <c r="Z36" i="1"/>
  <c r="P32" i="1"/>
  <c r="Z32" i="1"/>
  <c r="P28" i="1"/>
  <c r="R28" i="1" s="1"/>
  <c r="T28" i="1" s="1"/>
  <c r="Z28" i="1"/>
  <c r="P24" i="1"/>
  <c r="Z24" i="1"/>
  <c r="P65" i="1"/>
  <c r="R65" i="1" s="1"/>
  <c r="T65" i="1" s="1"/>
  <c r="Z65" i="1"/>
  <c r="G65" i="1"/>
  <c r="V44" i="6"/>
  <c r="J44" i="6"/>
  <c r="Z90" i="1"/>
  <c r="P90" i="1"/>
  <c r="R90" i="1" s="1"/>
  <c r="T90" i="1" s="1"/>
  <c r="G90" i="1"/>
  <c r="G37" i="6"/>
  <c r="P37" i="6"/>
  <c r="R37" i="6" s="1"/>
  <c r="T37" i="6" s="1"/>
  <c r="R22" i="6"/>
  <c r="T22" i="6" s="1"/>
  <c r="R45" i="6"/>
  <c r="T45" i="6"/>
  <c r="AC53" i="1"/>
  <c r="AF53" i="1"/>
  <c r="V53" i="1"/>
  <c r="K53" i="1"/>
  <c r="R72" i="1"/>
  <c r="T72" i="1" s="1"/>
  <c r="R82" i="1"/>
  <c r="T82" i="1" s="1"/>
  <c r="R23" i="6"/>
  <c r="T23" i="6"/>
  <c r="R67" i="6"/>
  <c r="T67" i="6" s="1"/>
  <c r="AC66" i="1"/>
  <c r="AF66" i="1"/>
  <c r="K66" i="1"/>
  <c r="V66" i="1"/>
  <c r="R84" i="1"/>
  <c r="T84" i="1" s="1"/>
  <c r="J43" i="6"/>
  <c r="V43" i="6"/>
  <c r="R85" i="1"/>
  <c r="T85" i="1" s="1"/>
  <c r="H26" i="6"/>
  <c r="V26" i="6"/>
  <c r="AJ316" i="7"/>
  <c r="AI316" i="7"/>
  <c r="AK316" i="7"/>
  <c r="AJ271" i="7"/>
  <c r="AI271" i="7"/>
  <c r="AK271" i="7"/>
  <c r="AI374" i="7"/>
  <c r="AH374" i="7"/>
  <c r="AA374" i="7"/>
  <c r="AE374" i="7"/>
  <c r="AJ374" i="7"/>
  <c r="AK374" i="7"/>
  <c r="AJ365" i="7"/>
  <c r="AI365" i="7"/>
  <c r="AH365" i="7"/>
  <c r="AA365" i="7"/>
  <c r="AE365" i="7"/>
  <c r="AK365" i="7"/>
  <c r="AJ418" i="7"/>
  <c r="AI418" i="7"/>
  <c r="AK418" i="7"/>
  <c r="AI415" i="7"/>
  <c r="AJ415" i="7"/>
  <c r="AK415" i="7"/>
  <c r="AI498" i="7"/>
  <c r="AH498" i="7"/>
  <c r="AA498" i="7"/>
  <c r="AE498" i="7"/>
  <c r="AJ498" i="7"/>
  <c r="AK498" i="7"/>
  <c r="BB43" i="7"/>
  <c r="BA43" i="7"/>
  <c r="AZ43" i="7"/>
  <c r="AX43" i="7"/>
  <c r="BB63" i="7"/>
  <c r="BA63" i="7"/>
  <c r="AZ63" i="7"/>
  <c r="AX63" i="7"/>
  <c r="BB74" i="7"/>
  <c r="BA74" i="7"/>
  <c r="AZ74" i="7"/>
  <c r="AX74" i="7"/>
  <c r="R75" i="7"/>
  <c r="T75" i="7" s="1"/>
  <c r="BA130" i="7"/>
  <c r="AZ130" i="7"/>
  <c r="AX130" i="7"/>
  <c r="BB130" i="7"/>
  <c r="AT511" i="1"/>
  <c r="AS511" i="1"/>
  <c r="AR511" i="1"/>
  <c r="AQ511" i="1"/>
  <c r="AP511" i="1"/>
  <c r="AO511" i="1"/>
  <c r="AN511" i="1"/>
  <c r="AM511" i="1"/>
  <c r="AL511" i="1"/>
  <c r="AT507" i="1"/>
  <c r="AS507" i="1"/>
  <c r="AR507" i="1"/>
  <c r="AQ507" i="1"/>
  <c r="AP507" i="1"/>
  <c r="AO507" i="1"/>
  <c r="AN507" i="1"/>
  <c r="AM507" i="1"/>
  <c r="AL507" i="1"/>
  <c r="Z104" i="1"/>
  <c r="G104" i="1"/>
  <c r="AC36" i="1"/>
  <c r="AF36" i="1"/>
  <c r="K36" i="1"/>
  <c r="K32" i="1"/>
  <c r="AC28" i="1"/>
  <c r="V28" i="1"/>
  <c r="AF28" i="1"/>
  <c r="K28" i="1"/>
  <c r="H24" i="1"/>
  <c r="P89" i="1"/>
  <c r="R89" i="1" s="1"/>
  <c r="T89" i="1" s="1"/>
  <c r="Z89" i="1"/>
  <c r="G89" i="1"/>
  <c r="P50" i="6"/>
  <c r="G50" i="6"/>
  <c r="P94" i="1"/>
  <c r="Z94" i="1"/>
  <c r="G94" i="1"/>
  <c r="G24" i="6"/>
  <c r="P24" i="6"/>
  <c r="K22" i="6"/>
  <c r="V22" i="6"/>
  <c r="K45" i="6"/>
  <c r="V45" i="6"/>
  <c r="AC81" i="1"/>
  <c r="AF81" i="1"/>
  <c r="K81" i="1"/>
  <c r="V81" i="1"/>
  <c r="AC63" i="1"/>
  <c r="AF63" i="1"/>
  <c r="V63" i="1"/>
  <c r="K63" i="1"/>
  <c r="V23" i="6"/>
  <c r="K23" i="6"/>
  <c r="K67" i="6"/>
  <c r="V67" i="6"/>
  <c r="AF67" i="1"/>
  <c r="AC67" i="1"/>
  <c r="K67" i="1"/>
  <c r="V67" i="1"/>
  <c r="E11" i="3"/>
  <c r="AI174" i="7"/>
  <c r="AH174" i="7"/>
  <c r="AA174" i="7"/>
  <c r="AE174" i="7"/>
  <c r="AJ174" i="7"/>
  <c r="AK174" i="7"/>
  <c r="AI212" i="7"/>
  <c r="AJ212" i="7"/>
  <c r="AK212" i="7"/>
  <c r="AI267" i="7"/>
  <c r="AH267" i="7"/>
  <c r="AA267" i="7"/>
  <c r="AE267" i="7"/>
  <c r="AJ267" i="7"/>
  <c r="AK267" i="7"/>
  <c r="AJ304" i="7"/>
  <c r="AI304" i="7"/>
  <c r="AH304" i="7"/>
  <c r="AA304" i="7"/>
  <c r="AE304" i="7"/>
  <c r="AK304" i="7"/>
  <c r="AJ368" i="7"/>
  <c r="AI368" i="7"/>
  <c r="AK368" i="7"/>
  <c r="AH336" i="7"/>
  <c r="AA336" i="7"/>
  <c r="AE336" i="7"/>
  <c r="AI470" i="7"/>
  <c r="AH470" i="7"/>
  <c r="AA470" i="7"/>
  <c r="AE470" i="7"/>
  <c r="AJ470" i="7"/>
  <c r="AK470" i="7"/>
  <c r="AI526" i="7"/>
  <c r="AJ526" i="7"/>
  <c r="AK526" i="7"/>
  <c r="AH384" i="7"/>
  <c r="AA384" i="7"/>
  <c r="AE384" i="7"/>
  <c r="AJ534" i="7"/>
  <c r="AI534" i="7"/>
  <c r="AH534" i="7"/>
  <c r="AA534" i="7"/>
  <c r="AE534" i="7"/>
  <c r="AK534" i="7"/>
  <c r="AZ79" i="7"/>
  <c r="AX79" i="7"/>
  <c r="AZ55" i="7"/>
  <c r="AX55" i="7"/>
  <c r="AT519" i="1"/>
  <c r="AS519" i="1"/>
  <c r="AR519" i="1"/>
  <c r="AQ519" i="1"/>
  <c r="AP519" i="1"/>
  <c r="AO519" i="1"/>
  <c r="AN519" i="1"/>
  <c r="AM519" i="1"/>
  <c r="AL519" i="1"/>
  <c r="AT515" i="1"/>
  <c r="AS515" i="1"/>
  <c r="AR515" i="1"/>
  <c r="AQ515" i="1"/>
  <c r="AP515" i="1"/>
  <c r="AO515" i="1"/>
  <c r="AN515" i="1"/>
  <c r="AM515" i="1"/>
  <c r="AL515" i="1"/>
  <c r="R103" i="1"/>
  <c r="T103" i="1" s="1"/>
  <c r="F51" i="1"/>
  <c r="E23" i="3"/>
  <c r="P47" i="1"/>
  <c r="V47" i="1" s="1"/>
  <c r="Z47" i="1"/>
  <c r="P43" i="1"/>
  <c r="Z43" i="1"/>
  <c r="P39" i="1"/>
  <c r="AC39" i="1" s="1"/>
  <c r="Z39" i="1"/>
  <c r="P35" i="1"/>
  <c r="Z35" i="1"/>
  <c r="P31" i="1"/>
  <c r="Z31" i="1"/>
  <c r="P27" i="1"/>
  <c r="R27" i="1" s="1"/>
  <c r="T27" i="1" s="1"/>
  <c r="Z27" i="1"/>
  <c r="P23" i="1"/>
  <c r="AC23" i="1" s="1"/>
  <c r="Z23" i="1"/>
  <c r="Z93" i="1"/>
  <c r="P93" i="1"/>
  <c r="R93" i="1"/>
  <c r="T93" i="1" s="1"/>
  <c r="G93" i="1"/>
  <c r="V52" i="6"/>
  <c r="K52" i="6"/>
  <c r="Z98" i="1"/>
  <c r="P98" i="1"/>
  <c r="G98" i="1"/>
  <c r="G32" i="6"/>
  <c r="P32" i="6"/>
  <c r="V32" i="6" s="1"/>
  <c r="AC60" i="1"/>
  <c r="AF60" i="1"/>
  <c r="V60" i="1"/>
  <c r="K60" i="1"/>
  <c r="K87" i="1"/>
  <c r="V57" i="6"/>
  <c r="K71" i="1"/>
  <c r="V39" i="6"/>
  <c r="K39" i="6"/>
  <c r="V33" i="6"/>
  <c r="AF75" i="1"/>
  <c r="AC75" i="1"/>
  <c r="V75" i="1"/>
  <c r="K75" i="1"/>
  <c r="E12" i="3"/>
  <c r="V49" i="6"/>
  <c r="AF59" i="1"/>
  <c r="AC59" i="1"/>
  <c r="V59" i="1"/>
  <c r="K59" i="1"/>
  <c r="AC86" i="1"/>
  <c r="AF86" i="1"/>
  <c r="V86" i="1"/>
  <c r="K86" i="1"/>
  <c r="R64" i="7"/>
  <c r="T64" i="7"/>
  <c r="AC64" i="7"/>
  <c r="AF64" i="7"/>
  <c r="K64" i="7"/>
  <c r="V64" i="7"/>
  <c r="AT73" i="7"/>
  <c r="AS73" i="7"/>
  <c r="AR73" i="7"/>
  <c r="AQ73" i="7"/>
  <c r="AP73" i="7"/>
  <c r="AO73" i="7"/>
  <c r="AN73" i="7"/>
  <c r="AM73" i="7"/>
  <c r="AL73" i="7"/>
  <c r="AC59" i="7"/>
  <c r="AF59" i="7"/>
  <c r="K59" i="7"/>
  <c r="V59" i="7"/>
  <c r="AT76" i="7"/>
  <c r="AS76" i="7"/>
  <c r="AR76" i="7"/>
  <c r="AQ76" i="7"/>
  <c r="AP76" i="7"/>
  <c r="AO76" i="7"/>
  <c r="AN76" i="7"/>
  <c r="AM76" i="7"/>
  <c r="AL76" i="7"/>
  <c r="AT48" i="7"/>
  <c r="AS48" i="7"/>
  <c r="AR48" i="7"/>
  <c r="AQ48" i="7"/>
  <c r="AP48" i="7"/>
  <c r="AO48" i="7"/>
  <c r="AN48" i="7"/>
  <c r="AM48" i="7"/>
  <c r="AL48" i="7"/>
  <c r="AI166" i="7"/>
  <c r="AH166" i="7"/>
  <c r="AA166" i="7"/>
  <c r="AE166" i="7"/>
  <c r="AJ166" i="7"/>
  <c r="AK166" i="7"/>
  <c r="AI188" i="7"/>
  <c r="AJ188" i="7"/>
  <c r="AK188" i="7"/>
  <c r="AH137" i="7"/>
  <c r="AA137" i="7"/>
  <c r="AE137" i="7"/>
  <c r="AJ162" i="7"/>
  <c r="AI162" i="7"/>
  <c r="AH162" i="7"/>
  <c r="AA162" i="7"/>
  <c r="AE162" i="7"/>
  <c r="AK162" i="7"/>
  <c r="AI196" i="7"/>
  <c r="AH196" i="7"/>
  <c r="AA196" i="7"/>
  <c r="AE196" i="7"/>
  <c r="AJ196" i="7"/>
  <c r="AK196" i="7"/>
  <c r="AI275" i="7"/>
  <c r="AH275" i="7"/>
  <c r="AA275" i="7"/>
  <c r="AE275" i="7"/>
  <c r="AJ275" i="7"/>
  <c r="AK275" i="7"/>
  <c r="AJ240" i="7"/>
  <c r="AI240" i="7"/>
  <c r="AK240" i="7"/>
  <c r="AJ279" i="7"/>
  <c r="AI279" i="7"/>
  <c r="AH279" i="7"/>
  <c r="AA279" i="7"/>
  <c r="AE279" i="7"/>
  <c r="AK279" i="7"/>
  <c r="AJ324" i="7"/>
  <c r="AI324" i="7"/>
  <c r="AK324" i="7"/>
  <c r="AH292" i="7"/>
  <c r="AA292" i="7"/>
  <c r="AE292" i="7"/>
  <c r="AI414" i="7"/>
  <c r="AH414" i="7"/>
  <c r="AA414" i="7"/>
  <c r="AE414" i="7"/>
  <c r="AJ414" i="7"/>
  <c r="AK414" i="7"/>
  <c r="AH409" i="7"/>
  <c r="AA409" i="7"/>
  <c r="AE409" i="7"/>
  <c r="AI406" i="7"/>
  <c r="AH406" i="7"/>
  <c r="AA406" i="7"/>
  <c r="AE406" i="7"/>
  <c r="AJ406" i="7"/>
  <c r="AK406" i="7"/>
  <c r="R25" i="7"/>
  <c r="T25" i="7" s="1"/>
  <c r="AZ18" i="7"/>
  <c r="AX18" i="7"/>
  <c r="BB107" i="7"/>
  <c r="BA107" i="7"/>
  <c r="AZ107" i="7"/>
  <c r="AX107" i="7"/>
  <c r="AZ96" i="7"/>
  <c r="AX96" i="7"/>
  <c r="AZ39" i="7"/>
  <c r="AX39" i="7"/>
  <c r="AZ94" i="7"/>
  <c r="AX94" i="7"/>
  <c r="AZ89" i="7"/>
  <c r="AX89" i="7"/>
  <c r="AZ103" i="7"/>
  <c r="AX103" i="7"/>
  <c r="AU527" i="1"/>
  <c r="AU523" i="1"/>
  <c r="G47" i="1"/>
  <c r="G43" i="1"/>
  <c r="G39" i="1"/>
  <c r="G35" i="1"/>
  <c r="G31" i="1"/>
  <c r="G27" i="1"/>
  <c r="G23" i="1"/>
  <c r="P97" i="1"/>
  <c r="R97" i="1" s="1"/>
  <c r="T97" i="1" s="1"/>
  <c r="Z97" i="1"/>
  <c r="G97" i="1"/>
  <c r="P58" i="6"/>
  <c r="R58" i="6"/>
  <c r="T58" i="6" s="1"/>
  <c r="G58" i="6"/>
  <c r="P102" i="1"/>
  <c r="Z102" i="1"/>
  <c r="G102" i="1"/>
  <c r="Z74" i="1"/>
  <c r="P74" i="1"/>
  <c r="R74" i="1"/>
  <c r="T74" i="1" s="1"/>
  <c r="G74" i="1"/>
  <c r="K51" i="6"/>
  <c r="V51" i="6"/>
  <c r="R59" i="6"/>
  <c r="T59" i="6" s="1"/>
  <c r="AC62" i="1"/>
  <c r="AF62" i="1"/>
  <c r="V62" i="1"/>
  <c r="K62" i="1"/>
  <c r="R81" i="1"/>
  <c r="T81" i="1" s="1"/>
  <c r="K53" i="6"/>
  <c r="V53" i="6"/>
  <c r="R63" i="1"/>
  <c r="T63" i="1" s="1"/>
  <c r="R52" i="6"/>
  <c r="T52" i="6" s="1"/>
  <c r="V25" i="6"/>
  <c r="AC76" i="1"/>
  <c r="AF76" i="1"/>
  <c r="K76" i="1"/>
  <c r="V76" i="1"/>
  <c r="R55" i="6"/>
  <c r="T55" i="6" s="1"/>
  <c r="R67" i="1"/>
  <c r="T67" i="1" s="1"/>
  <c r="R59" i="1"/>
  <c r="T59" i="1" s="1"/>
  <c r="AJ274" i="7"/>
  <c r="AI274" i="7"/>
  <c r="AH274" i="7"/>
  <c r="AA274" i="7"/>
  <c r="AE274" i="7"/>
  <c r="AK274" i="7"/>
  <c r="AJ312" i="7"/>
  <c r="AI312" i="7"/>
  <c r="AK312" i="7"/>
  <c r="AJ332" i="7"/>
  <c r="AI332" i="7"/>
  <c r="AK332" i="7"/>
  <c r="AI353" i="7"/>
  <c r="AH353" i="7"/>
  <c r="AA353" i="7"/>
  <c r="AE353" i="7"/>
  <c r="AJ353" i="7"/>
  <c r="AK353" i="7"/>
  <c r="AI382" i="7"/>
  <c r="AJ382" i="7"/>
  <c r="AK382" i="7"/>
  <c r="AI378" i="7"/>
  <c r="AH378" i="7"/>
  <c r="AA378" i="7"/>
  <c r="AE378" i="7"/>
  <c r="AJ378" i="7"/>
  <c r="AK378" i="7"/>
  <c r="AI385" i="7"/>
  <c r="AJ385" i="7"/>
  <c r="AK385" i="7"/>
  <c r="AI462" i="7"/>
  <c r="AH462" i="7"/>
  <c r="AA462" i="7"/>
  <c r="AE462" i="7"/>
  <c r="AJ462" i="7"/>
  <c r="AK462" i="7"/>
  <c r="AJ502" i="7"/>
  <c r="AI502" i="7"/>
  <c r="AH502" i="7"/>
  <c r="AA502" i="7"/>
  <c r="AE502" i="7"/>
  <c r="AK502" i="7"/>
  <c r="AJ522" i="7"/>
  <c r="AI522" i="7"/>
  <c r="AK522" i="7"/>
  <c r="AJ514" i="7"/>
  <c r="AI514" i="7"/>
  <c r="AK514" i="7"/>
  <c r="BB40" i="7"/>
  <c r="BA40" i="7"/>
  <c r="AI474" i="7"/>
  <c r="AH474" i="7"/>
  <c r="AA474" i="7"/>
  <c r="AE474" i="7"/>
  <c r="AJ474" i="7"/>
  <c r="AK474" i="7"/>
  <c r="BA51" i="7"/>
  <c r="AZ51" i="7"/>
  <c r="AX51" i="7"/>
  <c r="BB51" i="7"/>
  <c r="BB123" i="7"/>
  <c r="BA123" i="7"/>
  <c r="AZ123" i="7"/>
  <c r="AX123" i="7"/>
  <c r="BA65" i="7"/>
  <c r="BB65" i="7"/>
  <c r="AS535" i="1"/>
  <c r="AT535" i="1"/>
  <c r="AR535" i="1"/>
  <c r="AQ535" i="1"/>
  <c r="AP535" i="1"/>
  <c r="AO535" i="1"/>
  <c r="AN535" i="1"/>
  <c r="AM535" i="1"/>
  <c r="AL535" i="1"/>
  <c r="AS531" i="1"/>
  <c r="AR531" i="1"/>
  <c r="AQ531" i="1"/>
  <c r="AP531" i="1"/>
  <c r="AO531" i="1"/>
  <c r="AN531" i="1"/>
  <c r="AM531" i="1"/>
  <c r="AL531" i="1"/>
  <c r="AT531" i="1"/>
  <c r="G58" i="1"/>
  <c r="Z58" i="1"/>
  <c r="P58" i="1"/>
  <c r="F50" i="1"/>
  <c r="AU50" i="1"/>
  <c r="E15" i="3"/>
  <c r="F46" i="1"/>
  <c r="E14" i="3"/>
  <c r="F42" i="1"/>
  <c r="E20" i="3"/>
  <c r="P38" i="1"/>
  <c r="Z38" i="1"/>
  <c r="P34" i="1"/>
  <c r="R34" i="1" s="1"/>
  <c r="T34" i="1" s="1"/>
  <c r="Z34" i="1"/>
  <c r="P30" i="1"/>
  <c r="Z30" i="1"/>
  <c r="P26" i="1"/>
  <c r="Z26" i="1"/>
  <c r="P22" i="1"/>
  <c r="Z22" i="1"/>
  <c r="Z101" i="1"/>
  <c r="P101" i="1"/>
  <c r="R101" i="1"/>
  <c r="T101" i="1" s="1"/>
  <c r="G101" i="1"/>
  <c r="V28" i="6"/>
  <c r="K28" i="6"/>
  <c r="K60" i="6"/>
  <c r="Z106" i="1"/>
  <c r="G106" i="1"/>
  <c r="R106" i="1"/>
  <c r="T106" i="1"/>
  <c r="P91" i="1"/>
  <c r="Z91" i="1"/>
  <c r="G91" i="1"/>
  <c r="AC70" i="1"/>
  <c r="AF70" i="1"/>
  <c r="V70" i="1"/>
  <c r="K70" i="1"/>
  <c r="K59" i="6"/>
  <c r="V59" i="6"/>
  <c r="E21" i="3"/>
  <c r="AC73" i="1"/>
  <c r="K73" i="1"/>
  <c r="K55" i="1"/>
  <c r="R75" i="1"/>
  <c r="T75" i="1" s="1"/>
  <c r="K61" i="6"/>
  <c r="V55" i="6"/>
  <c r="K55" i="6"/>
  <c r="K77" i="1"/>
  <c r="AC68" i="1"/>
  <c r="AF68" i="1"/>
  <c r="V68" i="1"/>
  <c r="K68" i="1"/>
  <c r="R86" i="1"/>
  <c r="T86" i="1" s="1"/>
  <c r="AI204" i="7"/>
  <c r="AJ204" i="7"/>
  <c r="AK204" i="7"/>
  <c r="AI260" i="7"/>
  <c r="AH260" i="7"/>
  <c r="AA260" i="7"/>
  <c r="AE260" i="7"/>
  <c r="AJ260" i="7"/>
  <c r="AK260" i="7"/>
  <c r="AI276" i="7"/>
  <c r="AH276" i="7"/>
  <c r="AA276" i="7"/>
  <c r="AE276" i="7"/>
  <c r="AJ276" i="7"/>
  <c r="AK276" i="7"/>
  <c r="AJ300" i="7"/>
  <c r="AI300" i="7"/>
  <c r="AK300" i="7"/>
  <c r="AJ454" i="7"/>
  <c r="AI454" i="7"/>
  <c r="AH454" i="7"/>
  <c r="AA454" i="7"/>
  <c r="AE454" i="7"/>
  <c r="AK454" i="7"/>
  <c r="AH372" i="7"/>
  <c r="AA372" i="7"/>
  <c r="AE372" i="7"/>
  <c r="AJ438" i="7"/>
  <c r="AI438" i="7"/>
  <c r="AH438" i="7"/>
  <c r="AA438" i="7"/>
  <c r="AE438" i="7"/>
  <c r="AK438" i="7"/>
  <c r="AI494" i="7"/>
  <c r="AH494" i="7"/>
  <c r="AA494" i="7"/>
  <c r="AE494" i="7"/>
  <c r="AJ494" i="7"/>
  <c r="AK494" i="7"/>
  <c r="AJ518" i="7"/>
  <c r="AI518" i="7"/>
  <c r="AK518" i="7"/>
  <c r="AI542" i="7"/>
  <c r="AH542" i="7"/>
  <c r="AA542" i="7"/>
  <c r="AE542" i="7"/>
  <c r="AJ542" i="7"/>
  <c r="AK542" i="7"/>
  <c r="AH425" i="7"/>
  <c r="AA425" i="7"/>
  <c r="AE425" i="7"/>
  <c r="R51" i="7"/>
  <c r="T51" i="7" s="1"/>
  <c r="AZ104" i="7"/>
  <c r="AX104" i="7"/>
  <c r="AZ102" i="7"/>
  <c r="AX102" i="7"/>
  <c r="AZ97" i="7"/>
  <c r="AX97" i="7"/>
  <c r="AZ35" i="7"/>
  <c r="AX35" i="7"/>
  <c r="AZ90" i="7"/>
  <c r="AX90" i="7"/>
  <c r="AU525" i="1"/>
  <c r="AU543" i="1"/>
  <c r="AU539" i="1"/>
  <c r="P88" i="1"/>
  <c r="R88" i="1"/>
  <c r="T88" i="1" s="1"/>
  <c r="Z88" i="1"/>
  <c r="G88" i="1"/>
  <c r="G38" i="1"/>
  <c r="G34" i="1"/>
  <c r="G30" i="1"/>
  <c r="G26" i="1"/>
  <c r="G22" i="1"/>
  <c r="P105" i="1"/>
  <c r="R105" i="1" s="1"/>
  <c r="T105" i="1" s="1"/>
  <c r="Z105" i="1"/>
  <c r="G105" i="1"/>
  <c r="P34" i="6"/>
  <c r="R34" i="6" s="1"/>
  <c r="T34" i="6" s="1"/>
  <c r="G34" i="6"/>
  <c r="P66" i="6"/>
  <c r="R66" i="6" s="1"/>
  <c r="T66" i="6" s="1"/>
  <c r="G66" i="6"/>
  <c r="D16" i="6"/>
  <c r="D19" i="6" s="1"/>
  <c r="P104" i="1"/>
  <c r="R104" i="1" s="1"/>
  <c r="T104" i="1" s="1"/>
  <c r="P95" i="1"/>
  <c r="Z95" i="1"/>
  <c r="G95" i="1"/>
  <c r="AF80" i="1"/>
  <c r="AC80" i="1"/>
  <c r="K80" i="1"/>
  <c r="V80" i="1"/>
  <c r="R62" i="1"/>
  <c r="T62" i="1"/>
  <c r="K65" i="6"/>
  <c r="V65" i="6"/>
  <c r="AF83" i="1"/>
  <c r="AC83" i="1"/>
  <c r="V83" i="1"/>
  <c r="K83" i="1"/>
  <c r="R35" i="6"/>
  <c r="T35" i="6"/>
  <c r="R76" i="1"/>
  <c r="T76" i="1"/>
  <c r="R27" i="6"/>
  <c r="T27" i="6" s="1"/>
  <c r="R36" i="6"/>
  <c r="T36" i="6" s="1"/>
  <c r="AJ535" i="1"/>
  <c r="AI535" i="1"/>
  <c r="AH535" i="1"/>
  <c r="AA535" i="1"/>
  <c r="AE535" i="1"/>
  <c r="AK535" i="1"/>
  <c r="AK519" i="1"/>
  <c r="AJ519" i="1"/>
  <c r="AI519" i="1"/>
  <c r="AH519" i="1"/>
  <c r="AA519" i="1"/>
  <c r="AE519" i="1"/>
  <c r="AJ533" i="1"/>
  <c r="AI533" i="1"/>
  <c r="AK533" i="1"/>
  <c r="AJ24" i="7"/>
  <c r="AI24" i="7"/>
  <c r="AK24" i="7"/>
  <c r="AI50" i="7"/>
  <c r="AJ50" i="7"/>
  <c r="AK50" i="7"/>
  <c r="AJ35" i="7"/>
  <c r="AI35" i="7"/>
  <c r="AK35" i="7"/>
  <c r="AI46" i="7"/>
  <c r="AJ46" i="7"/>
  <c r="AK46" i="7"/>
  <c r="AI55" i="7"/>
  <c r="AJ55" i="7"/>
  <c r="AK55" i="7"/>
  <c r="AJ22" i="7"/>
  <c r="AI22" i="7"/>
  <c r="AH22" i="7"/>
  <c r="AK22" i="7"/>
  <c r="AJ34" i="7"/>
  <c r="AI34" i="7"/>
  <c r="AK34" i="7"/>
  <c r="AK503" i="1"/>
  <c r="AJ503" i="1"/>
  <c r="AI503" i="1"/>
  <c r="AI70" i="7"/>
  <c r="AH70" i="7"/>
  <c r="AJ70" i="7"/>
  <c r="AK70" i="7"/>
  <c r="AI47" i="7"/>
  <c r="AJ47" i="7"/>
  <c r="AK47" i="7"/>
  <c r="BA5" i="7"/>
  <c r="AZ5" i="7"/>
  <c r="AX5" i="7"/>
  <c r="BB5" i="7"/>
  <c r="BB6" i="7"/>
  <c r="BA6" i="7"/>
  <c r="BA7" i="7"/>
  <c r="AZ7" i="7"/>
  <c r="AX7" i="7"/>
  <c r="BB7" i="7"/>
  <c r="AI67" i="7"/>
  <c r="AJ67" i="7"/>
  <c r="AK67" i="7"/>
  <c r="AJ33" i="7"/>
  <c r="AI33" i="7"/>
  <c r="AH33" i="7"/>
  <c r="AK33" i="7"/>
  <c r="BA8" i="7"/>
  <c r="AZ8" i="7"/>
  <c r="AX8" i="7"/>
  <c r="BB8" i="7"/>
  <c r="AJ32" i="7"/>
  <c r="AI32" i="7"/>
  <c r="AH32" i="7"/>
  <c r="AK32" i="7"/>
  <c r="AI53" i="7"/>
  <c r="AJ53" i="7"/>
  <c r="AK53" i="7"/>
  <c r="AT48" i="1"/>
  <c r="AS48" i="1"/>
  <c r="AR48" i="1"/>
  <c r="AQ48" i="1"/>
  <c r="AP48" i="1"/>
  <c r="AO48" i="1"/>
  <c r="AN48" i="1"/>
  <c r="AM48" i="1"/>
  <c r="AL48" i="1"/>
  <c r="AJ76" i="7"/>
  <c r="AI76" i="7"/>
  <c r="AH76" i="7"/>
  <c r="AK76" i="7"/>
  <c r="BA10" i="7"/>
  <c r="BB10" i="7"/>
  <c r="AJ36" i="7"/>
  <c r="AI36" i="7"/>
  <c r="AK36" i="7"/>
  <c r="AI66" i="7"/>
  <c r="AJ66" i="7"/>
  <c r="AK66" i="7"/>
  <c r="AJ38" i="7"/>
  <c r="AI38" i="7"/>
  <c r="AH38" i="7"/>
  <c r="AK38" i="7"/>
  <c r="AI71" i="7"/>
  <c r="AJ71" i="7"/>
  <c r="AK71" i="7"/>
  <c r="AI59" i="7"/>
  <c r="AH59" i="7"/>
  <c r="AJ59" i="7"/>
  <c r="AK59" i="7"/>
  <c r="AT50" i="1"/>
  <c r="AS50" i="1"/>
  <c r="AR50" i="1"/>
  <c r="AQ50" i="1"/>
  <c r="AP50" i="1"/>
  <c r="AO50" i="1"/>
  <c r="AN50" i="1"/>
  <c r="AM50" i="1"/>
  <c r="AL50" i="1"/>
  <c r="AK507" i="1"/>
  <c r="AJ507" i="1"/>
  <c r="AI507" i="1"/>
  <c r="AJ28" i="7"/>
  <c r="AI28" i="7"/>
  <c r="AH28" i="7"/>
  <c r="AK28" i="7"/>
  <c r="AJ544" i="1"/>
  <c r="AI544" i="1"/>
  <c r="AK544" i="1"/>
  <c r="BA4" i="7"/>
  <c r="AZ4" i="7"/>
  <c r="AX4" i="7"/>
  <c r="BB4" i="7"/>
  <c r="AJ37" i="7"/>
  <c r="AI37" i="7"/>
  <c r="AH37" i="7"/>
  <c r="AK37" i="7"/>
  <c r="AI51" i="7"/>
  <c r="AH51" i="7"/>
  <c r="AJ51" i="7"/>
  <c r="AK51" i="7"/>
  <c r="AJ31" i="7"/>
  <c r="AI31" i="7"/>
  <c r="AK31" i="7"/>
  <c r="AJ25" i="7"/>
  <c r="AI25" i="7"/>
  <c r="AK25" i="7"/>
  <c r="AI52" i="7"/>
  <c r="AJ52" i="7"/>
  <c r="AK52" i="7"/>
  <c r="AI58" i="7"/>
  <c r="AH58" i="7"/>
  <c r="AJ58" i="7"/>
  <c r="AK58" i="7"/>
  <c r="AI54" i="7"/>
  <c r="AJ54" i="7"/>
  <c r="AK54" i="7"/>
  <c r="AI63" i="7"/>
  <c r="AJ63" i="7"/>
  <c r="AK63" i="7"/>
  <c r="AI65" i="7"/>
  <c r="AJ65" i="7"/>
  <c r="AK65" i="7"/>
  <c r="AI48" i="7"/>
  <c r="AH48" i="7"/>
  <c r="AJ48" i="7"/>
  <c r="AK48" i="7"/>
  <c r="AJ30" i="7"/>
  <c r="AI30" i="7"/>
  <c r="AK30" i="7"/>
  <c r="AI69" i="7"/>
  <c r="AH69" i="7"/>
  <c r="AJ69" i="7"/>
  <c r="AK69" i="7"/>
  <c r="AI61" i="7"/>
  <c r="AJ61" i="7"/>
  <c r="AK61" i="7"/>
  <c r="AI62" i="7"/>
  <c r="AH62" i="7"/>
  <c r="AJ62" i="7"/>
  <c r="AK62" i="7"/>
  <c r="AJ23" i="7"/>
  <c r="AI23" i="7"/>
  <c r="AH23" i="7"/>
  <c r="AK23" i="7"/>
  <c r="AK511" i="1"/>
  <c r="AJ511" i="1"/>
  <c r="AI511" i="1"/>
  <c r="AI57" i="7"/>
  <c r="AJ57" i="7"/>
  <c r="AK57" i="7"/>
  <c r="AI45" i="7"/>
  <c r="AH45" i="7"/>
  <c r="AJ45" i="7"/>
  <c r="AK45" i="7"/>
  <c r="AJ26" i="7"/>
  <c r="AI26" i="7"/>
  <c r="AK26" i="7"/>
  <c r="AI56" i="7"/>
  <c r="AH56" i="7"/>
  <c r="AJ56" i="7"/>
  <c r="AK56" i="7"/>
  <c r="AJ531" i="1"/>
  <c r="AI531" i="1"/>
  <c r="AH531" i="1"/>
  <c r="AA531" i="1"/>
  <c r="AE531" i="1"/>
  <c r="AK531" i="1"/>
  <c r="AK515" i="1"/>
  <c r="AJ515" i="1"/>
  <c r="AI515" i="1"/>
  <c r="AH515" i="1"/>
  <c r="AA515" i="1"/>
  <c r="AE515" i="1"/>
  <c r="AJ537" i="1"/>
  <c r="AK537" i="1"/>
  <c r="AI537" i="1"/>
  <c r="AJ521" i="1"/>
  <c r="AK521" i="1"/>
  <c r="AI521" i="1"/>
  <c r="AH521" i="1"/>
  <c r="AA521" i="1"/>
  <c r="AE521" i="1"/>
  <c r="AI43" i="7"/>
  <c r="AJ43" i="7"/>
  <c r="AK43" i="7"/>
  <c r="BA9" i="7"/>
  <c r="AZ9" i="7"/>
  <c r="AX9" i="7"/>
  <c r="BB9" i="7"/>
  <c r="AI72" i="7"/>
  <c r="AJ72" i="7"/>
  <c r="AK72" i="7"/>
  <c r="AJ27" i="7"/>
  <c r="AI27" i="7"/>
  <c r="AH27" i="7"/>
  <c r="AK27" i="7"/>
  <c r="AJ21" i="7"/>
  <c r="AI21" i="7"/>
  <c r="AK21" i="7"/>
  <c r="AI42" i="7"/>
  <c r="AH42" i="7"/>
  <c r="AJ42" i="7"/>
  <c r="AK42" i="7"/>
  <c r="AJ29" i="7"/>
  <c r="AI29" i="7"/>
  <c r="AK29" i="7"/>
  <c r="AI73" i="7"/>
  <c r="AJ73" i="7"/>
  <c r="AK73" i="7"/>
  <c r="AI60" i="7"/>
  <c r="AH60" i="7"/>
  <c r="AJ60" i="7"/>
  <c r="AK60" i="7"/>
  <c r="AI68" i="7"/>
  <c r="AJ68" i="7"/>
  <c r="AK68" i="7"/>
  <c r="AI49" i="7"/>
  <c r="AJ49" i="7"/>
  <c r="AK49" i="7"/>
  <c r="AI75" i="7"/>
  <c r="AJ75" i="7"/>
  <c r="AK75" i="7"/>
  <c r="AI64" i="7"/>
  <c r="AH64" i="7"/>
  <c r="AJ64" i="7"/>
  <c r="AK64" i="7"/>
  <c r="BA3" i="7"/>
  <c r="AZ3" i="7"/>
  <c r="AX3" i="7"/>
  <c r="BB3" i="7"/>
  <c r="V22" i="1"/>
  <c r="AC22" i="1"/>
  <c r="AF22" i="1"/>
  <c r="K22" i="1"/>
  <c r="K47" i="1"/>
  <c r="K24" i="6"/>
  <c r="V24" i="6"/>
  <c r="AC25" i="1"/>
  <c r="AC37" i="1"/>
  <c r="K37" i="1"/>
  <c r="AF37" i="1"/>
  <c r="V37" i="1"/>
  <c r="AS541" i="1"/>
  <c r="AR541" i="1"/>
  <c r="AQ541" i="1"/>
  <c r="AP541" i="1"/>
  <c r="AO541" i="1"/>
  <c r="AN541" i="1"/>
  <c r="AM541" i="1"/>
  <c r="AL541" i="1"/>
  <c r="AT541" i="1"/>
  <c r="R37" i="1"/>
  <c r="T37" i="1" s="1"/>
  <c r="BK8" i="1"/>
  <c r="BJ8" i="1"/>
  <c r="BI8" i="1"/>
  <c r="BH8" i="1"/>
  <c r="BG8" i="1"/>
  <c r="BF8" i="1"/>
  <c r="BE8" i="1"/>
  <c r="BD8" i="1"/>
  <c r="BC8" i="1"/>
  <c r="AT23" i="1"/>
  <c r="AS23" i="1"/>
  <c r="AR23" i="1"/>
  <c r="AQ23" i="1"/>
  <c r="AP23" i="1"/>
  <c r="AO23" i="1"/>
  <c r="AN23" i="1"/>
  <c r="AM23" i="1"/>
  <c r="AL23" i="1"/>
  <c r="AT31" i="1"/>
  <c r="AS31" i="1"/>
  <c r="AR31" i="1"/>
  <c r="AQ31" i="1"/>
  <c r="AP31" i="1"/>
  <c r="AO31" i="1"/>
  <c r="AN31" i="1"/>
  <c r="AM31" i="1"/>
  <c r="AL31" i="1"/>
  <c r="AT39" i="1"/>
  <c r="AS39" i="1"/>
  <c r="AR39" i="1"/>
  <c r="AQ39" i="1"/>
  <c r="AP39" i="1"/>
  <c r="AO39" i="1"/>
  <c r="AN39" i="1"/>
  <c r="AM39" i="1"/>
  <c r="AL39" i="1"/>
  <c r="AT47" i="1"/>
  <c r="AS47" i="1"/>
  <c r="AR47" i="1"/>
  <c r="AQ47" i="1"/>
  <c r="AP47" i="1"/>
  <c r="AO47" i="1"/>
  <c r="AN47" i="1"/>
  <c r="AM47" i="1"/>
  <c r="AL47" i="1"/>
  <c r="BK57" i="1"/>
  <c r="BJ57" i="1"/>
  <c r="BI57" i="1"/>
  <c r="BH57" i="1"/>
  <c r="BG57" i="1"/>
  <c r="BF57" i="1"/>
  <c r="BE57" i="1"/>
  <c r="BD57" i="1"/>
  <c r="BC57" i="1"/>
  <c r="BK27" i="1"/>
  <c r="BJ27" i="1"/>
  <c r="BI27" i="1"/>
  <c r="BH27" i="1"/>
  <c r="BG27" i="1"/>
  <c r="BF27" i="1"/>
  <c r="BE27" i="1"/>
  <c r="BD27" i="1"/>
  <c r="BC27" i="1"/>
  <c r="BK35" i="1"/>
  <c r="BJ35" i="1"/>
  <c r="BI35" i="1"/>
  <c r="BH35" i="1"/>
  <c r="BG35" i="1"/>
  <c r="BF35" i="1"/>
  <c r="BE35" i="1"/>
  <c r="BD35" i="1"/>
  <c r="BC35" i="1"/>
  <c r="BK43" i="1"/>
  <c r="BJ43" i="1"/>
  <c r="BI43" i="1"/>
  <c r="BH43" i="1"/>
  <c r="BG43" i="1"/>
  <c r="BF43" i="1"/>
  <c r="BE43" i="1"/>
  <c r="BD43" i="1"/>
  <c r="BC43" i="1"/>
  <c r="AT56" i="1"/>
  <c r="AS56" i="1"/>
  <c r="AR56" i="1"/>
  <c r="AQ56" i="1"/>
  <c r="AP56" i="1"/>
  <c r="AO56" i="1"/>
  <c r="AN56" i="1"/>
  <c r="AM56" i="1"/>
  <c r="AL56" i="1"/>
  <c r="BK12" i="1"/>
  <c r="BJ12" i="1"/>
  <c r="BI12" i="1"/>
  <c r="BH12" i="1"/>
  <c r="BG12" i="1"/>
  <c r="BF12" i="1"/>
  <c r="BE12" i="1"/>
  <c r="BD12" i="1"/>
  <c r="BC12" i="1"/>
  <c r="AT71" i="1"/>
  <c r="AS71" i="1"/>
  <c r="AR71" i="1"/>
  <c r="AQ71" i="1"/>
  <c r="AP71" i="1"/>
  <c r="AO71" i="1"/>
  <c r="AN71" i="1"/>
  <c r="AM71" i="1"/>
  <c r="AL71" i="1"/>
  <c r="AT103" i="1"/>
  <c r="AS103" i="1"/>
  <c r="AR103" i="1"/>
  <c r="AQ103" i="1"/>
  <c r="AP103" i="1"/>
  <c r="AO103" i="1"/>
  <c r="AN103" i="1"/>
  <c r="AM103" i="1"/>
  <c r="AL103" i="1"/>
  <c r="BK89" i="1"/>
  <c r="BJ89" i="1"/>
  <c r="BI89" i="1"/>
  <c r="BH89" i="1"/>
  <c r="BG89" i="1"/>
  <c r="BF89" i="1"/>
  <c r="BE89" i="1"/>
  <c r="BD89" i="1"/>
  <c r="BC89" i="1"/>
  <c r="BJ112" i="1"/>
  <c r="BI112" i="1"/>
  <c r="BH112" i="1"/>
  <c r="BG112" i="1"/>
  <c r="BF112" i="1"/>
  <c r="BE112" i="1"/>
  <c r="BD112" i="1"/>
  <c r="BC112" i="1"/>
  <c r="BK112" i="1"/>
  <c r="BK54" i="1"/>
  <c r="BJ54" i="1"/>
  <c r="BI54" i="1"/>
  <c r="BH54" i="1"/>
  <c r="BG54" i="1"/>
  <c r="BF54" i="1"/>
  <c r="BE54" i="1"/>
  <c r="BD54" i="1"/>
  <c r="BC54" i="1"/>
  <c r="BK86" i="1"/>
  <c r="BJ86" i="1"/>
  <c r="BI86" i="1"/>
  <c r="BH86" i="1"/>
  <c r="BG86" i="1"/>
  <c r="BF86" i="1"/>
  <c r="BE86" i="1"/>
  <c r="BD86" i="1"/>
  <c r="BC86" i="1"/>
  <c r="AT110" i="1"/>
  <c r="AS110" i="1"/>
  <c r="AR110" i="1"/>
  <c r="AQ110" i="1"/>
  <c r="AP110" i="1"/>
  <c r="AO110" i="1"/>
  <c r="AN110" i="1"/>
  <c r="AM110" i="1"/>
  <c r="AL110" i="1"/>
  <c r="AT136" i="1"/>
  <c r="AS136" i="1"/>
  <c r="AR136" i="1"/>
  <c r="AQ136" i="1"/>
  <c r="AP136" i="1"/>
  <c r="AO136" i="1"/>
  <c r="AN136" i="1"/>
  <c r="AM136" i="1"/>
  <c r="AL136" i="1"/>
  <c r="BK91" i="1"/>
  <c r="BJ91" i="1"/>
  <c r="BI91" i="1"/>
  <c r="BH91" i="1"/>
  <c r="BG91" i="1"/>
  <c r="BF91" i="1"/>
  <c r="BE91" i="1"/>
  <c r="BD91" i="1"/>
  <c r="BC91" i="1"/>
  <c r="AT67" i="1"/>
  <c r="AS67" i="1"/>
  <c r="AR67" i="1"/>
  <c r="AQ67" i="1"/>
  <c r="AP67" i="1"/>
  <c r="AO67" i="1"/>
  <c r="AN67" i="1"/>
  <c r="AM67" i="1"/>
  <c r="AL67" i="1"/>
  <c r="AT99" i="1"/>
  <c r="AS99" i="1"/>
  <c r="AR99" i="1"/>
  <c r="AQ99" i="1"/>
  <c r="AP99" i="1"/>
  <c r="AO99" i="1"/>
  <c r="AN99" i="1"/>
  <c r="AM99" i="1"/>
  <c r="AL99" i="1"/>
  <c r="AT80" i="1"/>
  <c r="AS80" i="1"/>
  <c r="AR80" i="1"/>
  <c r="AQ80" i="1"/>
  <c r="AP80" i="1"/>
  <c r="AO80" i="1"/>
  <c r="AN80" i="1"/>
  <c r="AM80" i="1"/>
  <c r="AL80" i="1"/>
  <c r="BK109" i="1"/>
  <c r="BJ109" i="1"/>
  <c r="BI109" i="1"/>
  <c r="BH109" i="1"/>
  <c r="BG109" i="1"/>
  <c r="BF109" i="1"/>
  <c r="BE109" i="1"/>
  <c r="BD109" i="1"/>
  <c r="BC109" i="1"/>
  <c r="BK58" i="1"/>
  <c r="BJ58" i="1"/>
  <c r="BI58" i="1"/>
  <c r="BH58" i="1"/>
  <c r="BG58" i="1"/>
  <c r="BF58" i="1"/>
  <c r="BE58" i="1"/>
  <c r="BD58" i="1"/>
  <c r="BC58" i="1"/>
  <c r="BK90" i="1"/>
  <c r="BJ90" i="1"/>
  <c r="BI90" i="1"/>
  <c r="BH90" i="1"/>
  <c r="BG90" i="1"/>
  <c r="BF90" i="1"/>
  <c r="BE90" i="1"/>
  <c r="BD90" i="1"/>
  <c r="BC90" i="1"/>
  <c r="AT115" i="1"/>
  <c r="AS115" i="1"/>
  <c r="AR115" i="1"/>
  <c r="AQ115" i="1"/>
  <c r="AP115" i="1"/>
  <c r="AO115" i="1"/>
  <c r="AN115" i="1"/>
  <c r="AM115" i="1"/>
  <c r="AL115" i="1"/>
  <c r="BK63" i="1"/>
  <c r="BJ63" i="1"/>
  <c r="BI63" i="1"/>
  <c r="BH63" i="1"/>
  <c r="BG63" i="1"/>
  <c r="BF63" i="1"/>
  <c r="BE63" i="1"/>
  <c r="BD63" i="1"/>
  <c r="BC63" i="1"/>
  <c r="BK95" i="1"/>
  <c r="BJ95" i="1"/>
  <c r="BI95" i="1"/>
  <c r="BH95" i="1"/>
  <c r="BG95" i="1"/>
  <c r="BF95" i="1"/>
  <c r="BE95" i="1"/>
  <c r="BD95" i="1"/>
  <c r="BC95" i="1"/>
  <c r="AT172" i="1"/>
  <c r="AS172" i="1"/>
  <c r="AR172" i="1"/>
  <c r="AQ172" i="1"/>
  <c r="AP172" i="1"/>
  <c r="AO172" i="1"/>
  <c r="AN172" i="1"/>
  <c r="AM172" i="1"/>
  <c r="AL172" i="1"/>
  <c r="AT236" i="1"/>
  <c r="AS236" i="1"/>
  <c r="AR236" i="1"/>
  <c r="AQ236" i="1"/>
  <c r="AP236" i="1"/>
  <c r="AO236" i="1"/>
  <c r="AN236" i="1"/>
  <c r="AM236" i="1"/>
  <c r="AL236" i="1"/>
  <c r="AS137" i="1"/>
  <c r="AR137" i="1"/>
  <c r="AQ137" i="1"/>
  <c r="AP137" i="1"/>
  <c r="AO137" i="1"/>
  <c r="AN137" i="1"/>
  <c r="AM137" i="1"/>
  <c r="AL137" i="1"/>
  <c r="AT137" i="1"/>
  <c r="AT201" i="1"/>
  <c r="AS201" i="1"/>
  <c r="AR201" i="1"/>
  <c r="AQ201" i="1"/>
  <c r="AP201" i="1"/>
  <c r="AO201" i="1"/>
  <c r="AN201" i="1"/>
  <c r="AM201" i="1"/>
  <c r="AL201" i="1"/>
  <c r="AT265" i="1"/>
  <c r="AS265" i="1"/>
  <c r="AR265" i="1"/>
  <c r="AQ265" i="1"/>
  <c r="AP265" i="1"/>
  <c r="AO265" i="1"/>
  <c r="AN265" i="1"/>
  <c r="AM265" i="1"/>
  <c r="AL265" i="1"/>
  <c r="AR190" i="1"/>
  <c r="AQ190" i="1"/>
  <c r="AP190" i="1"/>
  <c r="AO190" i="1"/>
  <c r="AN190" i="1"/>
  <c r="AM190" i="1"/>
  <c r="AL190" i="1"/>
  <c r="AT190" i="1"/>
  <c r="AS190" i="1"/>
  <c r="AT254" i="1"/>
  <c r="AS254" i="1"/>
  <c r="AR254" i="1"/>
  <c r="AQ254" i="1"/>
  <c r="AP254" i="1"/>
  <c r="AO254" i="1"/>
  <c r="AN254" i="1"/>
  <c r="AM254" i="1"/>
  <c r="AL254" i="1"/>
  <c r="BK129" i="1"/>
  <c r="BJ129" i="1"/>
  <c r="BI129" i="1"/>
  <c r="BH129" i="1"/>
  <c r="BG129" i="1"/>
  <c r="BF129" i="1"/>
  <c r="BE129" i="1"/>
  <c r="BD129" i="1"/>
  <c r="BC129" i="1"/>
  <c r="AT187" i="1"/>
  <c r="AS187" i="1"/>
  <c r="AR187" i="1"/>
  <c r="AQ187" i="1"/>
  <c r="AP187" i="1"/>
  <c r="AO187" i="1"/>
  <c r="AN187" i="1"/>
  <c r="AM187" i="1"/>
  <c r="AL187" i="1"/>
  <c r="AT251" i="1"/>
  <c r="AS251" i="1"/>
  <c r="AR251" i="1"/>
  <c r="AQ251" i="1"/>
  <c r="AP251" i="1"/>
  <c r="AO251" i="1"/>
  <c r="AN251" i="1"/>
  <c r="AM251" i="1"/>
  <c r="AL251" i="1"/>
  <c r="AT176" i="1"/>
  <c r="AS176" i="1"/>
  <c r="AR176" i="1"/>
  <c r="AQ176" i="1"/>
  <c r="AP176" i="1"/>
  <c r="AO176" i="1"/>
  <c r="AN176" i="1"/>
  <c r="AM176" i="1"/>
  <c r="AL176" i="1"/>
  <c r="AT240" i="1"/>
  <c r="AS240" i="1"/>
  <c r="AR240" i="1"/>
  <c r="AQ240" i="1"/>
  <c r="AP240" i="1"/>
  <c r="AO240" i="1"/>
  <c r="AN240" i="1"/>
  <c r="AM240" i="1"/>
  <c r="AL240" i="1"/>
  <c r="AS133" i="1"/>
  <c r="AR133" i="1"/>
  <c r="AQ133" i="1"/>
  <c r="AP133" i="1"/>
  <c r="AO133" i="1"/>
  <c r="AN133" i="1"/>
  <c r="AM133" i="1"/>
  <c r="AL133" i="1"/>
  <c r="AT133" i="1"/>
  <c r="AT197" i="1"/>
  <c r="AS197" i="1"/>
  <c r="AR197" i="1"/>
  <c r="AQ197" i="1"/>
  <c r="AP197" i="1"/>
  <c r="AO197" i="1"/>
  <c r="AN197" i="1"/>
  <c r="AM197" i="1"/>
  <c r="AL197" i="1"/>
  <c r="AT261" i="1"/>
  <c r="AS261" i="1"/>
  <c r="AR261" i="1"/>
  <c r="AQ261" i="1"/>
  <c r="AP261" i="1"/>
  <c r="AO261" i="1"/>
  <c r="AN261" i="1"/>
  <c r="AM261" i="1"/>
  <c r="AL261" i="1"/>
  <c r="AT186" i="1"/>
  <c r="AS186" i="1"/>
  <c r="AR186" i="1"/>
  <c r="AQ186" i="1"/>
  <c r="AP186" i="1"/>
  <c r="AO186" i="1"/>
  <c r="AN186" i="1"/>
  <c r="AM186" i="1"/>
  <c r="AL186" i="1"/>
  <c r="AT250" i="1"/>
  <c r="AS250" i="1"/>
  <c r="AR250" i="1"/>
  <c r="AQ250" i="1"/>
  <c r="AP250" i="1"/>
  <c r="AO250" i="1"/>
  <c r="AN250" i="1"/>
  <c r="AM250" i="1"/>
  <c r="AL250" i="1"/>
  <c r="AT135" i="1"/>
  <c r="AS135" i="1"/>
  <c r="AR135" i="1"/>
  <c r="AQ135" i="1"/>
  <c r="AP135" i="1"/>
  <c r="AO135" i="1"/>
  <c r="AN135" i="1"/>
  <c r="AM135" i="1"/>
  <c r="AL135" i="1"/>
  <c r="AT199" i="1"/>
  <c r="AS199" i="1"/>
  <c r="AR199" i="1"/>
  <c r="AQ199" i="1"/>
  <c r="AP199" i="1"/>
  <c r="AO199" i="1"/>
  <c r="AN199" i="1"/>
  <c r="AM199" i="1"/>
  <c r="AL199" i="1"/>
  <c r="AT263" i="1"/>
  <c r="AS263" i="1"/>
  <c r="AR263" i="1"/>
  <c r="AQ263" i="1"/>
  <c r="AP263" i="1"/>
  <c r="AO263" i="1"/>
  <c r="AN263" i="1"/>
  <c r="AM263" i="1"/>
  <c r="AL263" i="1"/>
  <c r="AT345" i="1"/>
  <c r="AS345" i="1"/>
  <c r="AR345" i="1"/>
  <c r="AQ345" i="1"/>
  <c r="AP345" i="1"/>
  <c r="AO345" i="1"/>
  <c r="AN345" i="1"/>
  <c r="AM345" i="1"/>
  <c r="AL345" i="1"/>
  <c r="AT409" i="1"/>
  <c r="AS409" i="1"/>
  <c r="AR409" i="1"/>
  <c r="AQ409" i="1"/>
  <c r="AP409" i="1"/>
  <c r="AO409" i="1"/>
  <c r="AN409" i="1"/>
  <c r="AM409" i="1"/>
  <c r="AL409" i="1"/>
  <c r="AS334" i="1"/>
  <c r="AR334" i="1"/>
  <c r="AQ334" i="1"/>
  <c r="AP334" i="1"/>
  <c r="AO334" i="1"/>
  <c r="AN334" i="1"/>
  <c r="AM334" i="1"/>
  <c r="AL334" i="1"/>
  <c r="AT334" i="1"/>
  <c r="AT398" i="1"/>
  <c r="AS398" i="1"/>
  <c r="AR398" i="1"/>
  <c r="AQ398" i="1"/>
  <c r="AP398" i="1"/>
  <c r="AO398" i="1"/>
  <c r="AN398" i="1"/>
  <c r="AM398" i="1"/>
  <c r="AL398" i="1"/>
  <c r="AT307" i="1"/>
  <c r="AS307" i="1"/>
  <c r="AR307" i="1"/>
  <c r="AQ307" i="1"/>
  <c r="AP307" i="1"/>
  <c r="AO307" i="1"/>
  <c r="AN307" i="1"/>
  <c r="AM307" i="1"/>
  <c r="AL307" i="1"/>
  <c r="AR371" i="1"/>
  <c r="AQ371" i="1"/>
  <c r="AP371" i="1"/>
  <c r="AO371" i="1"/>
  <c r="AN371" i="1"/>
  <c r="AM371" i="1"/>
  <c r="AL371" i="1"/>
  <c r="AT371" i="1"/>
  <c r="AS371" i="1"/>
  <c r="AT429" i="1"/>
  <c r="AS429" i="1"/>
  <c r="AR429" i="1"/>
  <c r="AQ429" i="1"/>
  <c r="AP429" i="1"/>
  <c r="AO429" i="1"/>
  <c r="AN429" i="1"/>
  <c r="AM429" i="1"/>
  <c r="AL429" i="1"/>
  <c r="AT320" i="1"/>
  <c r="AS320" i="1"/>
  <c r="AR320" i="1"/>
  <c r="AQ320" i="1"/>
  <c r="AP320" i="1"/>
  <c r="AO320" i="1"/>
  <c r="AN320" i="1"/>
  <c r="AM320" i="1"/>
  <c r="AL320" i="1"/>
  <c r="AT384" i="1"/>
  <c r="AS384" i="1"/>
  <c r="AR384" i="1"/>
  <c r="AQ384" i="1"/>
  <c r="AP384" i="1"/>
  <c r="AO384" i="1"/>
  <c r="AN384" i="1"/>
  <c r="AM384" i="1"/>
  <c r="AL384" i="1"/>
  <c r="AT301" i="1"/>
  <c r="AS301" i="1"/>
  <c r="AR301" i="1"/>
  <c r="AQ301" i="1"/>
  <c r="AP301" i="1"/>
  <c r="AO301" i="1"/>
  <c r="AN301" i="1"/>
  <c r="AM301" i="1"/>
  <c r="AL301" i="1"/>
  <c r="AT365" i="1"/>
  <c r="AS365" i="1"/>
  <c r="AR365" i="1"/>
  <c r="AQ365" i="1"/>
  <c r="AP365" i="1"/>
  <c r="AO365" i="1"/>
  <c r="AN365" i="1"/>
  <c r="AM365" i="1"/>
  <c r="AL365" i="1"/>
  <c r="AT441" i="1"/>
  <c r="AS441" i="1"/>
  <c r="AR441" i="1"/>
  <c r="AQ441" i="1"/>
  <c r="AP441" i="1"/>
  <c r="AO441" i="1"/>
  <c r="AN441" i="1"/>
  <c r="AM441" i="1"/>
  <c r="AL441" i="1"/>
  <c r="AT346" i="1"/>
  <c r="AS346" i="1"/>
  <c r="AR346" i="1"/>
  <c r="AQ346" i="1"/>
  <c r="AP346" i="1"/>
  <c r="AO346" i="1"/>
  <c r="AN346" i="1"/>
  <c r="AM346" i="1"/>
  <c r="AL346" i="1"/>
  <c r="AT410" i="1"/>
  <c r="AS410" i="1"/>
  <c r="AR410" i="1"/>
  <c r="AQ410" i="1"/>
  <c r="AP410" i="1"/>
  <c r="AO410" i="1"/>
  <c r="AN410" i="1"/>
  <c r="AM410" i="1"/>
  <c r="AL410" i="1"/>
  <c r="AT319" i="1"/>
  <c r="AS319" i="1"/>
  <c r="AR319" i="1"/>
  <c r="AQ319" i="1"/>
  <c r="AP319" i="1"/>
  <c r="AO319" i="1"/>
  <c r="AN319" i="1"/>
  <c r="AM319" i="1"/>
  <c r="AL319" i="1"/>
  <c r="AT383" i="1"/>
  <c r="AS383" i="1"/>
  <c r="AR383" i="1"/>
  <c r="AQ383" i="1"/>
  <c r="AP383" i="1"/>
  <c r="AO383" i="1"/>
  <c r="AN383" i="1"/>
  <c r="AM383" i="1"/>
  <c r="AL383" i="1"/>
  <c r="AT284" i="1"/>
  <c r="AS284" i="1"/>
  <c r="AR284" i="1"/>
  <c r="AQ284" i="1"/>
  <c r="AP284" i="1"/>
  <c r="AO284" i="1"/>
  <c r="AN284" i="1"/>
  <c r="AM284" i="1"/>
  <c r="AL284" i="1"/>
  <c r="AT348" i="1"/>
  <c r="AS348" i="1"/>
  <c r="AR348" i="1"/>
  <c r="AQ348" i="1"/>
  <c r="AP348" i="1"/>
  <c r="AO348" i="1"/>
  <c r="AN348" i="1"/>
  <c r="AM348" i="1"/>
  <c r="AL348" i="1"/>
  <c r="AT412" i="1"/>
  <c r="AS412" i="1"/>
  <c r="AR412" i="1"/>
  <c r="AQ412" i="1"/>
  <c r="AP412" i="1"/>
  <c r="AO412" i="1"/>
  <c r="AN412" i="1"/>
  <c r="AM412" i="1"/>
  <c r="AL412" i="1"/>
  <c r="AT460" i="1"/>
  <c r="AS460" i="1"/>
  <c r="AR460" i="1"/>
  <c r="AQ460" i="1"/>
  <c r="AP460" i="1"/>
  <c r="AO460" i="1"/>
  <c r="AN460" i="1"/>
  <c r="AM460" i="1"/>
  <c r="AL460" i="1"/>
  <c r="AT449" i="1"/>
  <c r="AS449" i="1"/>
  <c r="AR449" i="1"/>
  <c r="AQ449" i="1"/>
  <c r="AP449" i="1"/>
  <c r="AO449" i="1"/>
  <c r="AN449" i="1"/>
  <c r="AM449" i="1"/>
  <c r="AL449" i="1"/>
  <c r="AR530" i="1"/>
  <c r="AQ530" i="1"/>
  <c r="AP530" i="1"/>
  <c r="AO530" i="1"/>
  <c r="AN530" i="1"/>
  <c r="AM530" i="1"/>
  <c r="AL530" i="1"/>
  <c r="AT530" i="1"/>
  <c r="AS530" i="1"/>
  <c r="AT478" i="1"/>
  <c r="AS478" i="1"/>
  <c r="AR478" i="1"/>
  <c r="AQ478" i="1"/>
  <c r="AP478" i="1"/>
  <c r="AO478" i="1"/>
  <c r="AN478" i="1"/>
  <c r="AM478" i="1"/>
  <c r="AL478" i="1"/>
  <c r="AT451" i="1"/>
  <c r="AS451" i="1"/>
  <c r="AR451" i="1"/>
  <c r="AQ451" i="1"/>
  <c r="AP451" i="1"/>
  <c r="AO451" i="1"/>
  <c r="AN451" i="1"/>
  <c r="AM451" i="1"/>
  <c r="AL451" i="1"/>
  <c r="AT532" i="1"/>
  <c r="AS532" i="1"/>
  <c r="AR532" i="1"/>
  <c r="AQ532" i="1"/>
  <c r="AP532" i="1"/>
  <c r="AO532" i="1"/>
  <c r="AN532" i="1"/>
  <c r="AM532" i="1"/>
  <c r="AL532" i="1"/>
  <c r="AT488" i="1"/>
  <c r="AS488" i="1"/>
  <c r="AR488" i="1"/>
  <c r="AQ488" i="1"/>
  <c r="AP488" i="1"/>
  <c r="AO488" i="1"/>
  <c r="AN488" i="1"/>
  <c r="AM488" i="1"/>
  <c r="AL488" i="1"/>
  <c r="AT469" i="1"/>
  <c r="AS469" i="1"/>
  <c r="AR469" i="1"/>
  <c r="AQ469" i="1"/>
  <c r="AP469" i="1"/>
  <c r="AO469" i="1"/>
  <c r="AN469" i="1"/>
  <c r="AM469" i="1"/>
  <c r="AL469" i="1"/>
  <c r="AT450" i="1"/>
  <c r="AS450" i="1"/>
  <c r="AR450" i="1"/>
  <c r="AQ450" i="1"/>
  <c r="AP450" i="1"/>
  <c r="AO450" i="1"/>
  <c r="AN450" i="1"/>
  <c r="AM450" i="1"/>
  <c r="AL450" i="1"/>
  <c r="AT504" i="1"/>
  <c r="AS504" i="1"/>
  <c r="AR504" i="1"/>
  <c r="AQ504" i="1"/>
  <c r="AP504" i="1"/>
  <c r="AO504" i="1"/>
  <c r="AN504" i="1"/>
  <c r="AM504" i="1"/>
  <c r="AL504" i="1"/>
  <c r="AT471" i="1"/>
  <c r="AS471" i="1"/>
  <c r="AR471" i="1"/>
  <c r="AQ471" i="1"/>
  <c r="AP471" i="1"/>
  <c r="AO471" i="1"/>
  <c r="AN471" i="1"/>
  <c r="AM471" i="1"/>
  <c r="AL471" i="1"/>
  <c r="AB96" i="7"/>
  <c r="AA96" i="7"/>
  <c r="AB95" i="7"/>
  <c r="AA95" i="7"/>
  <c r="AB91" i="7"/>
  <c r="AA91" i="7"/>
  <c r="AB78" i="7"/>
  <c r="AA78" i="7"/>
  <c r="AH159" i="7"/>
  <c r="AA159" i="7"/>
  <c r="AE159" i="7"/>
  <c r="AS539" i="1"/>
  <c r="AR539" i="1"/>
  <c r="AQ539" i="1"/>
  <c r="AP539" i="1"/>
  <c r="AO539" i="1"/>
  <c r="AN539" i="1"/>
  <c r="AM539" i="1"/>
  <c r="AL539" i="1"/>
  <c r="AT539" i="1"/>
  <c r="R58" i="1"/>
  <c r="T58" i="1" s="1"/>
  <c r="K66" i="6"/>
  <c r="V66" i="6"/>
  <c r="AC26" i="1"/>
  <c r="K26" i="1"/>
  <c r="AF26" i="1"/>
  <c r="V26" i="1"/>
  <c r="AS543" i="1"/>
  <c r="AR543" i="1"/>
  <c r="AQ543" i="1"/>
  <c r="AP543" i="1"/>
  <c r="AO543" i="1"/>
  <c r="AN543" i="1"/>
  <c r="AM543" i="1"/>
  <c r="AL543" i="1"/>
  <c r="AT543" i="1"/>
  <c r="R22" i="1"/>
  <c r="T22" i="1" s="1"/>
  <c r="R38" i="1"/>
  <c r="T38" i="1" s="1"/>
  <c r="AH522" i="7"/>
  <c r="AA522" i="7"/>
  <c r="AE522" i="7"/>
  <c r="AH382" i="7"/>
  <c r="AA382" i="7"/>
  <c r="AE382" i="7"/>
  <c r="AH312" i="7"/>
  <c r="AA312" i="7"/>
  <c r="AE312" i="7"/>
  <c r="AT523" i="1"/>
  <c r="AS523" i="1"/>
  <c r="AR523" i="1"/>
  <c r="AQ523" i="1"/>
  <c r="AP523" i="1"/>
  <c r="AO523" i="1"/>
  <c r="AN523" i="1"/>
  <c r="AM523" i="1"/>
  <c r="AL523" i="1"/>
  <c r="AH188" i="7"/>
  <c r="AA188" i="7"/>
  <c r="AE188" i="7"/>
  <c r="K32" i="6"/>
  <c r="R35" i="1"/>
  <c r="T35" i="1" s="1"/>
  <c r="P51" i="1"/>
  <c r="R51" i="1" s="1"/>
  <c r="T51" i="1" s="1"/>
  <c r="Z51" i="1"/>
  <c r="G51" i="1"/>
  <c r="AH526" i="7"/>
  <c r="AA526" i="7"/>
  <c r="AE526" i="7"/>
  <c r="AH212" i="7"/>
  <c r="AA212" i="7"/>
  <c r="AE212" i="7"/>
  <c r="AC94" i="1"/>
  <c r="AF94" i="1"/>
  <c r="V94" i="1"/>
  <c r="K94" i="1"/>
  <c r="AH316" i="7"/>
  <c r="AA316" i="7"/>
  <c r="AE316" i="7"/>
  <c r="P44" i="1"/>
  <c r="R44" i="1" s="1"/>
  <c r="T44" i="1" s="1"/>
  <c r="Z44" i="1"/>
  <c r="G44" i="1"/>
  <c r="AZ114" i="7"/>
  <c r="AX114" i="7"/>
  <c r="AH390" i="7"/>
  <c r="AA390" i="7"/>
  <c r="AE390" i="7"/>
  <c r="AH380" i="7"/>
  <c r="AA380" i="7"/>
  <c r="AE380" i="7"/>
  <c r="AC21" i="1"/>
  <c r="AC41" i="1"/>
  <c r="AF41" i="1"/>
  <c r="V41" i="1"/>
  <c r="K41" i="1"/>
  <c r="AH208" i="7"/>
  <c r="AA208" i="7"/>
  <c r="AE208" i="7"/>
  <c r="AH252" i="7"/>
  <c r="AA252" i="7"/>
  <c r="AE252" i="7"/>
  <c r="AF99" i="1"/>
  <c r="AC99" i="1"/>
  <c r="K99" i="1"/>
  <c r="V99" i="1"/>
  <c r="R92" i="1"/>
  <c r="T92" i="1" s="1"/>
  <c r="BK9" i="1"/>
  <c r="BJ9" i="1"/>
  <c r="BI9" i="1"/>
  <c r="BH9" i="1"/>
  <c r="BG9" i="1"/>
  <c r="BF9" i="1"/>
  <c r="BE9" i="1"/>
  <c r="BD9" i="1"/>
  <c r="BC9" i="1"/>
  <c r="AT24" i="1"/>
  <c r="AS24" i="1"/>
  <c r="AR24" i="1"/>
  <c r="AQ24" i="1"/>
  <c r="AP24" i="1"/>
  <c r="AO24" i="1"/>
  <c r="AN24" i="1"/>
  <c r="AM24" i="1"/>
  <c r="AL24" i="1"/>
  <c r="AT32" i="1"/>
  <c r="AS32" i="1"/>
  <c r="AR32" i="1"/>
  <c r="AQ32" i="1"/>
  <c r="AP32" i="1"/>
  <c r="AO32" i="1"/>
  <c r="AN32" i="1"/>
  <c r="AM32" i="1"/>
  <c r="AL32" i="1"/>
  <c r="AU40" i="1"/>
  <c r="BK20" i="1"/>
  <c r="BJ20" i="1"/>
  <c r="BI20" i="1"/>
  <c r="BH20" i="1"/>
  <c r="BG20" i="1"/>
  <c r="BF20" i="1"/>
  <c r="BE20" i="1"/>
  <c r="BD20" i="1"/>
  <c r="BC20" i="1"/>
  <c r="BK28" i="1"/>
  <c r="BJ28" i="1"/>
  <c r="BI28" i="1"/>
  <c r="BH28" i="1"/>
  <c r="BG28" i="1"/>
  <c r="BF28" i="1"/>
  <c r="BE28" i="1"/>
  <c r="BD28" i="1"/>
  <c r="BC28" i="1"/>
  <c r="BK36" i="1"/>
  <c r="BJ36" i="1"/>
  <c r="BI36" i="1"/>
  <c r="BH36" i="1"/>
  <c r="BG36" i="1"/>
  <c r="BF36" i="1"/>
  <c r="BE36" i="1"/>
  <c r="BD36" i="1"/>
  <c r="BC36" i="1"/>
  <c r="BK44" i="1"/>
  <c r="BJ44" i="1"/>
  <c r="BI44" i="1"/>
  <c r="BH44" i="1"/>
  <c r="BG44" i="1"/>
  <c r="BF44" i="1"/>
  <c r="BE44" i="1"/>
  <c r="BD44" i="1"/>
  <c r="BC44" i="1"/>
  <c r="BK15" i="1"/>
  <c r="BJ15" i="1"/>
  <c r="BI15" i="1"/>
  <c r="BH15" i="1"/>
  <c r="BG15" i="1"/>
  <c r="BF15" i="1"/>
  <c r="BE15" i="1"/>
  <c r="BD15" i="1"/>
  <c r="BC15" i="1"/>
  <c r="BK52" i="1"/>
  <c r="BJ52" i="1"/>
  <c r="BI52" i="1"/>
  <c r="BH52" i="1"/>
  <c r="BG52" i="1"/>
  <c r="BF52" i="1"/>
  <c r="BE52" i="1"/>
  <c r="BD52" i="1"/>
  <c r="BC52" i="1"/>
  <c r="BK76" i="1"/>
  <c r="BJ76" i="1"/>
  <c r="BI76" i="1"/>
  <c r="BH76" i="1"/>
  <c r="BG76" i="1"/>
  <c r="BF76" i="1"/>
  <c r="BE76" i="1"/>
  <c r="BD76" i="1"/>
  <c r="BC76" i="1"/>
  <c r="AS60" i="1"/>
  <c r="AR60" i="1"/>
  <c r="AQ60" i="1"/>
  <c r="AP60" i="1"/>
  <c r="AO60" i="1"/>
  <c r="AN60" i="1"/>
  <c r="AM60" i="1"/>
  <c r="AL60" i="1"/>
  <c r="AT60" i="1"/>
  <c r="AT92" i="1"/>
  <c r="AS92" i="1"/>
  <c r="AR92" i="1"/>
  <c r="AQ92" i="1"/>
  <c r="AP92" i="1"/>
  <c r="AO92" i="1"/>
  <c r="AN92" i="1"/>
  <c r="AM92" i="1"/>
  <c r="AL92" i="1"/>
  <c r="BK114" i="1"/>
  <c r="BJ114" i="1"/>
  <c r="BI114" i="1"/>
  <c r="BH114" i="1"/>
  <c r="BG114" i="1"/>
  <c r="BF114" i="1"/>
  <c r="BE114" i="1"/>
  <c r="BD114" i="1"/>
  <c r="BC114" i="1"/>
  <c r="AT57" i="1"/>
  <c r="AS57" i="1"/>
  <c r="AR57" i="1"/>
  <c r="AQ57" i="1"/>
  <c r="AP57" i="1"/>
  <c r="AO57" i="1"/>
  <c r="AN57" i="1"/>
  <c r="AM57" i="1"/>
  <c r="AL57" i="1"/>
  <c r="AT89" i="1"/>
  <c r="AS89" i="1"/>
  <c r="AR89" i="1"/>
  <c r="AQ89" i="1"/>
  <c r="AP89" i="1"/>
  <c r="AO89" i="1"/>
  <c r="AN89" i="1"/>
  <c r="AM89" i="1"/>
  <c r="AL89" i="1"/>
  <c r="AT112" i="1"/>
  <c r="AS112" i="1"/>
  <c r="AR112" i="1"/>
  <c r="AQ112" i="1"/>
  <c r="AP112" i="1"/>
  <c r="AO112" i="1"/>
  <c r="AN112" i="1"/>
  <c r="AM112" i="1"/>
  <c r="AL112" i="1"/>
  <c r="AT62" i="1"/>
  <c r="AS62" i="1"/>
  <c r="AR62" i="1"/>
  <c r="AQ62" i="1"/>
  <c r="AP62" i="1"/>
  <c r="AO62" i="1"/>
  <c r="AN62" i="1"/>
  <c r="AM62" i="1"/>
  <c r="AL62" i="1"/>
  <c r="AT94" i="1"/>
  <c r="AS94" i="1"/>
  <c r="AR94" i="1"/>
  <c r="AQ94" i="1"/>
  <c r="AP94" i="1"/>
  <c r="AO94" i="1"/>
  <c r="AN94" i="1"/>
  <c r="AM94" i="1"/>
  <c r="AL94" i="1"/>
  <c r="BK72" i="1"/>
  <c r="BJ72" i="1"/>
  <c r="BI72" i="1"/>
  <c r="BH72" i="1"/>
  <c r="BG72" i="1"/>
  <c r="BF72" i="1"/>
  <c r="BE72" i="1"/>
  <c r="BD72" i="1"/>
  <c r="BC72" i="1"/>
  <c r="BK104" i="1"/>
  <c r="BJ104" i="1"/>
  <c r="BI104" i="1"/>
  <c r="BH104" i="1"/>
  <c r="BG104" i="1"/>
  <c r="BF104" i="1"/>
  <c r="BE104" i="1"/>
  <c r="BD104" i="1"/>
  <c r="BC104" i="1"/>
  <c r="BK85" i="1"/>
  <c r="BJ85" i="1"/>
  <c r="BI85" i="1"/>
  <c r="BH85" i="1"/>
  <c r="BG85" i="1"/>
  <c r="BF85" i="1"/>
  <c r="BE85" i="1"/>
  <c r="BD85" i="1"/>
  <c r="BC85" i="1"/>
  <c r="BK111" i="1"/>
  <c r="BJ111" i="1"/>
  <c r="BI111" i="1"/>
  <c r="BH111" i="1"/>
  <c r="BG111" i="1"/>
  <c r="BF111" i="1"/>
  <c r="BE111" i="1"/>
  <c r="BD111" i="1"/>
  <c r="BC111" i="1"/>
  <c r="AT61" i="1"/>
  <c r="AS61" i="1"/>
  <c r="AR61" i="1"/>
  <c r="AQ61" i="1"/>
  <c r="AP61" i="1"/>
  <c r="AO61" i="1"/>
  <c r="AN61" i="1"/>
  <c r="AM61" i="1"/>
  <c r="AL61" i="1"/>
  <c r="AT93" i="1"/>
  <c r="AS93" i="1"/>
  <c r="AR93" i="1"/>
  <c r="AQ93" i="1"/>
  <c r="AP93" i="1"/>
  <c r="AO93" i="1"/>
  <c r="AN93" i="1"/>
  <c r="AM93" i="1"/>
  <c r="AL93" i="1"/>
  <c r="AT117" i="1"/>
  <c r="AS117" i="1"/>
  <c r="AR117" i="1"/>
  <c r="AQ117" i="1"/>
  <c r="AP117" i="1"/>
  <c r="AO117" i="1"/>
  <c r="AN117" i="1"/>
  <c r="AM117" i="1"/>
  <c r="AL117" i="1"/>
  <c r="AT66" i="1"/>
  <c r="AS66" i="1"/>
  <c r="AR66" i="1"/>
  <c r="AQ66" i="1"/>
  <c r="AP66" i="1"/>
  <c r="AO66" i="1"/>
  <c r="AN66" i="1"/>
  <c r="AM66" i="1"/>
  <c r="AL66" i="1"/>
  <c r="AT98" i="1"/>
  <c r="AS98" i="1"/>
  <c r="AR98" i="1"/>
  <c r="AQ98" i="1"/>
  <c r="AP98" i="1"/>
  <c r="AO98" i="1"/>
  <c r="AN98" i="1"/>
  <c r="AM98" i="1"/>
  <c r="AL98" i="1"/>
  <c r="AT180" i="1"/>
  <c r="AS180" i="1"/>
  <c r="AR180" i="1"/>
  <c r="AQ180" i="1"/>
  <c r="AP180" i="1"/>
  <c r="AO180" i="1"/>
  <c r="AN180" i="1"/>
  <c r="AM180" i="1"/>
  <c r="AL180" i="1"/>
  <c r="AT244" i="1"/>
  <c r="AS244" i="1"/>
  <c r="AR244" i="1"/>
  <c r="AQ244" i="1"/>
  <c r="AP244" i="1"/>
  <c r="AO244" i="1"/>
  <c r="AN244" i="1"/>
  <c r="AM244" i="1"/>
  <c r="AL244" i="1"/>
  <c r="AS145" i="1"/>
  <c r="AR145" i="1"/>
  <c r="AQ145" i="1"/>
  <c r="AP145" i="1"/>
  <c r="AO145" i="1"/>
  <c r="AN145" i="1"/>
  <c r="AM145" i="1"/>
  <c r="AL145" i="1"/>
  <c r="AT145" i="1"/>
  <c r="AS209" i="1"/>
  <c r="AR209" i="1"/>
  <c r="AQ209" i="1"/>
  <c r="AP209" i="1"/>
  <c r="AO209" i="1"/>
  <c r="AN209" i="1"/>
  <c r="AM209" i="1"/>
  <c r="AL209" i="1"/>
  <c r="AT209" i="1"/>
  <c r="AT134" i="1"/>
  <c r="AS134" i="1"/>
  <c r="AR134" i="1"/>
  <c r="AQ134" i="1"/>
  <c r="AP134" i="1"/>
  <c r="AO134" i="1"/>
  <c r="AN134" i="1"/>
  <c r="AM134" i="1"/>
  <c r="AL134" i="1"/>
  <c r="AT198" i="1"/>
  <c r="AS198" i="1"/>
  <c r="AR198" i="1"/>
  <c r="AQ198" i="1"/>
  <c r="AP198" i="1"/>
  <c r="AO198" i="1"/>
  <c r="AN198" i="1"/>
  <c r="AM198" i="1"/>
  <c r="AL198" i="1"/>
  <c r="AR262" i="1"/>
  <c r="AQ262" i="1"/>
  <c r="AP262" i="1"/>
  <c r="AO262" i="1"/>
  <c r="AN262" i="1"/>
  <c r="AM262" i="1"/>
  <c r="AL262" i="1"/>
  <c r="AT262" i="1"/>
  <c r="AS262" i="1"/>
  <c r="BH131" i="1"/>
  <c r="BG131" i="1"/>
  <c r="BF131" i="1"/>
  <c r="BE131" i="1"/>
  <c r="BD131" i="1"/>
  <c r="BC131" i="1"/>
  <c r="BK131" i="1"/>
  <c r="BJ131" i="1"/>
  <c r="BI131" i="1"/>
  <c r="AT195" i="1"/>
  <c r="AS195" i="1"/>
  <c r="AR195" i="1"/>
  <c r="AQ195" i="1"/>
  <c r="AP195" i="1"/>
  <c r="AO195" i="1"/>
  <c r="AN195" i="1"/>
  <c r="AM195" i="1"/>
  <c r="AL195" i="1"/>
  <c r="AT259" i="1"/>
  <c r="AS259" i="1"/>
  <c r="AR259" i="1"/>
  <c r="AQ259" i="1"/>
  <c r="AP259" i="1"/>
  <c r="AO259" i="1"/>
  <c r="AN259" i="1"/>
  <c r="AM259" i="1"/>
  <c r="AL259" i="1"/>
  <c r="AT184" i="1"/>
  <c r="AS184" i="1"/>
  <c r="AR184" i="1"/>
  <c r="AQ184" i="1"/>
  <c r="AP184" i="1"/>
  <c r="AO184" i="1"/>
  <c r="AN184" i="1"/>
  <c r="AM184" i="1"/>
  <c r="AL184" i="1"/>
  <c r="AT248" i="1"/>
  <c r="AS248" i="1"/>
  <c r="AR248" i="1"/>
  <c r="AQ248" i="1"/>
  <c r="AP248" i="1"/>
  <c r="AO248" i="1"/>
  <c r="AN248" i="1"/>
  <c r="AM248" i="1"/>
  <c r="AL248" i="1"/>
  <c r="AT141" i="1"/>
  <c r="AS141" i="1"/>
  <c r="AR141" i="1"/>
  <c r="AQ141" i="1"/>
  <c r="AP141" i="1"/>
  <c r="AO141" i="1"/>
  <c r="AN141" i="1"/>
  <c r="AM141" i="1"/>
  <c r="AL141" i="1"/>
  <c r="AT205" i="1"/>
  <c r="AS205" i="1"/>
  <c r="AR205" i="1"/>
  <c r="AQ205" i="1"/>
  <c r="AP205" i="1"/>
  <c r="AO205" i="1"/>
  <c r="AN205" i="1"/>
  <c r="AM205" i="1"/>
  <c r="AL205" i="1"/>
  <c r="AT269" i="1"/>
  <c r="AS269" i="1"/>
  <c r="AR269" i="1"/>
  <c r="AQ269" i="1"/>
  <c r="AP269" i="1"/>
  <c r="AO269" i="1"/>
  <c r="AN269" i="1"/>
  <c r="AM269" i="1"/>
  <c r="AL269" i="1"/>
  <c r="AT194" i="1"/>
  <c r="AS194" i="1"/>
  <c r="AR194" i="1"/>
  <c r="AQ194" i="1"/>
  <c r="AP194" i="1"/>
  <c r="AO194" i="1"/>
  <c r="AN194" i="1"/>
  <c r="AM194" i="1"/>
  <c r="AL194" i="1"/>
  <c r="AT258" i="1"/>
  <c r="AS258" i="1"/>
  <c r="AR258" i="1"/>
  <c r="AQ258" i="1"/>
  <c r="AP258" i="1"/>
  <c r="AO258" i="1"/>
  <c r="AN258" i="1"/>
  <c r="AM258" i="1"/>
  <c r="AL258" i="1"/>
  <c r="AT143" i="1"/>
  <c r="AS143" i="1"/>
  <c r="AR143" i="1"/>
  <c r="AQ143" i="1"/>
  <c r="AP143" i="1"/>
  <c r="AO143" i="1"/>
  <c r="AN143" i="1"/>
  <c r="AM143" i="1"/>
  <c r="AL143" i="1"/>
  <c r="AT207" i="1"/>
  <c r="AS207" i="1"/>
  <c r="AR207" i="1"/>
  <c r="AQ207" i="1"/>
  <c r="AP207" i="1"/>
  <c r="AO207" i="1"/>
  <c r="AN207" i="1"/>
  <c r="AM207" i="1"/>
  <c r="AL207" i="1"/>
  <c r="AT289" i="1"/>
  <c r="AS289" i="1"/>
  <c r="AR289" i="1"/>
  <c r="AQ289" i="1"/>
  <c r="AP289" i="1"/>
  <c r="AO289" i="1"/>
  <c r="AN289" i="1"/>
  <c r="AM289" i="1"/>
  <c r="AL289" i="1"/>
  <c r="AT353" i="1"/>
  <c r="AS353" i="1"/>
  <c r="AR353" i="1"/>
  <c r="AQ353" i="1"/>
  <c r="AP353" i="1"/>
  <c r="AO353" i="1"/>
  <c r="AN353" i="1"/>
  <c r="AM353" i="1"/>
  <c r="AL353" i="1"/>
  <c r="AT417" i="1"/>
  <c r="AS417" i="1"/>
  <c r="AR417" i="1"/>
  <c r="AQ417" i="1"/>
  <c r="AP417" i="1"/>
  <c r="AO417" i="1"/>
  <c r="AN417" i="1"/>
  <c r="AM417" i="1"/>
  <c r="AL417" i="1"/>
  <c r="AS342" i="1"/>
  <c r="AR342" i="1"/>
  <c r="AQ342" i="1"/>
  <c r="AP342" i="1"/>
  <c r="AO342" i="1"/>
  <c r="AN342" i="1"/>
  <c r="AM342" i="1"/>
  <c r="AL342" i="1"/>
  <c r="AT342" i="1"/>
  <c r="AS406" i="1"/>
  <c r="AR406" i="1"/>
  <c r="AQ406" i="1"/>
  <c r="AP406" i="1"/>
  <c r="AO406" i="1"/>
  <c r="AN406" i="1"/>
  <c r="AM406" i="1"/>
  <c r="AL406" i="1"/>
  <c r="AT406" i="1"/>
  <c r="AT315" i="1"/>
  <c r="AS315" i="1"/>
  <c r="AR315" i="1"/>
  <c r="AQ315" i="1"/>
  <c r="AP315" i="1"/>
  <c r="AO315" i="1"/>
  <c r="AN315" i="1"/>
  <c r="AM315" i="1"/>
  <c r="AL315" i="1"/>
  <c r="AT379" i="1"/>
  <c r="AS379" i="1"/>
  <c r="AR379" i="1"/>
  <c r="AQ379" i="1"/>
  <c r="AP379" i="1"/>
  <c r="AO379" i="1"/>
  <c r="AN379" i="1"/>
  <c r="AM379" i="1"/>
  <c r="AL379" i="1"/>
  <c r="AS432" i="1"/>
  <c r="AR432" i="1"/>
  <c r="AQ432" i="1"/>
  <c r="AP432" i="1"/>
  <c r="AO432" i="1"/>
  <c r="AN432" i="1"/>
  <c r="AM432" i="1"/>
  <c r="AL432" i="1"/>
  <c r="AT432" i="1"/>
  <c r="AT328" i="1"/>
  <c r="AS328" i="1"/>
  <c r="AR328" i="1"/>
  <c r="AQ328" i="1"/>
  <c r="AP328" i="1"/>
  <c r="AO328" i="1"/>
  <c r="AN328" i="1"/>
  <c r="AM328" i="1"/>
  <c r="AL328" i="1"/>
  <c r="AT392" i="1"/>
  <c r="AS392" i="1"/>
  <c r="AR392" i="1"/>
  <c r="AQ392" i="1"/>
  <c r="AP392" i="1"/>
  <c r="AO392" i="1"/>
  <c r="AN392" i="1"/>
  <c r="AM392" i="1"/>
  <c r="AL392" i="1"/>
  <c r="AT309" i="1"/>
  <c r="AS309" i="1"/>
  <c r="AR309" i="1"/>
  <c r="AQ309" i="1"/>
  <c r="AP309" i="1"/>
  <c r="AO309" i="1"/>
  <c r="AN309" i="1"/>
  <c r="AM309" i="1"/>
  <c r="AL309" i="1"/>
  <c r="AT373" i="1"/>
  <c r="AS373" i="1"/>
  <c r="AR373" i="1"/>
  <c r="AQ373" i="1"/>
  <c r="AP373" i="1"/>
  <c r="AO373" i="1"/>
  <c r="AN373" i="1"/>
  <c r="AM373" i="1"/>
  <c r="AL373" i="1"/>
  <c r="AT290" i="1"/>
  <c r="AS290" i="1"/>
  <c r="AR290" i="1"/>
  <c r="AQ290" i="1"/>
  <c r="AP290" i="1"/>
  <c r="AO290" i="1"/>
  <c r="AN290" i="1"/>
  <c r="AM290" i="1"/>
  <c r="AL290" i="1"/>
  <c r="AT354" i="1"/>
  <c r="AS354" i="1"/>
  <c r="AR354" i="1"/>
  <c r="AQ354" i="1"/>
  <c r="AP354" i="1"/>
  <c r="AO354" i="1"/>
  <c r="AN354" i="1"/>
  <c r="AM354" i="1"/>
  <c r="AL354" i="1"/>
  <c r="AT418" i="1"/>
  <c r="AS418" i="1"/>
  <c r="AR418" i="1"/>
  <c r="AQ418" i="1"/>
  <c r="AP418" i="1"/>
  <c r="AO418" i="1"/>
  <c r="AN418" i="1"/>
  <c r="AM418" i="1"/>
  <c r="AL418" i="1"/>
  <c r="AT327" i="1"/>
  <c r="AS327" i="1"/>
  <c r="AR327" i="1"/>
  <c r="AQ327" i="1"/>
  <c r="AP327" i="1"/>
  <c r="AO327" i="1"/>
  <c r="AN327" i="1"/>
  <c r="AM327" i="1"/>
  <c r="AL327" i="1"/>
  <c r="AT391" i="1"/>
  <c r="AS391" i="1"/>
  <c r="AR391" i="1"/>
  <c r="AQ391" i="1"/>
  <c r="AP391" i="1"/>
  <c r="AO391" i="1"/>
  <c r="AN391" i="1"/>
  <c r="AM391" i="1"/>
  <c r="AL391" i="1"/>
  <c r="AT292" i="1"/>
  <c r="AS292" i="1"/>
  <c r="AR292" i="1"/>
  <c r="AQ292" i="1"/>
  <c r="AP292" i="1"/>
  <c r="AO292" i="1"/>
  <c r="AN292" i="1"/>
  <c r="AM292" i="1"/>
  <c r="AL292" i="1"/>
  <c r="AT356" i="1"/>
  <c r="AS356" i="1"/>
  <c r="AR356" i="1"/>
  <c r="AQ356" i="1"/>
  <c r="AP356" i="1"/>
  <c r="AO356" i="1"/>
  <c r="AN356" i="1"/>
  <c r="AM356" i="1"/>
  <c r="AL356" i="1"/>
  <c r="AT420" i="1"/>
  <c r="AS420" i="1"/>
  <c r="AR420" i="1"/>
  <c r="AQ420" i="1"/>
  <c r="AP420" i="1"/>
  <c r="AO420" i="1"/>
  <c r="AN420" i="1"/>
  <c r="AM420" i="1"/>
  <c r="AL420" i="1"/>
  <c r="AT468" i="1"/>
  <c r="AS468" i="1"/>
  <c r="AR468" i="1"/>
  <c r="AQ468" i="1"/>
  <c r="AP468" i="1"/>
  <c r="AO468" i="1"/>
  <c r="AN468" i="1"/>
  <c r="AM468" i="1"/>
  <c r="AL468" i="1"/>
  <c r="AT457" i="1"/>
  <c r="AS457" i="1"/>
  <c r="AR457" i="1"/>
  <c r="AQ457" i="1"/>
  <c r="AP457" i="1"/>
  <c r="AO457" i="1"/>
  <c r="AN457" i="1"/>
  <c r="AM457" i="1"/>
  <c r="AL457" i="1"/>
  <c r="AT538" i="1"/>
  <c r="AS538" i="1"/>
  <c r="AR538" i="1"/>
  <c r="AQ538" i="1"/>
  <c r="AP538" i="1"/>
  <c r="AO538" i="1"/>
  <c r="AN538" i="1"/>
  <c r="AM538" i="1"/>
  <c r="AL538" i="1"/>
  <c r="AR486" i="1"/>
  <c r="AQ486" i="1"/>
  <c r="AP486" i="1"/>
  <c r="AO486" i="1"/>
  <c r="AN486" i="1"/>
  <c r="AM486" i="1"/>
  <c r="AL486" i="1"/>
  <c r="AT486" i="1"/>
  <c r="AS486" i="1"/>
  <c r="AT459" i="1"/>
  <c r="AS459" i="1"/>
  <c r="AR459" i="1"/>
  <c r="AQ459" i="1"/>
  <c r="AP459" i="1"/>
  <c r="AO459" i="1"/>
  <c r="AN459" i="1"/>
  <c r="AM459" i="1"/>
  <c r="AL459" i="1"/>
  <c r="AT540" i="1"/>
  <c r="AS540" i="1"/>
  <c r="AR540" i="1"/>
  <c r="AQ540" i="1"/>
  <c r="AP540" i="1"/>
  <c r="AO540" i="1"/>
  <c r="AN540" i="1"/>
  <c r="AM540" i="1"/>
  <c r="AL540" i="1"/>
  <c r="AT496" i="1"/>
  <c r="AS496" i="1"/>
  <c r="AR496" i="1"/>
  <c r="AQ496" i="1"/>
  <c r="AP496" i="1"/>
  <c r="AO496" i="1"/>
  <c r="AN496" i="1"/>
  <c r="AM496" i="1"/>
  <c r="AL496" i="1"/>
  <c r="AT477" i="1"/>
  <c r="AS477" i="1"/>
  <c r="AR477" i="1"/>
  <c r="AQ477" i="1"/>
  <c r="AP477" i="1"/>
  <c r="AO477" i="1"/>
  <c r="AN477" i="1"/>
  <c r="AM477" i="1"/>
  <c r="AL477" i="1"/>
  <c r="AT458" i="1"/>
  <c r="AS458" i="1"/>
  <c r="AR458" i="1"/>
  <c r="AQ458" i="1"/>
  <c r="AP458" i="1"/>
  <c r="AO458" i="1"/>
  <c r="AN458" i="1"/>
  <c r="AM458" i="1"/>
  <c r="AL458" i="1"/>
  <c r="AT510" i="1"/>
  <c r="AS510" i="1"/>
  <c r="AR510" i="1"/>
  <c r="AQ510" i="1"/>
  <c r="AP510" i="1"/>
  <c r="AO510" i="1"/>
  <c r="AN510" i="1"/>
  <c r="AM510" i="1"/>
  <c r="AL510" i="1"/>
  <c r="AT479" i="1"/>
  <c r="AS479" i="1"/>
  <c r="AR479" i="1"/>
  <c r="AQ479" i="1"/>
  <c r="AP479" i="1"/>
  <c r="AO479" i="1"/>
  <c r="AN479" i="1"/>
  <c r="AM479" i="1"/>
  <c r="AL479" i="1"/>
  <c r="AH388" i="7"/>
  <c r="AA388" i="7"/>
  <c r="AE388" i="7"/>
  <c r="AH447" i="7"/>
  <c r="AA447" i="7"/>
  <c r="AE447" i="7"/>
  <c r="AH357" i="7"/>
  <c r="AA357" i="7"/>
  <c r="AE357" i="7"/>
  <c r="AH248" i="7"/>
  <c r="AA248" i="7"/>
  <c r="AE248" i="7"/>
  <c r="AH106" i="7"/>
  <c r="AZ115" i="7"/>
  <c r="AX115" i="7"/>
  <c r="AH463" i="7"/>
  <c r="AA463" i="7"/>
  <c r="AE463" i="7"/>
  <c r="AH412" i="7"/>
  <c r="AA412" i="7"/>
  <c r="AE412" i="7"/>
  <c r="AH289" i="7"/>
  <c r="AA289" i="7"/>
  <c r="AE289" i="7"/>
  <c r="AH228" i="7"/>
  <c r="AA228" i="7"/>
  <c r="AE228" i="7"/>
  <c r="AH161" i="7"/>
  <c r="AA161" i="7"/>
  <c r="AE161" i="7"/>
  <c r="AH535" i="7"/>
  <c r="AA535" i="7"/>
  <c r="AE535" i="7"/>
  <c r="AH379" i="7"/>
  <c r="AA379" i="7"/>
  <c r="AE379" i="7"/>
  <c r="AH272" i="7"/>
  <c r="AA272" i="7"/>
  <c r="AE272" i="7"/>
  <c r="AZ86" i="7"/>
  <c r="AX86" i="7"/>
  <c r="AZ61" i="7"/>
  <c r="AX61" i="7"/>
  <c r="AZ31" i="7"/>
  <c r="AX31" i="7"/>
  <c r="AH234" i="7"/>
  <c r="AA234" i="7"/>
  <c r="AE234" i="7"/>
  <c r="AH325" i="7"/>
  <c r="AA325" i="7"/>
  <c r="AE325" i="7"/>
  <c r="AH172" i="7"/>
  <c r="AA172" i="7"/>
  <c r="AE172" i="7"/>
  <c r="AZ27" i="7"/>
  <c r="AX27" i="7"/>
  <c r="AH483" i="7"/>
  <c r="AA483" i="7"/>
  <c r="AE483" i="7"/>
  <c r="AH458" i="7"/>
  <c r="AA458" i="7"/>
  <c r="AE458" i="7"/>
  <c r="AH319" i="7"/>
  <c r="AA319" i="7"/>
  <c r="AE319" i="7"/>
  <c r="AH105" i="7"/>
  <c r="AH116" i="7"/>
  <c r="AA116" i="7"/>
  <c r="AE116" i="7"/>
  <c r="AH507" i="7"/>
  <c r="AA507" i="7"/>
  <c r="AE507" i="7"/>
  <c r="AH389" i="7"/>
  <c r="AA389" i="7"/>
  <c r="AE389" i="7"/>
  <c r="AH158" i="7"/>
  <c r="AA158" i="7"/>
  <c r="AE158" i="7"/>
  <c r="AH536" i="7"/>
  <c r="AA536" i="7"/>
  <c r="AE536" i="7"/>
  <c r="AH495" i="7"/>
  <c r="AA495" i="7"/>
  <c r="AE495" i="7"/>
  <c r="AH426" i="7"/>
  <c r="AA426" i="7"/>
  <c r="AE426" i="7"/>
  <c r="AH181" i="7"/>
  <c r="AA181" i="7"/>
  <c r="AE181" i="7"/>
  <c r="AH151" i="7"/>
  <c r="AA151" i="7"/>
  <c r="AE151" i="7"/>
  <c r="AZ56" i="7"/>
  <c r="AX56" i="7"/>
  <c r="AH478" i="7"/>
  <c r="AA478" i="7"/>
  <c r="AE478" i="7"/>
  <c r="AH461" i="7"/>
  <c r="AA461" i="7"/>
  <c r="AE461" i="7"/>
  <c r="AH375" i="7"/>
  <c r="AA375" i="7"/>
  <c r="AE375" i="7"/>
  <c r="AH199" i="7"/>
  <c r="AA199" i="7"/>
  <c r="AE199" i="7"/>
  <c r="AH237" i="7"/>
  <c r="AA237" i="7"/>
  <c r="AE237" i="7"/>
  <c r="AH160" i="7"/>
  <c r="AA160" i="7"/>
  <c r="AE160" i="7"/>
  <c r="AH111" i="7"/>
  <c r="AA111" i="7"/>
  <c r="AE111" i="7"/>
  <c r="AH122" i="7"/>
  <c r="AA122" i="7"/>
  <c r="AE122" i="7"/>
  <c r="AH115" i="7"/>
  <c r="AA115" i="7"/>
  <c r="AE115" i="7"/>
  <c r="AH210" i="7"/>
  <c r="AA210" i="7"/>
  <c r="AE210" i="7"/>
  <c r="AH206" i="7"/>
  <c r="AA206" i="7"/>
  <c r="AE206" i="7"/>
  <c r="AF58" i="1"/>
  <c r="K58" i="1"/>
  <c r="AC58" i="1"/>
  <c r="V58" i="1"/>
  <c r="AC102" i="1"/>
  <c r="AF102" i="1"/>
  <c r="V102" i="1"/>
  <c r="K102" i="1"/>
  <c r="AC98" i="1"/>
  <c r="AF98" i="1"/>
  <c r="V98" i="1"/>
  <c r="K98" i="1"/>
  <c r="BK2" i="1"/>
  <c r="BJ2" i="1"/>
  <c r="BI2" i="1"/>
  <c r="BH2" i="1"/>
  <c r="BG2" i="1"/>
  <c r="BF2" i="1"/>
  <c r="BE2" i="1"/>
  <c r="BD2" i="1"/>
  <c r="BC2" i="1"/>
  <c r="AT25" i="1"/>
  <c r="AS25" i="1"/>
  <c r="AR25" i="1"/>
  <c r="AQ25" i="1"/>
  <c r="AP25" i="1"/>
  <c r="AO25" i="1"/>
  <c r="AN25" i="1"/>
  <c r="AM25" i="1"/>
  <c r="AL25" i="1"/>
  <c r="AT49" i="1"/>
  <c r="AS49" i="1"/>
  <c r="AR49" i="1"/>
  <c r="AQ49" i="1"/>
  <c r="AP49" i="1"/>
  <c r="AO49" i="1"/>
  <c r="AN49" i="1"/>
  <c r="AM49" i="1"/>
  <c r="AL49" i="1"/>
  <c r="BK29" i="1"/>
  <c r="BJ29" i="1"/>
  <c r="BI29" i="1"/>
  <c r="BH29" i="1"/>
  <c r="BG29" i="1"/>
  <c r="BF29" i="1"/>
  <c r="BE29" i="1"/>
  <c r="BD29" i="1"/>
  <c r="BC29" i="1"/>
  <c r="BK45" i="1"/>
  <c r="BJ45" i="1"/>
  <c r="BI45" i="1"/>
  <c r="BH45" i="1"/>
  <c r="BG45" i="1"/>
  <c r="BF45" i="1"/>
  <c r="BE45" i="1"/>
  <c r="BD45" i="1"/>
  <c r="BC45" i="1"/>
  <c r="AS55" i="1"/>
  <c r="AT55" i="1"/>
  <c r="AR55" i="1"/>
  <c r="AQ55" i="1"/>
  <c r="AP55" i="1"/>
  <c r="AO55" i="1"/>
  <c r="AN55" i="1"/>
  <c r="AM55" i="1"/>
  <c r="AL55" i="1"/>
  <c r="AT79" i="1"/>
  <c r="AS79" i="1"/>
  <c r="AR79" i="1"/>
  <c r="AQ79" i="1"/>
  <c r="AP79" i="1"/>
  <c r="AO79" i="1"/>
  <c r="AN79" i="1"/>
  <c r="AM79" i="1"/>
  <c r="AL79" i="1"/>
  <c r="BK97" i="1"/>
  <c r="BJ97" i="1"/>
  <c r="BI97" i="1"/>
  <c r="BH97" i="1"/>
  <c r="BG97" i="1"/>
  <c r="BF97" i="1"/>
  <c r="BE97" i="1"/>
  <c r="BD97" i="1"/>
  <c r="BC97" i="1"/>
  <c r="BK116" i="1"/>
  <c r="BJ116" i="1"/>
  <c r="BI116" i="1"/>
  <c r="BH116" i="1"/>
  <c r="BG116" i="1"/>
  <c r="BF116" i="1"/>
  <c r="BE116" i="1"/>
  <c r="BD116" i="1"/>
  <c r="BC116" i="1"/>
  <c r="BI62" i="1"/>
  <c r="BH62" i="1"/>
  <c r="BG62" i="1"/>
  <c r="BF62" i="1"/>
  <c r="BE62" i="1"/>
  <c r="BD62" i="1"/>
  <c r="BC62" i="1"/>
  <c r="BK62" i="1"/>
  <c r="BJ62" i="1"/>
  <c r="BK94" i="1"/>
  <c r="BJ94" i="1"/>
  <c r="BI94" i="1"/>
  <c r="BH94" i="1"/>
  <c r="BG94" i="1"/>
  <c r="BF94" i="1"/>
  <c r="BE94" i="1"/>
  <c r="BD94" i="1"/>
  <c r="BC94" i="1"/>
  <c r="AT114" i="1"/>
  <c r="AS114" i="1"/>
  <c r="AR114" i="1"/>
  <c r="AQ114" i="1"/>
  <c r="AP114" i="1"/>
  <c r="AO114" i="1"/>
  <c r="AN114" i="1"/>
  <c r="AM114" i="1"/>
  <c r="AL114" i="1"/>
  <c r="BK67" i="1"/>
  <c r="BJ67" i="1"/>
  <c r="BI67" i="1"/>
  <c r="BH67" i="1"/>
  <c r="BG67" i="1"/>
  <c r="BF67" i="1"/>
  <c r="BE67" i="1"/>
  <c r="BD67" i="1"/>
  <c r="BC67" i="1"/>
  <c r="BK99" i="1"/>
  <c r="BJ99" i="1"/>
  <c r="BI99" i="1"/>
  <c r="BH99" i="1"/>
  <c r="BG99" i="1"/>
  <c r="BF99" i="1"/>
  <c r="BE99" i="1"/>
  <c r="BD99" i="1"/>
  <c r="BC99" i="1"/>
  <c r="AT75" i="1"/>
  <c r="AS75" i="1"/>
  <c r="AR75" i="1"/>
  <c r="AQ75" i="1"/>
  <c r="AP75" i="1"/>
  <c r="AO75" i="1"/>
  <c r="AN75" i="1"/>
  <c r="AM75" i="1"/>
  <c r="AL75" i="1"/>
  <c r="AT126" i="1"/>
  <c r="AS126" i="1"/>
  <c r="AR126" i="1"/>
  <c r="AQ126" i="1"/>
  <c r="AP126" i="1"/>
  <c r="AO126" i="1"/>
  <c r="AN126" i="1"/>
  <c r="AM126" i="1"/>
  <c r="AL126" i="1"/>
  <c r="AT88" i="1"/>
  <c r="AS88" i="1"/>
  <c r="AR88" i="1"/>
  <c r="AQ88" i="1"/>
  <c r="AP88" i="1"/>
  <c r="AO88" i="1"/>
  <c r="AN88" i="1"/>
  <c r="AM88" i="1"/>
  <c r="AL88" i="1"/>
  <c r="BK113" i="1"/>
  <c r="BJ113" i="1"/>
  <c r="BI113" i="1"/>
  <c r="BH113" i="1"/>
  <c r="BG113" i="1"/>
  <c r="BF113" i="1"/>
  <c r="BE113" i="1"/>
  <c r="BD113" i="1"/>
  <c r="BC113" i="1"/>
  <c r="BK66" i="1"/>
  <c r="BJ66" i="1"/>
  <c r="BI66" i="1"/>
  <c r="BH66" i="1"/>
  <c r="BG66" i="1"/>
  <c r="BF66" i="1"/>
  <c r="BE66" i="1"/>
  <c r="BD66" i="1"/>
  <c r="BC66" i="1"/>
  <c r="BK98" i="1"/>
  <c r="BJ98" i="1"/>
  <c r="BI98" i="1"/>
  <c r="BH98" i="1"/>
  <c r="BG98" i="1"/>
  <c r="BF98" i="1"/>
  <c r="BE98" i="1"/>
  <c r="BD98" i="1"/>
  <c r="BC98" i="1"/>
  <c r="AT119" i="1"/>
  <c r="AS119" i="1"/>
  <c r="AR119" i="1"/>
  <c r="AQ119" i="1"/>
  <c r="AP119" i="1"/>
  <c r="AO119" i="1"/>
  <c r="AN119" i="1"/>
  <c r="AM119" i="1"/>
  <c r="AL119" i="1"/>
  <c r="BK71" i="1"/>
  <c r="BJ71" i="1"/>
  <c r="BI71" i="1"/>
  <c r="BH71" i="1"/>
  <c r="BG71" i="1"/>
  <c r="BF71" i="1"/>
  <c r="BE71" i="1"/>
  <c r="BD71" i="1"/>
  <c r="BC71" i="1"/>
  <c r="AT188" i="1"/>
  <c r="AS188" i="1"/>
  <c r="AR188" i="1"/>
  <c r="AQ188" i="1"/>
  <c r="AP188" i="1"/>
  <c r="AO188" i="1"/>
  <c r="AN188" i="1"/>
  <c r="AM188" i="1"/>
  <c r="AL188" i="1"/>
  <c r="AT252" i="1"/>
  <c r="AS252" i="1"/>
  <c r="AR252" i="1"/>
  <c r="AQ252" i="1"/>
  <c r="AP252" i="1"/>
  <c r="AO252" i="1"/>
  <c r="AN252" i="1"/>
  <c r="AM252" i="1"/>
  <c r="AL252" i="1"/>
  <c r="AT153" i="1"/>
  <c r="AS153" i="1"/>
  <c r="AR153" i="1"/>
  <c r="AQ153" i="1"/>
  <c r="AP153" i="1"/>
  <c r="AO153" i="1"/>
  <c r="AN153" i="1"/>
  <c r="AM153" i="1"/>
  <c r="AL153" i="1"/>
  <c r="AS217" i="1"/>
  <c r="AR217" i="1"/>
  <c r="AQ217" i="1"/>
  <c r="AP217" i="1"/>
  <c r="AO217" i="1"/>
  <c r="AN217" i="1"/>
  <c r="AM217" i="1"/>
  <c r="AL217" i="1"/>
  <c r="AT217" i="1"/>
  <c r="AT142" i="1"/>
  <c r="AS142" i="1"/>
  <c r="AR142" i="1"/>
  <c r="AQ142" i="1"/>
  <c r="AP142" i="1"/>
  <c r="AO142" i="1"/>
  <c r="AN142" i="1"/>
  <c r="AM142" i="1"/>
  <c r="AL142" i="1"/>
  <c r="AT206" i="1"/>
  <c r="AS206" i="1"/>
  <c r="AR206" i="1"/>
  <c r="AQ206" i="1"/>
  <c r="AP206" i="1"/>
  <c r="AO206" i="1"/>
  <c r="AN206" i="1"/>
  <c r="AM206" i="1"/>
  <c r="AL206" i="1"/>
  <c r="AT270" i="1"/>
  <c r="AS270" i="1"/>
  <c r="AR270" i="1"/>
  <c r="AQ270" i="1"/>
  <c r="AP270" i="1"/>
  <c r="AO270" i="1"/>
  <c r="AN270" i="1"/>
  <c r="AM270" i="1"/>
  <c r="AL270" i="1"/>
  <c r="AT139" i="1"/>
  <c r="AS139" i="1"/>
  <c r="AR139" i="1"/>
  <c r="AQ139" i="1"/>
  <c r="AP139" i="1"/>
  <c r="AO139" i="1"/>
  <c r="AN139" i="1"/>
  <c r="AM139" i="1"/>
  <c r="AL139" i="1"/>
  <c r="AT203" i="1"/>
  <c r="AS203" i="1"/>
  <c r="AR203" i="1"/>
  <c r="AQ203" i="1"/>
  <c r="AP203" i="1"/>
  <c r="AO203" i="1"/>
  <c r="AN203" i="1"/>
  <c r="AM203" i="1"/>
  <c r="AL203" i="1"/>
  <c r="AT267" i="1"/>
  <c r="AS267" i="1"/>
  <c r="AR267" i="1"/>
  <c r="AQ267" i="1"/>
  <c r="AP267" i="1"/>
  <c r="AO267" i="1"/>
  <c r="AN267" i="1"/>
  <c r="AM267" i="1"/>
  <c r="AL267" i="1"/>
  <c r="AT192" i="1"/>
  <c r="AS192" i="1"/>
  <c r="AR192" i="1"/>
  <c r="AQ192" i="1"/>
  <c r="AP192" i="1"/>
  <c r="AO192" i="1"/>
  <c r="AN192" i="1"/>
  <c r="AM192" i="1"/>
  <c r="AL192" i="1"/>
  <c r="AT256" i="1"/>
  <c r="AS256" i="1"/>
  <c r="AR256" i="1"/>
  <c r="AQ256" i="1"/>
  <c r="AP256" i="1"/>
  <c r="AO256" i="1"/>
  <c r="AN256" i="1"/>
  <c r="AM256" i="1"/>
  <c r="AL256" i="1"/>
  <c r="AT149" i="1"/>
  <c r="AS149" i="1"/>
  <c r="AR149" i="1"/>
  <c r="AQ149" i="1"/>
  <c r="AP149" i="1"/>
  <c r="AO149" i="1"/>
  <c r="AN149" i="1"/>
  <c r="AM149" i="1"/>
  <c r="AL149" i="1"/>
  <c r="AT213" i="1"/>
  <c r="AS213" i="1"/>
  <c r="AR213" i="1"/>
  <c r="AQ213" i="1"/>
  <c r="AP213" i="1"/>
  <c r="AO213" i="1"/>
  <c r="AN213" i="1"/>
  <c r="AM213" i="1"/>
  <c r="AL213" i="1"/>
  <c r="AT138" i="1"/>
  <c r="AS138" i="1"/>
  <c r="AR138" i="1"/>
  <c r="AQ138" i="1"/>
  <c r="AP138" i="1"/>
  <c r="AO138" i="1"/>
  <c r="AN138" i="1"/>
  <c r="AM138" i="1"/>
  <c r="AL138" i="1"/>
  <c r="AT202" i="1"/>
  <c r="AS202" i="1"/>
  <c r="AR202" i="1"/>
  <c r="AQ202" i="1"/>
  <c r="AP202" i="1"/>
  <c r="AO202" i="1"/>
  <c r="AN202" i="1"/>
  <c r="AM202" i="1"/>
  <c r="AL202" i="1"/>
  <c r="AT266" i="1"/>
  <c r="AS266" i="1"/>
  <c r="AR266" i="1"/>
  <c r="AQ266" i="1"/>
  <c r="AP266" i="1"/>
  <c r="AO266" i="1"/>
  <c r="AN266" i="1"/>
  <c r="AM266" i="1"/>
  <c r="AL266" i="1"/>
  <c r="AT151" i="1"/>
  <c r="AS151" i="1"/>
  <c r="AR151" i="1"/>
  <c r="AQ151" i="1"/>
  <c r="AP151" i="1"/>
  <c r="AO151" i="1"/>
  <c r="AN151" i="1"/>
  <c r="AM151" i="1"/>
  <c r="AL151" i="1"/>
  <c r="AT215" i="1"/>
  <c r="AS215" i="1"/>
  <c r="AR215" i="1"/>
  <c r="AQ215" i="1"/>
  <c r="AP215" i="1"/>
  <c r="AO215" i="1"/>
  <c r="AN215" i="1"/>
  <c r="AM215" i="1"/>
  <c r="AL215" i="1"/>
  <c r="AT297" i="1"/>
  <c r="AS297" i="1"/>
  <c r="AR297" i="1"/>
  <c r="AQ297" i="1"/>
  <c r="AP297" i="1"/>
  <c r="AO297" i="1"/>
  <c r="AN297" i="1"/>
  <c r="AM297" i="1"/>
  <c r="AL297" i="1"/>
  <c r="AT361" i="1"/>
  <c r="AS361" i="1"/>
  <c r="AR361" i="1"/>
  <c r="AQ361" i="1"/>
  <c r="AP361" i="1"/>
  <c r="AO361" i="1"/>
  <c r="AN361" i="1"/>
  <c r="AM361" i="1"/>
  <c r="AL361" i="1"/>
  <c r="AT425" i="1"/>
  <c r="AS425" i="1"/>
  <c r="AR425" i="1"/>
  <c r="AQ425" i="1"/>
  <c r="AP425" i="1"/>
  <c r="AO425" i="1"/>
  <c r="AN425" i="1"/>
  <c r="AM425" i="1"/>
  <c r="AL425" i="1"/>
  <c r="AT350" i="1"/>
  <c r="AS350" i="1"/>
  <c r="AR350" i="1"/>
  <c r="AQ350" i="1"/>
  <c r="AP350" i="1"/>
  <c r="AO350" i="1"/>
  <c r="AN350" i="1"/>
  <c r="AM350" i="1"/>
  <c r="AL350" i="1"/>
  <c r="AS414" i="1"/>
  <c r="AR414" i="1"/>
  <c r="AQ414" i="1"/>
  <c r="AP414" i="1"/>
  <c r="AO414" i="1"/>
  <c r="AN414" i="1"/>
  <c r="AM414" i="1"/>
  <c r="AL414" i="1"/>
  <c r="AT414" i="1"/>
  <c r="AT323" i="1"/>
  <c r="AS323" i="1"/>
  <c r="AR323" i="1"/>
  <c r="AQ323" i="1"/>
  <c r="AP323" i="1"/>
  <c r="AO323" i="1"/>
  <c r="AN323" i="1"/>
  <c r="AM323" i="1"/>
  <c r="AL323" i="1"/>
  <c r="AT387" i="1"/>
  <c r="AS387" i="1"/>
  <c r="AR387" i="1"/>
  <c r="AQ387" i="1"/>
  <c r="AP387" i="1"/>
  <c r="AO387" i="1"/>
  <c r="AN387" i="1"/>
  <c r="AM387" i="1"/>
  <c r="AL387" i="1"/>
  <c r="AT272" i="1"/>
  <c r="AS272" i="1"/>
  <c r="AR272" i="1"/>
  <c r="AQ272" i="1"/>
  <c r="AP272" i="1"/>
  <c r="AO272" i="1"/>
  <c r="AN272" i="1"/>
  <c r="AM272" i="1"/>
  <c r="AL272" i="1"/>
  <c r="AT336" i="1"/>
  <c r="AS336" i="1"/>
  <c r="AR336" i="1"/>
  <c r="AQ336" i="1"/>
  <c r="AP336" i="1"/>
  <c r="AO336" i="1"/>
  <c r="AN336" i="1"/>
  <c r="AM336" i="1"/>
  <c r="AL336" i="1"/>
  <c r="AT400" i="1"/>
  <c r="AS400" i="1"/>
  <c r="AR400" i="1"/>
  <c r="AQ400" i="1"/>
  <c r="AP400" i="1"/>
  <c r="AO400" i="1"/>
  <c r="AN400" i="1"/>
  <c r="AM400" i="1"/>
  <c r="AL400" i="1"/>
  <c r="AT317" i="1"/>
  <c r="AS317" i="1"/>
  <c r="AR317" i="1"/>
  <c r="AQ317" i="1"/>
  <c r="AP317" i="1"/>
  <c r="AO317" i="1"/>
  <c r="AN317" i="1"/>
  <c r="AM317" i="1"/>
  <c r="AL317" i="1"/>
  <c r="AT381" i="1"/>
  <c r="AS381" i="1"/>
  <c r="AR381" i="1"/>
  <c r="AQ381" i="1"/>
  <c r="AP381" i="1"/>
  <c r="AO381" i="1"/>
  <c r="AN381" i="1"/>
  <c r="AM381" i="1"/>
  <c r="AL381" i="1"/>
  <c r="AT298" i="1"/>
  <c r="AS298" i="1"/>
  <c r="AR298" i="1"/>
  <c r="AQ298" i="1"/>
  <c r="AP298" i="1"/>
  <c r="AO298" i="1"/>
  <c r="AN298" i="1"/>
  <c r="AM298" i="1"/>
  <c r="AL298" i="1"/>
  <c r="AT362" i="1"/>
  <c r="AS362" i="1"/>
  <c r="AR362" i="1"/>
  <c r="AQ362" i="1"/>
  <c r="AP362" i="1"/>
  <c r="AO362" i="1"/>
  <c r="AN362" i="1"/>
  <c r="AM362" i="1"/>
  <c r="AL362" i="1"/>
  <c r="AT426" i="1"/>
  <c r="AS426" i="1"/>
  <c r="AR426" i="1"/>
  <c r="AQ426" i="1"/>
  <c r="AP426" i="1"/>
  <c r="AO426" i="1"/>
  <c r="AN426" i="1"/>
  <c r="AM426" i="1"/>
  <c r="AL426" i="1"/>
  <c r="AT335" i="1"/>
  <c r="AS335" i="1"/>
  <c r="AR335" i="1"/>
  <c r="AQ335" i="1"/>
  <c r="AP335" i="1"/>
  <c r="AO335" i="1"/>
  <c r="AN335" i="1"/>
  <c r="AM335" i="1"/>
  <c r="AL335" i="1"/>
  <c r="AT399" i="1"/>
  <c r="AS399" i="1"/>
  <c r="AR399" i="1"/>
  <c r="AQ399" i="1"/>
  <c r="AP399" i="1"/>
  <c r="AO399" i="1"/>
  <c r="AN399" i="1"/>
  <c r="AM399" i="1"/>
  <c r="AL399" i="1"/>
  <c r="AT300" i="1"/>
  <c r="AS300" i="1"/>
  <c r="AR300" i="1"/>
  <c r="AQ300" i="1"/>
  <c r="AP300" i="1"/>
  <c r="AO300" i="1"/>
  <c r="AN300" i="1"/>
  <c r="AM300" i="1"/>
  <c r="AL300" i="1"/>
  <c r="AT364" i="1"/>
  <c r="AS364" i="1"/>
  <c r="AR364" i="1"/>
  <c r="AQ364" i="1"/>
  <c r="AP364" i="1"/>
  <c r="AO364" i="1"/>
  <c r="AN364" i="1"/>
  <c r="AM364" i="1"/>
  <c r="AL364" i="1"/>
  <c r="AT428" i="1"/>
  <c r="AS428" i="1"/>
  <c r="AR428" i="1"/>
  <c r="AQ428" i="1"/>
  <c r="AP428" i="1"/>
  <c r="AO428" i="1"/>
  <c r="AN428" i="1"/>
  <c r="AM428" i="1"/>
  <c r="AL428" i="1"/>
  <c r="AT476" i="1"/>
  <c r="AS476" i="1"/>
  <c r="AR476" i="1"/>
  <c r="AQ476" i="1"/>
  <c r="AP476" i="1"/>
  <c r="AO476" i="1"/>
  <c r="AN476" i="1"/>
  <c r="AM476" i="1"/>
  <c r="AL476" i="1"/>
  <c r="AS465" i="1"/>
  <c r="AR465" i="1"/>
  <c r="AQ465" i="1"/>
  <c r="AP465" i="1"/>
  <c r="AO465" i="1"/>
  <c r="AN465" i="1"/>
  <c r="AM465" i="1"/>
  <c r="AL465" i="1"/>
  <c r="AT465" i="1"/>
  <c r="AT430" i="1"/>
  <c r="AS430" i="1"/>
  <c r="AR430" i="1"/>
  <c r="AQ430" i="1"/>
  <c r="AP430" i="1"/>
  <c r="AO430" i="1"/>
  <c r="AN430" i="1"/>
  <c r="AM430" i="1"/>
  <c r="AL430" i="1"/>
  <c r="AT494" i="1"/>
  <c r="AS494" i="1"/>
  <c r="AR494" i="1"/>
  <c r="AQ494" i="1"/>
  <c r="AP494" i="1"/>
  <c r="AO494" i="1"/>
  <c r="AN494" i="1"/>
  <c r="AM494" i="1"/>
  <c r="AL494" i="1"/>
  <c r="AT467" i="1"/>
  <c r="AS467" i="1"/>
  <c r="AR467" i="1"/>
  <c r="AQ467" i="1"/>
  <c r="AP467" i="1"/>
  <c r="AO467" i="1"/>
  <c r="AN467" i="1"/>
  <c r="AM467" i="1"/>
  <c r="AL467" i="1"/>
  <c r="AT440" i="1"/>
  <c r="AS440" i="1"/>
  <c r="AR440" i="1"/>
  <c r="AQ440" i="1"/>
  <c r="AP440" i="1"/>
  <c r="AO440" i="1"/>
  <c r="AN440" i="1"/>
  <c r="AM440" i="1"/>
  <c r="AL440" i="1"/>
  <c r="AS501" i="1"/>
  <c r="AR501" i="1"/>
  <c r="AQ501" i="1"/>
  <c r="AP501" i="1"/>
  <c r="AO501" i="1"/>
  <c r="AN501" i="1"/>
  <c r="AM501" i="1"/>
  <c r="AL501" i="1"/>
  <c r="AT501" i="1"/>
  <c r="AT485" i="1"/>
  <c r="AS485" i="1"/>
  <c r="AR485" i="1"/>
  <c r="AQ485" i="1"/>
  <c r="AP485" i="1"/>
  <c r="AO485" i="1"/>
  <c r="AN485" i="1"/>
  <c r="AM485" i="1"/>
  <c r="AL485" i="1"/>
  <c r="AT466" i="1"/>
  <c r="AS466" i="1"/>
  <c r="AR466" i="1"/>
  <c r="AQ466" i="1"/>
  <c r="AP466" i="1"/>
  <c r="AO466" i="1"/>
  <c r="AN466" i="1"/>
  <c r="AM466" i="1"/>
  <c r="AL466" i="1"/>
  <c r="AT512" i="1"/>
  <c r="AS512" i="1"/>
  <c r="AR512" i="1"/>
  <c r="AQ512" i="1"/>
  <c r="AP512" i="1"/>
  <c r="AO512" i="1"/>
  <c r="AN512" i="1"/>
  <c r="AM512" i="1"/>
  <c r="AL512" i="1"/>
  <c r="AT487" i="1"/>
  <c r="AS487" i="1"/>
  <c r="AR487" i="1"/>
  <c r="AQ487" i="1"/>
  <c r="AP487" i="1"/>
  <c r="AO487" i="1"/>
  <c r="AN487" i="1"/>
  <c r="AM487" i="1"/>
  <c r="AL487" i="1"/>
  <c r="AB97" i="7"/>
  <c r="AA97" i="7"/>
  <c r="AB79" i="7"/>
  <c r="AA79" i="7"/>
  <c r="AB94" i="7"/>
  <c r="AA94" i="7"/>
  <c r="AB87" i="7"/>
  <c r="AA87" i="7"/>
  <c r="AB90" i="7"/>
  <c r="AA90" i="7"/>
  <c r="AB101" i="7"/>
  <c r="AA101" i="7"/>
  <c r="AH77" i="7"/>
  <c r="K23" i="1"/>
  <c r="AT527" i="1"/>
  <c r="AS527" i="1"/>
  <c r="AR527" i="1"/>
  <c r="AQ527" i="1"/>
  <c r="AP527" i="1"/>
  <c r="AO527" i="1"/>
  <c r="AN527" i="1"/>
  <c r="AM527" i="1"/>
  <c r="AL527" i="1"/>
  <c r="AC103" i="1"/>
  <c r="AF103" i="1"/>
  <c r="K103" i="1"/>
  <c r="V103" i="1"/>
  <c r="K42" i="6"/>
  <c r="V42" i="6"/>
  <c r="K45" i="1"/>
  <c r="BK10" i="1"/>
  <c r="BJ10" i="1"/>
  <c r="BI10" i="1"/>
  <c r="BH10" i="1"/>
  <c r="BG10" i="1"/>
  <c r="BF10" i="1"/>
  <c r="BE10" i="1"/>
  <c r="BD10" i="1"/>
  <c r="BC10" i="1"/>
  <c r="AT33" i="1"/>
  <c r="AS33" i="1"/>
  <c r="AR33" i="1"/>
  <c r="AQ33" i="1"/>
  <c r="AP33" i="1"/>
  <c r="AO33" i="1"/>
  <c r="AN33" i="1"/>
  <c r="AM33" i="1"/>
  <c r="AL33" i="1"/>
  <c r="AT41" i="1"/>
  <c r="AS41" i="1"/>
  <c r="AR41" i="1"/>
  <c r="AQ41" i="1"/>
  <c r="AP41" i="1"/>
  <c r="AO41" i="1"/>
  <c r="AN41" i="1"/>
  <c r="AM41" i="1"/>
  <c r="AL41" i="1"/>
  <c r="BK21" i="1"/>
  <c r="BJ21" i="1"/>
  <c r="BI21" i="1"/>
  <c r="BH21" i="1"/>
  <c r="BG21" i="1"/>
  <c r="BF21" i="1"/>
  <c r="BE21" i="1"/>
  <c r="BD21" i="1"/>
  <c r="BC21" i="1"/>
  <c r="BK37" i="1"/>
  <c r="BJ37" i="1"/>
  <c r="BI37" i="1"/>
  <c r="BH37" i="1"/>
  <c r="BG37" i="1"/>
  <c r="BF37" i="1"/>
  <c r="BE37" i="1"/>
  <c r="BD37" i="1"/>
  <c r="BC37" i="1"/>
  <c r="BK16" i="1"/>
  <c r="BJ16" i="1"/>
  <c r="BI16" i="1"/>
  <c r="BH16" i="1"/>
  <c r="BG16" i="1"/>
  <c r="BF16" i="1"/>
  <c r="BE16" i="1"/>
  <c r="BD16" i="1"/>
  <c r="BC16" i="1"/>
  <c r="BJ65" i="1"/>
  <c r="BI65" i="1"/>
  <c r="BH65" i="1"/>
  <c r="BG65" i="1"/>
  <c r="BF65" i="1"/>
  <c r="BE65" i="1"/>
  <c r="BD65" i="1"/>
  <c r="BC65" i="1"/>
  <c r="BK65" i="1"/>
  <c r="BK103" i="1"/>
  <c r="BJ103" i="1"/>
  <c r="BI103" i="1"/>
  <c r="BH103" i="1"/>
  <c r="BG103" i="1"/>
  <c r="BF103" i="1"/>
  <c r="BE103" i="1"/>
  <c r="BD103" i="1"/>
  <c r="BC103" i="1"/>
  <c r="K34" i="6"/>
  <c r="V34" i="6"/>
  <c r="K34" i="1"/>
  <c r="AH300" i="7"/>
  <c r="AA300" i="7"/>
  <c r="AE300" i="7"/>
  <c r="R26" i="1"/>
  <c r="T26" i="1" s="1"/>
  <c r="P42" i="1"/>
  <c r="Z42" i="1"/>
  <c r="G42" i="1"/>
  <c r="AZ65" i="7"/>
  <c r="AX65" i="7"/>
  <c r="AZ40" i="7"/>
  <c r="AX40" i="7"/>
  <c r="AH385" i="7"/>
  <c r="AA385" i="7"/>
  <c r="AE385" i="7"/>
  <c r="K27" i="1"/>
  <c r="AC27" i="1"/>
  <c r="AF27" i="1"/>
  <c r="V27" i="1"/>
  <c r="AH240" i="7"/>
  <c r="AA240" i="7"/>
  <c r="AE240" i="7"/>
  <c r="R98" i="1"/>
  <c r="T98" i="1"/>
  <c r="R94" i="1"/>
  <c r="T94" i="1"/>
  <c r="V36" i="1"/>
  <c r="AH415" i="7"/>
  <c r="AA415" i="7"/>
  <c r="AE415" i="7"/>
  <c r="AC65" i="1"/>
  <c r="AF65" i="1"/>
  <c r="V65" i="1"/>
  <c r="K65" i="1"/>
  <c r="P48" i="1"/>
  <c r="Z48" i="1"/>
  <c r="G48" i="1"/>
  <c r="AH216" i="7"/>
  <c r="AA216" i="7"/>
  <c r="AE216" i="7"/>
  <c r="R42" i="6"/>
  <c r="T42" i="6" s="1"/>
  <c r="V29" i="1"/>
  <c r="AF33" i="1"/>
  <c r="AC49" i="1"/>
  <c r="V49" i="1"/>
  <c r="AF49" i="1"/>
  <c r="K49" i="1"/>
  <c r="AH422" i="7"/>
  <c r="AA422" i="7"/>
  <c r="AE422" i="7"/>
  <c r="AH308" i="7"/>
  <c r="AA308" i="7"/>
  <c r="AE308" i="7"/>
  <c r="R99" i="1"/>
  <c r="T99" i="1" s="1"/>
  <c r="R52" i="1"/>
  <c r="T52" i="1" s="1"/>
  <c r="BK3" i="1"/>
  <c r="BJ3" i="1"/>
  <c r="BI3" i="1"/>
  <c r="BH3" i="1"/>
  <c r="BG3" i="1"/>
  <c r="BF3" i="1"/>
  <c r="BE3" i="1"/>
  <c r="BD3" i="1"/>
  <c r="BC3" i="1"/>
  <c r="BK11" i="1"/>
  <c r="BJ11" i="1"/>
  <c r="BI11" i="1"/>
  <c r="BH11" i="1"/>
  <c r="BG11" i="1"/>
  <c r="BF11" i="1"/>
  <c r="BE11" i="1"/>
  <c r="BD11" i="1"/>
  <c r="BC11" i="1"/>
  <c r="AT26" i="1"/>
  <c r="AS26" i="1"/>
  <c r="AR26" i="1"/>
  <c r="AQ26" i="1"/>
  <c r="AP26" i="1"/>
  <c r="AO26" i="1"/>
  <c r="AN26" i="1"/>
  <c r="AM26" i="1"/>
  <c r="AL26" i="1"/>
  <c r="AT34" i="1"/>
  <c r="AS34" i="1"/>
  <c r="AR34" i="1"/>
  <c r="AQ34" i="1"/>
  <c r="AP34" i="1"/>
  <c r="AO34" i="1"/>
  <c r="AN34" i="1"/>
  <c r="AM34" i="1"/>
  <c r="AL34" i="1"/>
  <c r="AU42" i="1"/>
  <c r="BK22" i="1"/>
  <c r="BJ22" i="1"/>
  <c r="BI22" i="1"/>
  <c r="BH22" i="1"/>
  <c r="BG22" i="1"/>
  <c r="BF22" i="1"/>
  <c r="BE22" i="1"/>
  <c r="BD22" i="1"/>
  <c r="BC22" i="1"/>
  <c r="BK30" i="1"/>
  <c r="BJ30" i="1"/>
  <c r="BI30" i="1"/>
  <c r="BH30" i="1"/>
  <c r="BG30" i="1"/>
  <c r="BF30" i="1"/>
  <c r="BE30" i="1"/>
  <c r="BD30" i="1"/>
  <c r="BC30" i="1"/>
  <c r="BK38" i="1"/>
  <c r="BJ38" i="1"/>
  <c r="BI38" i="1"/>
  <c r="BH38" i="1"/>
  <c r="BG38" i="1"/>
  <c r="BF38" i="1"/>
  <c r="BE38" i="1"/>
  <c r="BD38" i="1"/>
  <c r="BC38" i="1"/>
  <c r="BK46" i="1"/>
  <c r="BJ46" i="1"/>
  <c r="BI46" i="1"/>
  <c r="BH46" i="1"/>
  <c r="BG46" i="1"/>
  <c r="BF46" i="1"/>
  <c r="BE46" i="1"/>
  <c r="BD46" i="1"/>
  <c r="BC46" i="1"/>
  <c r="BK18" i="1"/>
  <c r="BJ18" i="1"/>
  <c r="BI18" i="1"/>
  <c r="BH18" i="1"/>
  <c r="BG18" i="1"/>
  <c r="BF18" i="1"/>
  <c r="BE18" i="1"/>
  <c r="BD18" i="1"/>
  <c r="BC18" i="1"/>
  <c r="BJ56" i="1"/>
  <c r="BI56" i="1"/>
  <c r="BH56" i="1"/>
  <c r="BG56" i="1"/>
  <c r="BF56" i="1"/>
  <c r="BE56" i="1"/>
  <c r="BD56" i="1"/>
  <c r="BC56" i="1"/>
  <c r="BK56" i="1"/>
  <c r="BK84" i="1"/>
  <c r="BJ84" i="1"/>
  <c r="BI84" i="1"/>
  <c r="BH84" i="1"/>
  <c r="BG84" i="1"/>
  <c r="BF84" i="1"/>
  <c r="BE84" i="1"/>
  <c r="BD84" i="1"/>
  <c r="BC84" i="1"/>
  <c r="AT68" i="1"/>
  <c r="AS68" i="1"/>
  <c r="AR68" i="1"/>
  <c r="AQ68" i="1"/>
  <c r="AP68" i="1"/>
  <c r="AO68" i="1"/>
  <c r="AN68" i="1"/>
  <c r="AM68" i="1"/>
  <c r="AL68" i="1"/>
  <c r="AS100" i="1"/>
  <c r="AR100" i="1"/>
  <c r="AQ100" i="1"/>
  <c r="AP100" i="1"/>
  <c r="AO100" i="1"/>
  <c r="AN100" i="1"/>
  <c r="AM100" i="1"/>
  <c r="AL100" i="1"/>
  <c r="AT100" i="1"/>
  <c r="BJ118" i="1"/>
  <c r="BI118" i="1"/>
  <c r="BH118" i="1"/>
  <c r="BG118" i="1"/>
  <c r="BF118" i="1"/>
  <c r="BE118" i="1"/>
  <c r="BD118" i="1"/>
  <c r="BC118" i="1"/>
  <c r="BK118" i="1"/>
  <c r="AT65" i="1"/>
  <c r="AS65" i="1"/>
  <c r="AR65" i="1"/>
  <c r="AQ65" i="1"/>
  <c r="AP65" i="1"/>
  <c r="AO65" i="1"/>
  <c r="AN65" i="1"/>
  <c r="AM65" i="1"/>
  <c r="AL65" i="1"/>
  <c r="AT97" i="1"/>
  <c r="AS97" i="1"/>
  <c r="AR97" i="1"/>
  <c r="AQ97" i="1"/>
  <c r="AP97" i="1"/>
  <c r="AO97" i="1"/>
  <c r="AN97" i="1"/>
  <c r="AM97" i="1"/>
  <c r="AL97" i="1"/>
  <c r="AR116" i="1"/>
  <c r="AQ116" i="1"/>
  <c r="AP116" i="1"/>
  <c r="AO116" i="1"/>
  <c r="AN116" i="1"/>
  <c r="AM116" i="1"/>
  <c r="AL116" i="1"/>
  <c r="AT116" i="1"/>
  <c r="AS116" i="1"/>
  <c r="AT70" i="1"/>
  <c r="AS70" i="1"/>
  <c r="AR70" i="1"/>
  <c r="AQ70" i="1"/>
  <c r="AP70" i="1"/>
  <c r="AO70" i="1"/>
  <c r="AN70" i="1"/>
  <c r="AM70" i="1"/>
  <c r="AL70" i="1"/>
  <c r="AT102" i="1"/>
  <c r="AS102" i="1"/>
  <c r="AR102" i="1"/>
  <c r="AQ102" i="1"/>
  <c r="AP102" i="1"/>
  <c r="AO102" i="1"/>
  <c r="AN102" i="1"/>
  <c r="AM102" i="1"/>
  <c r="AL102" i="1"/>
  <c r="BK80" i="1"/>
  <c r="BJ80" i="1"/>
  <c r="BI80" i="1"/>
  <c r="BH80" i="1"/>
  <c r="BG80" i="1"/>
  <c r="BF80" i="1"/>
  <c r="BE80" i="1"/>
  <c r="BD80" i="1"/>
  <c r="BC80" i="1"/>
  <c r="BK61" i="1"/>
  <c r="BI61" i="1"/>
  <c r="BH61" i="1"/>
  <c r="BG61" i="1"/>
  <c r="BF61" i="1"/>
  <c r="BE61" i="1"/>
  <c r="BD61" i="1"/>
  <c r="BC61" i="1"/>
  <c r="BJ61" i="1"/>
  <c r="BK93" i="1"/>
  <c r="BJ93" i="1"/>
  <c r="BI93" i="1"/>
  <c r="BH93" i="1"/>
  <c r="BG93" i="1"/>
  <c r="BF93" i="1"/>
  <c r="BE93" i="1"/>
  <c r="BD93" i="1"/>
  <c r="BC93" i="1"/>
  <c r="BK115" i="1"/>
  <c r="BJ115" i="1"/>
  <c r="BI115" i="1"/>
  <c r="BH115" i="1"/>
  <c r="BG115" i="1"/>
  <c r="BF115" i="1"/>
  <c r="BE115" i="1"/>
  <c r="BD115" i="1"/>
  <c r="BC115" i="1"/>
  <c r="AT69" i="1"/>
  <c r="AS69" i="1"/>
  <c r="AR69" i="1"/>
  <c r="AQ69" i="1"/>
  <c r="AP69" i="1"/>
  <c r="AO69" i="1"/>
  <c r="AN69" i="1"/>
  <c r="AM69" i="1"/>
  <c r="AL69" i="1"/>
  <c r="AT101" i="1"/>
  <c r="AS101" i="1"/>
  <c r="AR101" i="1"/>
  <c r="AQ101" i="1"/>
  <c r="AP101" i="1"/>
  <c r="AO101" i="1"/>
  <c r="AN101" i="1"/>
  <c r="AM101" i="1"/>
  <c r="AL101" i="1"/>
  <c r="AT121" i="1"/>
  <c r="AS121" i="1"/>
  <c r="AR121" i="1"/>
  <c r="AQ121" i="1"/>
  <c r="AP121" i="1"/>
  <c r="AO121" i="1"/>
  <c r="AN121" i="1"/>
  <c r="AM121" i="1"/>
  <c r="AL121" i="1"/>
  <c r="AT74" i="1"/>
  <c r="AS74" i="1"/>
  <c r="AR74" i="1"/>
  <c r="AQ74" i="1"/>
  <c r="AP74" i="1"/>
  <c r="AO74" i="1"/>
  <c r="AN74" i="1"/>
  <c r="AM74" i="1"/>
  <c r="AL74" i="1"/>
  <c r="AT127" i="1"/>
  <c r="AS127" i="1"/>
  <c r="AR127" i="1"/>
  <c r="AQ127" i="1"/>
  <c r="AP127" i="1"/>
  <c r="AO127" i="1"/>
  <c r="AN127" i="1"/>
  <c r="AM127" i="1"/>
  <c r="AL127" i="1"/>
  <c r="AT196" i="1"/>
  <c r="AS196" i="1"/>
  <c r="AR196" i="1"/>
  <c r="AQ196" i="1"/>
  <c r="AP196" i="1"/>
  <c r="AO196" i="1"/>
  <c r="AN196" i="1"/>
  <c r="AM196" i="1"/>
  <c r="AL196" i="1"/>
  <c r="AT260" i="1"/>
  <c r="AS260" i="1"/>
  <c r="AR260" i="1"/>
  <c r="AQ260" i="1"/>
  <c r="AP260" i="1"/>
  <c r="AO260" i="1"/>
  <c r="AN260" i="1"/>
  <c r="AM260" i="1"/>
  <c r="AL260" i="1"/>
  <c r="AT161" i="1"/>
  <c r="AS161" i="1"/>
  <c r="AR161" i="1"/>
  <c r="AQ161" i="1"/>
  <c r="AP161" i="1"/>
  <c r="AO161" i="1"/>
  <c r="AN161" i="1"/>
  <c r="AM161" i="1"/>
  <c r="AL161" i="1"/>
  <c r="AT225" i="1"/>
  <c r="AS225" i="1"/>
  <c r="AR225" i="1"/>
  <c r="AQ225" i="1"/>
  <c r="AP225" i="1"/>
  <c r="AO225" i="1"/>
  <c r="AN225" i="1"/>
  <c r="AM225" i="1"/>
  <c r="AL225" i="1"/>
  <c r="AR150" i="1"/>
  <c r="AQ150" i="1"/>
  <c r="AP150" i="1"/>
  <c r="AO150" i="1"/>
  <c r="AN150" i="1"/>
  <c r="AM150" i="1"/>
  <c r="AL150" i="1"/>
  <c r="AT150" i="1"/>
  <c r="AS150" i="1"/>
  <c r="AT214" i="1"/>
  <c r="AS214" i="1"/>
  <c r="AR214" i="1"/>
  <c r="AQ214" i="1"/>
  <c r="AP214" i="1"/>
  <c r="AO214" i="1"/>
  <c r="AN214" i="1"/>
  <c r="AM214" i="1"/>
  <c r="AL214" i="1"/>
  <c r="AT278" i="1"/>
  <c r="AS278" i="1"/>
  <c r="AR278" i="1"/>
  <c r="AQ278" i="1"/>
  <c r="AP278" i="1"/>
  <c r="AO278" i="1"/>
  <c r="AN278" i="1"/>
  <c r="AM278" i="1"/>
  <c r="AL278" i="1"/>
  <c r="AT147" i="1"/>
  <c r="AS147" i="1"/>
  <c r="AR147" i="1"/>
  <c r="AQ147" i="1"/>
  <c r="AP147" i="1"/>
  <c r="AO147" i="1"/>
  <c r="AN147" i="1"/>
  <c r="AM147" i="1"/>
  <c r="AL147" i="1"/>
  <c r="AT211" i="1"/>
  <c r="AS211" i="1"/>
  <c r="AR211" i="1"/>
  <c r="AQ211" i="1"/>
  <c r="AP211" i="1"/>
  <c r="AO211" i="1"/>
  <c r="AN211" i="1"/>
  <c r="AM211" i="1"/>
  <c r="AL211" i="1"/>
  <c r="AT282" i="1"/>
  <c r="AS282" i="1"/>
  <c r="AR282" i="1"/>
  <c r="AQ282" i="1"/>
  <c r="AP282" i="1"/>
  <c r="AO282" i="1"/>
  <c r="AN282" i="1"/>
  <c r="AM282" i="1"/>
  <c r="AL282" i="1"/>
  <c r="AT200" i="1"/>
  <c r="AS200" i="1"/>
  <c r="AR200" i="1"/>
  <c r="AQ200" i="1"/>
  <c r="AP200" i="1"/>
  <c r="AO200" i="1"/>
  <c r="AN200" i="1"/>
  <c r="AM200" i="1"/>
  <c r="AL200" i="1"/>
  <c r="AT264" i="1"/>
  <c r="AS264" i="1"/>
  <c r="AR264" i="1"/>
  <c r="AQ264" i="1"/>
  <c r="AP264" i="1"/>
  <c r="AO264" i="1"/>
  <c r="AN264" i="1"/>
  <c r="AM264" i="1"/>
  <c r="AL264" i="1"/>
  <c r="AT157" i="1"/>
  <c r="AS157" i="1"/>
  <c r="AR157" i="1"/>
  <c r="AQ157" i="1"/>
  <c r="AP157" i="1"/>
  <c r="AO157" i="1"/>
  <c r="AN157" i="1"/>
  <c r="AM157" i="1"/>
  <c r="AL157" i="1"/>
  <c r="AT221" i="1"/>
  <c r="AS221" i="1"/>
  <c r="AR221" i="1"/>
  <c r="AQ221" i="1"/>
  <c r="AP221" i="1"/>
  <c r="AO221" i="1"/>
  <c r="AN221" i="1"/>
  <c r="AM221" i="1"/>
  <c r="AL221" i="1"/>
  <c r="AT146" i="1"/>
  <c r="AS146" i="1"/>
  <c r="AR146" i="1"/>
  <c r="AQ146" i="1"/>
  <c r="AP146" i="1"/>
  <c r="AO146" i="1"/>
  <c r="AN146" i="1"/>
  <c r="AM146" i="1"/>
  <c r="AL146" i="1"/>
  <c r="AT210" i="1"/>
  <c r="AS210" i="1"/>
  <c r="AR210" i="1"/>
  <c r="AQ210" i="1"/>
  <c r="AP210" i="1"/>
  <c r="AO210" i="1"/>
  <c r="AN210" i="1"/>
  <c r="AM210" i="1"/>
  <c r="AL210" i="1"/>
  <c r="AT274" i="1"/>
  <c r="AS274" i="1"/>
  <c r="AR274" i="1"/>
  <c r="AQ274" i="1"/>
  <c r="AP274" i="1"/>
  <c r="AO274" i="1"/>
  <c r="AN274" i="1"/>
  <c r="AM274" i="1"/>
  <c r="AL274" i="1"/>
  <c r="AT159" i="1"/>
  <c r="AS159" i="1"/>
  <c r="AR159" i="1"/>
  <c r="AQ159" i="1"/>
  <c r="AP159" i="1"/>
  <c r="AO159" i="1"/>
  <c r="AN159" i="1"/>
  <c r="AM159" i="1"/>
  <c r="AL159" i="1"/>
  <c r="AT223" i="1"/>
  <c r="AS223" i="1"/>
  <c r="AR223" i="1"/>
  <c r="AQ223" i="1"/>
  <c r="AP223" i="1"/>
  <c r="AO223" i="1"/>
  <c r="AN223" i="1"/>
  <c r="AM223" i="1"/>
  <c r="AL223" i="1"/>
  <c r="AT305" i="1"/>
  <c r="AS305" i="1"/>
  <c r="AR305" i="1"/>
  <c r="AQ305" i="1"/>
  <c r="AP305" i="1"/>
  <c r="AO305" i="1"/>
  <c r="AN305" i="1"/>
  <c r="AM305" i="1"/>
  <c r="AL305" i="1"/>
  <c r="AT369" i="1"/>
  <c r="AS369" i="1"/>
  <c r="AR369" i="1"/>
  <c r="AQ369" i="1"/>
  <c r="AP369" i="1"/>
  <c r="AO369" i="1"/>
  <c r="AN369" i="1"/>
  <c r="AM369" i="1"/>
  <c r="AL369" i="1"/>
  <c r="AS294" i="1"/>
  <c r="AR294" i="1"/>
  <c r="AQ294" i="1"/>
  <c r="AP294" i="1"/>
  <c r="AO294" i="1"/>
  <c r="AN294" i="1"/>
  <c r="AM294" i="1"/>
  <c r="AL294" i="1"/>
  <c r="AT294" i="1"/>
  <c r="AT358" i="1"/>
  <c r="AS358" i="1"/>
  <c r="AR358" i="1"/>
  <c r="AQ358" i="1"/>
  <c r="AP358" i="1"/>
  <c r="AO358" i="1"/>
  <c r="AN358" i="1"/>
  <c r="AM358" i="1"/>
  <c r="AL358" i="1"/>
  <c r="AT422" i="1"/>
  <c r="AS422" i="1"/>
  <c r="AR422" i="1"/>
  <c r="AQ422" i="1"/>
  <c r="AP422" i="1"/>
  <c r="AO422" i="1"/>
  <c r="AN422" i="1"/>
  <c r="AM422" i="1"/>
  <c r="AL422" i="1"/>
  <c r="AR331" i="1"/>
  <c r="AQ331" i="1"/>
  <c r="AP331" i="1"/>
  <c r="AO331" i="1"/>
  <c r="AN331" i="1"/>
  <c r="AM331" i="1"/>
  <c r="AL331" i="1"/>
  <c r="AT331" i="1"/>
  <c r="AS331" i="1"/>
  <c r="AT395" i="1"/>
  <c r="AS395" i="1"/>
  <c r="AR395" i="1"/>
  <c r="AQ395" i="1"/>
  <c r="AP395" i="1"/>
  <c r="AO395" i="1"/>
  <c r="AN395" i="1"/>
  <c r="AM395" i="1"/>
  <c r="AL395" i="1"/>
  <c r="AT280" i="1"/>
  <c r="AS280" i="1"/>
  <c r="AR280" i="1"/>
  <c r="AQ280" i="1"/>
  <c r="AP280" i="1"/>
  <c r="AO280" i="1"/>
  <c r="AN280" i="1"/>
  <c r="AM280" i="1"/>
  <c r="AL280" i="1"/>
  <c r="AT344" i="1"/>
  <c r="AS344" i="1"/>
  <c r="AR344" i="1"/>
  <c r="AQ344" i="1"/>
  <c r="AP344" i="1"/>
  <c r="AO344" i="1"/>
  <c r="AN344" i="1"/>
  <c r="AM344" i="1"/>
  <c r="AL344" i="1"/>
  <c r="AT408" i="1"/>
  <c r="AS408" i="1"/>
  <c r="AR408" i="1"/>
  <c r="AQ408" i="1"/>
  <c r="AP408" i="1"/>
  <c r="AO408" i="1"/>
  <c r="AN408" i="1"/>
  <c r="AM408" i="1"/>
  <c r="AL408" i="1"/>
  <c r="AT325" i="1"/>
  <c r="AS325" i="1"/>
  <c r="AR325" i="1"/>
  <c r="AQ325" i="1"/>
  <c r="AP325" i="1"/>
  <c r="AO325" i="1"/>
  <c r="AN325" i="1"/>
  <c r="AM325" i="1"/>
  <c r="AL325" i="1"/>
  <c r="AT389" i="1"/>
  <c r="AS389" i="1"/>
  <c r="AR389" i="1"/>
  <c r="AQ389" i="1"/>
  <c r="AP389" i="1"/>
  <c r="AO389" i="1"/>
  <c r="AN389" i="1"/>
  <c r="AM389" i="1"/>
  <c r="AL389" i="1"/>
  <c r="AT306" i="1"/>
  <c r="AS306" i="1"/>
  <c r="AR306" i="1"/>
  <c r="AQ306" i="1"/>
  <c r="AP306" i="1"/>
  <c r="AO306" i="1"/>
  <c r="AN306" i="1"/>
  <c r="AM306" i="1"/>
  <c r="AL306" i="1"/>
  <c r="AT370" i="1"/>
  <c r="AS370" i="1"/>
  <c r="AR370" i="1"/>
  <c r="AQ370" i="1"/>
  <c r="AP370" i="1"/>
  <c r="AO370" i="1"/>
  <c r="AN370" i="1"/>
  <c r="AM370" i="1"/>
  <c r="AL370" i="1"/>
  <c r="AT439" i="1"/>
  <c r="AS439" i="1"/>
  <c r="AR439" i="1"/>
  <c r="AQ439" i="1"/>
  <c r="AP439" i="1"/>
  <c r="AO439" i="1"/>
  <c r="AN439" i="1"/>
  <c r="AM439" i="1"/>
  <c r="AL439" i="1"/>
  <c r="AT343" i="1"/>
  <c r="AS343" i="1"/>
  <c r="AR343" i="1"/>
  <c r="AQ343" i="1"/>
  <c r="AP343" i="1"/>
  <c r="AO343" i="1"/>
  <c r="AN343" i="1"/>
  <c r="AM343" i="1"/>
  <c r="AL343" i="1"/>
  <c r="AT407" i="1"/>
  <c r="AS407" i="1"/>
  <c r="AR407" i="1"/>
  <c r="AQ407" i="1"/>
  <c r="AP407" i="1"/>
  <c r="AO407" i="1"/>
  <c r="AN407" i="1"/>
  <c r="AM407" i="1"/>
  <c r="AL407" i="1"/>
  <c r="AT308" i="1"/>
  <c r="AS308" i="1"/>
  <c r="AR308" i="1"/>
  <c r="AQ308" i="1"/>
  <c r="AP308" i="1"/>
  <c r="AO308" i="1"/>
  <c r="AN308" i="1"/>
  <c r="AM308" i="1"/>
  <c r="AL308" i="1"/>
  <c r="AT372" i="1"/>
  <c r="AS372" i="1"/>
  <c r="AR372" i="1"/>
  <c r="AQ372" i="1"/>
  <c r="AP372" i="1"/>
  <c r="AO372" i="1"/>
  <c r="AN372" i="1"/>
  <c r="AM372" i="1"/>
  <c r="AL372" i="1"/>
  <c r="AT431" i="1"/>
  <c r="AS431" i="1"/>
  <c r="AR431" i="1"/>
  <c r="AQ431" i="1"/>
  <c r="AP431" i="1"/>
  <c r="AO431" i="1"/>
  <c r="AN431" i="1"/>
  <c r="AM431" i="1"/>
  <c r="AL431" i="1"/>
  <c r="AT484" i="1"/>
  <c r="AS484" i="1"/>
  <c r="AR484" i="1"/>
  <c r="AQ484" i="1"/>
  <c r="AP484" i="1"/>
  <c r="AO484" i="1"/>
  <c r="AN484" i="1"/>
  <c r="AM484" i="1"/>
  <c r="AL484" i="1"/>
  <c r="AS473" i="1"/>
  <c r="AR473" i="1"/>
  <c r="AQ473" i="1"/>
  <c r="AP473" i="1"/>
  <c r="AO473" i="1"/>
  <c r="AN473" i="1"/>
  <c r="AM473" i="1"/>
  <c r="AL473" i="1"/>
  <c r="AT473" i="1"/>
  <c r="AT438" i="1"/>
  <c r="AS438" i="1"/>
  <c r="AR438" i="1"/>
  <c r="AQ438" i="1"/>
  <c r="AP438" i="1"/>
  <c r="AO438" i="1"/>
  <c r="AN438" i="1"/>
  <c r="AM438" i="1"/>
  <c r="AL438" i="1"/>
  <c r="AT506" i="1"/>
  <c r="AS506" i="1"/>
  <c r="AR506" i="1"/>
  <c r="AQ506" i="1"/>
  <c r="AP506" i="1"/>
  <c r="AO506" i="1"/>
  <c r="AN506" i="1"/>
  <c r="AM506" i="1"/>
  <c r="AL506" i="1"/>
  <c r="AT475" i="1"/>
  <c r="AS475" i="1"/>
  <c r="AR475" i="1"/>
  <c r="AQ475" i="1"/>
  <c r="AP475" i="1"/>
  <c r="AO475" i="1"/>
  <c r="AN475" i="1"/>
  <c r="AM475" i="1"/>
  <c r="AL475" i="1"/>
  <c r="AT448" i="1"/>
  <c r="AS448" i="1"/>
  <c r="AR448" i="1"/>
  <c r="AQ448" i="1"/>
  <c r="AP448" i="1"/>
  <c r="AO448" i="1"/>
  <c r="AN448" i="1"/>
  <c r="AM448" i="1"/>
  <c r="AL448" i="1"/>
  <c r="AS509" i="1"/>
  <c r="AT509" i="1"/>
  <c r="AR509" i="1"/>
  <c r="AQ509" i="1"/>
  <c r="AP509" i="1"/>
  <c r="AO509" i="1"/>
  <c r="AN509" i="1"/>
  <c r="AM509" i="1"/>
  <c r="AL509" i="1"/>
  <c r="AT493" i="1"/>
  <c r="AS493" i="1"/>
  <c r="AR493" i="1"/>
  <c r="AQ493" i="1"/>
  <c r="AP493" i="1"/>
  <c r="AO493" i="1"/>
  <c r="AN493" i="1"/>
  <c r="AM493" i="1"/>
  <c r="AL493" i="1"/>
  <c r="AT474" i="1"/>
  <c r="AS474" i="1"/>
  <c r="AR474" i="1"/>
  <c r="AQ474" i="1"/>
  <c r="AP474" i="1"/>
  <c r="AO474" i="1"/>
  <c r="AN474" i="1"/>
  <c r="AM474" i="1"/>
  <c r="AL474" i="1"/>
  <c r="AT518" i="1"/>
  <c r="AS518" i="1"/>
  <c r="AR518" i="1"/>
  <c r="AQ518" i="1"/>
  <c r="AP518" i="1"/>
  <c r="AO518" i="1"/>
  <c r="AN518" i="1"/>
  <c r="AM518" i="1"/>
  <c r="AL518" i="1"/>
  <c r="AT495" i="1"/>
  <c r="AS495" i="1"/>
  <c r="AR495" i="1"/>
  <c r="AQ495" i="1"/>
  <c r="AP495" i="1"/>
  <c r="AO495" i="1"/>
  <c r="AN495" i="1"/>
  <c r="AM495" i="1"/>
  <c r="AL495" i="1"/>
  <c r="AZ59" i="7"/>
  <c r="AX59" i="7"/>
  <c r="AH320" i="7"/>
  <c r="AA320" i="7"/>
  <c r="AE320" i="7"/>
  <c r="AZ46" i="7"/>
  <c r="AX46" i="7"/>
  <c r="AH472" i="7"/>
  <c r="AA472" i="7"/>
  <c r="AE472" i="7"/>
  <c r="AH359" i="7"/>
  <c r="AA359" i="7"/>
  <c r="AE359" i="7"/>
  <c r="AH281" i="7"/>
  <c r="AA281" i="7"/>
  <c r="AE281" i="7"/>
  <c r="AH136" i="7"/>
  <c r="AA136" i="7"/>
  <c r="AE136" i="7"/>
  <c r="AH440" i="7"/>
  <c r="AA440" i="7"/>
  <c r="AE440" i="7"/>
  <c r="AH395" i="7"/>
  <c r="AA395" i="7"/>
  <c r="AE395" i="7"/>
  <c r="AH302" i="7"/>
  <c r="AA302" i="7"/>
  <c r="AE302" i="7"/>
  <c r="AH247" i="7"/>
  <c r="AA247" i="7"/>
  <c r="AE247" i="7"/>
  <c r="AH250" i="7"/>
  <c r="AA250" i="7"/>
  <c r="AE250" i="7"/>
  <c r="AH163" i="7"/>
  <c r="AA163" i="7"/>
  <c r="AE163" i="7"/>
  <c r="AH167" i="7"/>
  <c r="AA167" i="7"/>
  <c r="AE167" i="7"/>
  <c r="AH527" i="7"/>
  <c r="AA527" i="7"/>
  <c r="AE527" i="7"/>
  <c r="AZ12" i="7"/>
  <c r="AX12" i="7"/>
  <c r="AH404" i="7"/>
  <c r="AA404" i="7"/>
  <c r="AE404" i="7"/>
  <c r="AH177" i="7"/>
  <c r="AA177" i="7"/>
  <c r="AE177" i="7"/>
  <c r="AZ69" i="7"/>
  <c r="AX69" i="7"/>
  <c r="AZ53" i="7"/>
  <c r="AX53" i="7"/>
  <c r="AH496" i="7"/>
  <c r="AA496" i="7"/>
  <c r="AE496" i="7"/>
  <c r="AH282" i="7"/>
  <c r="AA282" i="7"/>
  <c r="AE282" i="7"/>
  <c r="AH179" i="7"/>
  <c r="AA179" i="7"/>
  <c r="AE179" i="7"/>
  <c r="AH428" i="7"/>
  <c r="AA428" i="7"/>
  <c r="AE428" i="7"/>
  <c r="AH371" i="7"/>
  <c r="AA371" i="7"/>
  <c r="AE371" i="7"/>
  <c r="AH307" i="7"/>
  <c r="AA307" i="7"/>
  <c r="AE307" i="7"/>
  <c r="AH165" i="7"/>
  <c r="AA165" i="7"/>
  <c r="AE165" i="7"/>
  <c r="AH520" i="7"/>
  <c r="AA520" i="7"/>
  <c r="AE520" i="7"/>
  <c r="AH544" i="7"/>
  <c r="AA544" i="7"/>
  <c r="AE544" i="7"/>
  <c r="AH413" i="7"/>
  <c r="AA413" i="7"/>
  <c r="AE413" i="7"/>
  <c r="AH373" i="7"/>
  <c r="AA373" i="7"/>
  <c r="AE373" i="7"/>
  <c r="AH294" i="7"/>
  <c r="AA294" i="7"/>
  <c r="AE294" i="7"/>
  <c r="AH191" i="7"/>
  <c r="AA191" i="7"/>
  <c r="AE191" i="7"/>
  <c r="AH157" i="7"/>
  <c r="AA157" i="7"/>
  <c r="AE157" i="7"/>
  <c r="AH118" i="7"/>
  <c r="AA118" i="7"/>
  <c r="AE118" i="7"/>
  <c r="AZ15" i="7"/>
  <c r="AX15" i="7"/>
  <c r="AH476" i="7"/>
  <c r="AA476" i="7"/>
  <c r="AE476" i="7"/>
  <c r="AH455" i="7"/>
  <c r="AA455" i="7"/>
  <c r="AE455" i="7"/>
  <c r="AZ77" i="7"/>
  <c r="AX77" i="7"/>
  <c r="AH500" i="7"/>
  <c r="AA500" i="7"/>
  <c r="AE500" i="7"/>
  <c r="AH453" i="7"/>
  <c r="AA453" i="7"/>
  <c r="AE453" i="7"/>
  <c r="AH327" i="7"/>
  <c r="AA327" i="7"/>
  <c r="AE327" i="7"/>
  <c r="AH214" i="7"/>
  <c r="AA214" i="7"/>
  <c r="AE214" i="7"/>
  <c r="AH186" i="7"/>
  <c r="AA186" i="7"/>
  <c r="AE186" i="7"/>
  <c r="AH149" i="7"/>
  <c r="AA149" i="7"/>
  <c r="AE149" i="7"/>
  <c r="AH242" i="7"/>
  <c r="AA242" i="7"/>
  <c r="AE242" i="7"/>
  <c r="AH134" i="7"/>
  <c r="AA134" i="7"/>
  <c r="AE134" i="7"/>
  <c r="AH246" i="7"/>
  <c r="AA246" i="7"/>
  <c r="AE246" i="7"/>
  <c r="AC38" i="1"/>
  <c r="V38" i="1"/>
  <c r="AF38" i="1"/>
  <c r="K38" i="1"/>
  <c r="AF91" i="1"/>
  <c r="AC91" i="1"/>
  <c r="K91" i="1"/>
  <c r="V91" i="1"/>
  <c r="R102" i="1"/>
  <c r="T102" i="1" s="1"/>
  <c r="V31" i="1"/>
  <c r="AC31" i="1"/>
  <c r="AF31" i="1"/>
  <c r="K31" i="1"/>
  <c r="K50" i="6"/>
  <c r="AC100" i="1"/>
  <c r="K100" i="1"/>
  <c r="AC52" i="1"/>
  <c r="AF52" i="1"/>
  <c r="V52" i="1"/>
  <c r="K52" i="1"/>
  <c r="AF96" i="1"/>
  <c r="AC96" i="1"/>
  <c r="K96" i="1"/>
  <c r="V96" i="1"/>
  <c r="BK4" i="1"/>
  <c r="BJ4" i="1"/>
  <c r="BI4" i="1"/>
  <c r="BH4" i="1"/>
  <c r="BG4" i="1"/>
  <c r="BF4" i="1"/>
  <c r="BE4" i="1"/>
  <c r="BD4" i="1"/>
  <c r="BC4" i="1"/>
  <c r="BK51" i="1"/>
  <c r="BJ51" i="1"/>
  <c r="BI51" i="1"/>
  <c r="BH51" i="1"/>
  <c r="BG51" i="1"/>
  <c r="BF51" i="1"/>
  <c r="BE51" i="1"/>
  <c r="BD51" i="1"/>
  <c r="BC51" i="1"/>
  <c r="AT27" i="1"/>
  <c r="AS27" i="1"/>
  <c r="AR27" i="1"/>
  <c r="AQ27" i="1"/>
  <c r="AP27" i="1"/>
  <c r="AO27" i="1"/>
  <c r="AN27" i="1"/>
  <c r="AM27" i="1"/>
  <c r="AL27" i="1"/>
  <c r="AT35" i="1"/>
  <c r="AS35" i="1"/>
  <c r="AR35" i="1"/>
  <c r="AQ35" i="1"/>
  <c r="AP35" i="1"/>
  <c r="AO35" i="1"/>
  <c r="AN35" i="1"/>
  <c r="AM35" i="1"/>
  <c r="AL35" i="1"/>
  <c r="AT43" i="1"/>
  <c r="AS43" i="1"/>
  <c r="AR43" i="1"/>
  <c r="AQ43" i="1"/>
  <c r="AP43" i="1"/>
  <c r="AO43" i="1"/>
  <c r="AN43" i="1"/>
  <c r="AM43" i="1"/>
  <c r="AL43" i="1"/>
  <c r="AU51" i="1"/>
  <c r="BK23" i="1"/>
  <c r="BJ23" i="1"/>
  <c r="BI23" i="1"/>
  <c r="BH23" i="1"/>
  <c r="BG23" i="1"/>
  <c r="BF23" i="1"/>
  <c r="BE23" i="1"/>
  <c r="BD23" i="1"/>
  <c r="BC23" i="1"/>
  <c r="BK31" i="1"/>
  <c r="BJ31" i="1"/>
  <c r="BI31" i="1"/>
  <c r="BH31" i="1"/>
  <c r="BG31" i="1"/>
  <c r="BF31" i="1"/>
  <c r="BE31" i="1"/>
  <c r="BD31" i="1"/>
  <c r="BC31" i="1"/>
  <c r="BK39" i="1"/>
  <c r="BJ39" i="1"/>
  <c r="BI39" i="1"/>
  <c r="BH39" i="1"/>
  <c r="BG39" i="1"/>
  <c r="BF39" i="1"/>
  <c r="BE39" i="1"/>
  <c r="BD39" i="1"/>
  <c r="BC39" i="1"/>
  <c r="BK47" i="1"/>
  <c r="BJ47" i="1"/>
  <c r="BI47" i="1"/>
  <c r="BH47" i="1"/>
  <c r="BG47" i="1"/>
  <c r="BF47" i="1"/>
  <c r="BE47" i="1"/>
  <c r="BD47" i="1"/>
  <c r="BC47" i="1"/>
  <c r="BK19" i="1"/>
  <c r="BJ19" i="1"/>
  <c r="BI19" i="1"/>
  <c r="BH19" i="1"/>
  <c r="BG19" i="1"/>
  <c r="BF19" i="1"/>
  <c r="BE19" i="1"/>
  <c r="BD19" i="1"/>
  <c r="BC19" i="1"/>
  <c r="BK59" i="1"/>
  <c r="BJ59" i="1"/>
  <c r="BI59" i="1"/>
  <c r="BH59" i="1"/>
  <c r="BG59" i="1"/>
  <c r="BF59" i="1"/>
  <c r="BE59" i="1"/>
  <c r="BD59" i="1"/>
  <c r="BC59" i="1"/>
  <c r="AT87" i="1"/>
  <c r="AS87" i="1"/>
  <c r="AR87" i="1"/>
  <c r="AQ87" i="1"/>
  <c r="AP87" i="1"/>
  <c r="AO87" i="1"/>
  <c r="AN87" i="1"/>
  <c r="AM87" i="1"/>
  <c r="AL87" i="1"/>
  <c r="BJ73" i="1"/>
  <c r="BI73" i="1"/>
  <c r="BH73" i="1"/>
  <c r="BG73" i="1"/>
  <c r="BF73" i="1"/>
  <c r="BE73" i="1"/>
  <c r="BD73" i="1"/>
  <c r="BC73" i="1"/>
  <c r="BK73" i="1"/>
  <c r="BK105" i="1"/>
  <c r="BJ105" i="1"/>
  <c r="BI105" i="1"/>
  <c r="BH105" i="1"/>
  <c r="BG105" i="1"/>
  <c r="BF105" i="1"/>
  <c r="BE105" i="1"/>
  <c r="BD105" i="1"/>
  <c r="BC105" i="1"/>
  <c r="BK120" i="1"/>
  <c r="BJ120" i="1"/>
  <c r="BI120" i="1"/>
  <c r="BH120" i="1"/>
  <c r="BG120" i="1"/>
  <c r="BF120" i="1"/>
  <c r="BE120" i="1"/>
  <c r="BD120" i="1"/>
  <c r="BC120" i="1"/>
  <c r="BI70" i="1"/>
  <c r="BH70" i="1"/>
  <c r="BG70" i="1"/>
  <c r="BF70" i="1"/>
  <c r="BE70" i="1"/>
  <c r="BD70" i="1"/>
  <c r="BC70" i="1"/>
  <c r="BK70" i="1"/>
  <c r="BJ70" i="1"/>
  <c r="BK102" i="1"/>
  <c r="BJ102" i="1"/>
  <c r="BI102" i="1"/>
  <c r="BH102" i="1"/>
  <c r="BG102" i="1"/>
  <c r="BF102" i="1"/>
  <c r="BE102" i="1"/>
  <c r="BD102" i="1"/>
  <c r="BC102" i="1"/>
  <c r="AT118" i="1"/>
  <c r="AS118" i="1"/>
  <c r="AR118" i="1"/>
  <c r="AQ118" i="1"/>
  <c r="AP118" i="1"/>
  <c r="AO118" i="1"/>
  <c r="AN118" i="1"/>
  <c r="AM118" i="1"/>
  <c r="AL118" i="1"/>
  <c r="BK75" i="1"/>
  <c r="BJ75" i="1"/>
  <c r="BI75" i="1"/>
  <c r="BH75" i="1"/>
  <c r="BG75" i="1"/>
  <c r="BF75" i="1"/>
  <c r="BE75" i="1"/>
  <c r="BD75" i="1"/>
  <c r="BC75" i="1"/>
  <c r="AT123" i="1"/>
  <c r="AS123" i="1"/>
  <c r="AR123" i="1"/>
  <c r="AQ123" i="1"/>
  <c r="AP123" i="1"/>
  <c r="AO123" i="1"/>
  <c r="AN123" i="1"/>
  <c r="AM123" i="1"/>
  <c r="AL123" i="1"/>
  <c r="AT83" i="1"/>
  <c r="AS83" i="1"/>
  <c r="AR83" i="1"/>
  <c r="AQ83" i="1"/>
  <c r="AP83" i="1"/>
  <c r="AO83" i="1"/>
  <c r="AN83" i="1"/>
  <c r="AM83" i="1"/>
  <c r="AL83" i="1"/>
  <c r="AT64" i="1"/>
  <c r="AS64" i="1"/>
  <c r="AR64" i="1"/>
  <c r="AQ64" i="1"/>
  <c r="AP64" i="1"/>
  <c r="AO64" i="1"/>
  <c r="AN64" i="1"/>
  <c r="AM64" i="1"/>
  <c r="AL64" i="1"/>
  <c r="AT96" i="1"/>
  <c r="AS96" i="1"/>
  <c r="AR96" i="1"/>
  <c r="AQ96" i="1"/>
  <c r="AP96" i="1"/>
  <c r="AO96" i="1"/>
  <c r="AN96" i="1"/>
  <c r="AM96" i="1"/>
  <c r="AL96" i="1"/>
  <c r="BK117" i="1"/>
  <c r="BJ117" i="1"/>
  <c r="BI117" i="1"/>
  <c r="BH117" i="1"/>
  <c r="BG117" i="1"/>
  <c r="BF117" i="1"/>
  <c r="BE117" i="1"/>
  <c r="BD117" i="1"/>
  <c r="BC117" i="1"/>
  <c r="BK74" i="1"/>
  <c r="BJ74" i="1"/>
  <c r="BI74" i="1"/>
  <c r="BH74" i="1"/>
  <c r="BG74" i="1"/>
  <c r="BF74" i="1"/>
  <c r="BE74" i="1"/>
  <c r="BD74" i="1"/>
  <c r="BC74" i="1"/>
  <c r="AT107" i="1"/>
  <c r="AS107" i="1"/>
  <c r="AR107" i="1"/>
  <c r="AQ107" i="1"/>
  <c r="AP107" i="1"/>
  <c r="AO107" i="1"/>
  <c r="AN107" i="1"/>
  <c r="AM107" i="1"/>
  <c r="AL107" i="1"/>
  <c r="AT124" i="1"/>
  <c r="AS124" i="1"/>
  <c r="AR124" i="1"/>
  <c r="AQ124" i="1"/>
  <c r="AP124" i="1"/>
  <c r="AO124" i="1"/>
  <c r="AN124" i="1"/>
  <c r="AM124" i="1"/>
  <c r="AL124" i="1"/>
  <c r="BK79" i="1"/>
  <c r="BJ79" i="1"/>
  <c r="BI79" i="1"/>
  <c r="BH79" i="1"/>
  <c r="BG79" i="1"/>
  <c r="BF79" i="1"/>
  <c r="BE79" i="1"/>
  <c r="BD79" i="1"/>
  <c r="BC79" i="1"/>
  <c r="AT140" i="1"/>
  <c r="AS140" i="1"/>
  <c r="AR140" i="1"/>
  <c r="AQ140" i="1"/>
  <c r="AP140" i="1"/>
  <c r="AO140" i="1"/>
  <c r="AN140" i="1"/>
  <c r="AM140" i="1"/>
  <c r="AL140" i="1"/>
  <c r="AT204" i="1"/>
  <c r="AS204" i="1"/>
  <c r="AR204" i="1"/>
  <c r="AQ204" i="1"/>
  <c r="AP204" i="1"/>
  <c r="AO204" i="1"/>
  <c r="AN204" i="1"/>
  <c r="AM204" i="1"/>
  <c r="AL204" i="1"/>
  <c r="AT268" i="1"/>
  <c r="AS268" i="1"/>
  <c r="AR268" i="1"/>
  <c r="AQ268" i="1"/>
  <c r="AP268" i="1"/>
  <c r="AO268" i="1"/>
  <c r="AN268" i="1"/>
  <c r="AM268" i="1"/>
  <c r="AL268" i="1"/>
  <c r="AS169" i="1"/>
  <c r="AR169" i="1"/>
  <c r="AQ169" i="1"/>
  <c r="AP169" i="1"/>
  <c r="AO169" i="1"/>
  <c r="AN169" i="1"/>
  <c r="AM169" i="1"/>
  <c r="AL169" i="1"/>
  <c r="AT169" i="1"/>
  <c r="AS233" i="1"/>
  <c r="AR233" i="1"/>
  <c r="AQ233" i="1"/>
  <c r="AP233" i="1"/>
  <c r="AO233" i="1"/>
  <c r="AN233" i="1"/>
  <c r="AM233" i="1"/>
  <c r="AL233" i="1"/>
  <c r="AT233" i="1"/>
  <c r="AT158" i="1"/>
  <c r="AS158" i="1"/>
  <c r="AR158" i="1"/>
  <c r="AQ158" i="1"/>
  <c r="AP158" i="1"/>
  <c r="AO158" i="1"/>
  <c r="AN158" i="1"/>
  <c r="AM158" i="1"/>
  <c r="AL158" i="1"/>
  <c r="AT222" i="1"/>
  <c r="AS222" i="1"/>
  <c r="AR222" i="1"/>
  <c r="AQ222" i="1"/>
  <c r="AP222" i="1"/>
  <c r="AO222" i="1"/>
  <c r="AN222" i="1"/>
  <c r="AM222" i="1"/>
  <c r="AL222" i="1"/>
  <c r="AS286" i="1"/>
  <c r="AR286" i="1"/>
  <c r="AQ286" i="1"/>
  <c r="AP286" i="1"/>
  <c r="AO286" i="1"/>
  <c r="AN286" i="1"/>
  <c r="AM286" i="1"/>
  <c r="AL286" i="1"/>
  <c r="AT286" i="1"/>
  <c r="AT155" i="1"/>
  <c r="AS155" i="1"/>
  <c r="AR155" i="1"/>
  <c r="AQ155" i="1"/>
  <c r="AP155" i="1"/>
  <c r="AO155" i="1"/>
  <c r="AN155" i="1"/>
  <c r="AM155" i="1"/>
  <c r="AL155" i="1"/>
  <c r="AT219" i="1"/>
  <c r="AS219" i="1"/>
  <c r="AR219" i="1"/>
  <c r="AQ219" i="1"/>
  <c r="AP219" i="1"/>
  <c r="AO219" i="1"/>
  <c r="AN219" i="1"/>
  <c r="AM219" i="1"/>
  <c r="AL219" i="1"/>
  <c r="AT144" i="1"/>
  <c r="AS144" i="1"/>
  <c r="AR144" i="1"/>
  <c r="AQ144" i="1"/>
  <c r="AP144" i="1"/>
  <c r="AO144" i="1"/>
  <c r="AN144" i="1"/>
  <c r="AM144" i="1"/>
  <c r="AL144" i="1"/>
  <c r="AT208" i="1"/>
  <c r="AS208" i="1"/>
  <c r="AR208" i="1"/>
  <c r="AQ208" i="1"/>
  <c r="AP208" i="1"/>
  <c r="AO208" i="1"/>
  <c r="AN208" i="1"/>
  <c r="AM208" i="1"/>
  <c r="AL208" i="1"/>
  <c r="AT271" i="1"/>
  <c r="AS271" i="1"/>
  <c r="AR271" i="1"/>
  <c r="AQ271" i="1"/>
  <c r="AP271" i="1"/>
  <c r="AO271" i="1"/>
  <c r="AN271" i="1"/>
  <c r="AM271" i="1"/>
  <c r="AL271" i="1"/>
  <c r="AT165" i="1"/>
  <c r="AS165" i="1"/>
  <c r="AR165" i="1"/>
  <c r="AQ165" i="1"/>
  <c r="AP165" i="1"/>
  <c r="AO165" i="1"/>
  <c r="AN165" i="1"/>
  <c r="AM165" i="1"/>
  <c r="AL165" i="1"/>
  <c r="AT229" i="1"/>
  <c r="AS229" i="1"/>
  <c r="AR229" i="1"/>
  <c r="AQ229" i="1"/>
  <c r="AP229" i="1"/>
  <c r="AO229" i="1"/>
  <c r="AN229" i="1"/>
  <c r="AM229" i="1"/>
  <c r="AL229" i="1"/>
  <c r="AT154" i="1"/>
  <c r="AS154" i="1"/>
  <c r="AR154" i="1"/>
  <c r="AQ154" i="1"/>
  <c r="AP154" i="1"/>
  <c r="AO154" i="1"/>
  <c r="AN154" i="1"/>
  <c r="AM154" i="1"/>
  <c r="AL154" i="1"/>
  <c r="AT218" i="1"/>
  <c r="AS218" i="1"/>
  <c r="AR218" i="1"/>
  <c r="AQ218" i="1"/>
  <c r="AP218" i="1"/>
  <c r="AO218" i="1"/>
  <c r="AN218" i="1"/>
  <c r="AM218" i="1"/>
  <c r="AL218" i="1"/>
  <c r="BK124" i="1"/>
  <c r="BJ124" i="1"/>
  <c r="BI124" i="1"/>
  <c r="BH124" i="1"/>
  <c r="BG124" i="1"/>
  <c r="BF124" i="1"/>
  <c r="BE124" i="1"/>
  <c r="BD124" i="1"/>
  <c r="BC124" i="1"/>
  <c r="AT167" i="1"/>
  <c r="AS167" i="1"/>
  <c r="AR167" i="1"/>
  <c r="AQ167" i="1"/>
  <c r="AP167" i="1"/>
  <c r="AO167" i="1"/>
  <c r="AN167" i="1"/>
  <c r="AM167" i="1"/>
  <c r="AL167" i="1"/>
  <c r="AT231" i="1"/>
  <c r="AS231" i="1"/>
  <c r="AR231" i="1"/>
  <c r="AQ231" i="1"/>
  <c r="AP231" i="1"/>
  <c r="AO231" i="1"/>
  <c r="AN231" i="1"/>
  <c r="AM231" i="1"/>
  <c r="AL231" i="1"/>
  <c r="AT313" i="1"/>
  <c r="AS313" i="1"/>
  <c r="AR313" i="1"/>
  <c r="AQ313" i="1"/>
  <c r="AP313" i="1"/>
  <c r="AO313" i="1"/>
  <c r="AN313" i="1"/>
  <c r="AM313" i="1"/>
  <c r="AL313" i="1"/>
  <c r="AT377" i="1"/>
  <c r="AS377" i="1"/>
  <c r="AR377" i="1"/>
  <c r="AQ377" i="1"/>
  <c r="AP377" i="1"/>
  <c r="AO377" i="1"/>
  <c r="AN377" i="1"/>
  <c r="AM377" i="1"/>
  <c r="AL377" i="1"/>
  <c r="AT302" i="1"/>
  <c r="AS302" i="1"/>
  <c r="AR302" i="1"/>
  <c r="AQ302" i="1"/>
  <c r="AP302" i="1"/>
  <c r="AO302" i="1"/>
  <c r="AN302" i="1"/>
  <c r="AM302" i="1"/>
  <c r="AL302" i="1"/>
  <c r="AS366" i="1"/>
  <c r="AR366" i="1"/>
  <c r="AQ366" i="1"/>
  <c r="AP366" i="1"/>
  <c r="AO366" i="1"/>
  <c r="AN366" i="1"/>
  <c r="AM366" i="1"/>
  <c r="AL366" i="1"/>
  <c r="AT366" i="1"/>
  <c r="AS434" i="1"/>
  <c r="AR434" i="1"/>
  <c r="AQ434" i="1"/>
  <c r="AP434" i="1"/>
  <c r="AO434" i="1"/>
  <c r="AN434" i="1"/>
  <c r="AM434" i="1"/>
  <c r="AL434" i="1"/>
  <c r="AT434" i="1"/>
  <c r="AT339" i="1"/>
  <c r="AS339" i="1"/>
  <c r="AR339" i="1"/>
  <c r="AQ339" i="1"/>
  <c r="AP339" i="1"/>
  <c r="AO339" i="1"/>
  <c r="AN339" i="1"/>
  <c r="AM339" i="1"/>
  <c r="AL339" i="1"/>
  <c r="AT403" i="1"/>
  <c r="AS403" i="1"/>
  <c r="AR403" i="1"/>
  <c r="AQ403" i="1"/>
  <c r="AP403" i="1"/>
  <c r="AO403" i="1"/>
  <c r="AN403" i="1"/>
  <c r="AM403" i="1"/>
  <c r="AL403" i="1"/>
  <c r="AT288" i="1"/>
  <c r="AS288" i="1"/>
  <c r="AR288" i="1"/>
  <c r="AQ288" i="1"/>
  <c r="AP288" i="1"/>
  <c r="AO288" i="1"/>
  <c r="AN288" i="1"/>
  <c r="AM288" i="1"/>
  <c r="AL288" i="1"/>
  <c r="AT352" i="1"/>
  <c r="AS352" i="1"/>
  <c r="AR352" i="1"/>
  <c r="AQ352" i="1"/>
  <c r="AP352" i="1"/>
  <c r="AO352" i="1"/>
  <c r="AN352" i="1"/>
  <c r="AM352" i="1"/>
  <c r="AL352" i="1"/>
  <c r="AT416" i="1"/>
  <c r="AS416" i="1"/>
  <c r="AR416" i="1"/>
  <c r="AQ416" i="1"/>
  <c r="AP416" i="1"/>
  <c r="AO416" i="1"/>
  <c r="AN416" i="1"/>
  <c r="AM416" i="1"/>
  <c r="AL416" i="1"/>
  <c r="AT333" i="1"/>
  <c r="AS333" i="1"/>
  <c r="AR333" i="1"/>
  <c r="AQ333" i="1"/>
  <c r="AP333" i="1"/>
  <c r="AO333" i="1"/>
  <c r="AN333" i="1"/>
  <c r="AM333" i="1"/>
  <c r="AL333" i="1"/>
  <c r="AT397" i="1"/>
  <c r="AS397" i="1"/>
  <c r="AR397" i="1"/>
  <c r="AQ397" i="1"/>
  <c r="AP397" i="1"/>
  <c r="AO397" i="1"/>
  <c r="AN397" i="1"/>
  <c r="AM397" i="1"/>
  <c r="AL397" i="1"/>
  <c r="AT314" i="1"/>
  <c r="AS314" i="1"/>
  <c r="AR314" i="1"/>
  <c r="AQ314" i="1"/>
  <c r="AP314" i="1"/>
  <c r="AO314" i="1"/>
  <c r="AN314" i="1"/>
  <c r="AM314" i="1"/>
  <c r="AL314" i="1"/>
  <c r="AT378" i="1"/>
  <c r="AS378" i="1"/>
  <c r="AR378" i="1"/>
  <c r="AQ378" i="1"/>
  <c r="AP378" i="1"/>
  <c r="AO378" i="1"/>
  <c r="AN378" i="1"/>
  <c r="AM378" i="1"/>
  <c r="AL378" i="1"/>
  <c r="AT287" i="1"/>
  <c r="AS287" i="1"/>
  <c r="AR287" i="1"/>
  <c r="AQ287" i="1"/>
  <c r="AP287" i="1"/>
  <c r="AO287" i="1"/>
  <c r="AN287" i="1"/>
  <c r="AM287" i="1"/>
  <c r="AL287" i="1"/>
  <c r="AT351" i="1"/>
  <c r="AS351" i="1"/>
  <c r="AR351" i="1"/>
  <c r="AQ351" i="1"/>
  <c r="AP351" i="1"/>
  <c r="AO351" i="1"/>
  <c r="AN351" i="1"/>
  <c r="AM351" i="1"/>
  <c r="AL351" i="1"/>
  <c r="AT415" i="1"/>
  <c r="AS415" i="1"/>
  <c r="AR415" i="1"/>
  <c r="AQ415" i="1"/>
  <c r="AP415" i="1"/>
  <c r="AO415" i="1"/>
  <c r="AN415" i="1"/>
  <c r="AM415" i="1"/>
  <c r="AL415" i="1"/>
  <c r="AT316" i="1"/>
  <c r="AS316" i="1"/>
  <c r="AR316" i="1"/>
  <c r="AQ316" i="1"/>
  <c r="AP316" i="1"/>
  <c r="AO316" i="1"/>
  <c r="AN316" i="1"/>
  <c r="AM316" i="1"/>
  <c r="AL316" i="1"/>
  <c r="AT380" i="1"/>
  <c r="AS380" i="1"/>
  <c r="AR380" i="1"/>
  <c r="AQ380" i="1"/>
  <c r="AP380" i="1"/>
  <c r="AO380" i="1"/>
  <c r="AN380" i="1"/>
  <c r="AM380" i="1"/>
  <c r="AL380" i="1"/>
  <c r="AT437" i="1"/>
  <c r="AS437" i="1"/>
  <c r="AR437" i="1"/>
  <c r="AQ437" i="1"/>
  <c r="AP437" i="1"/>
  <c r="AO437" i="1"/>
  <c r="AN437" i="1"/>
  <c r="AM437" i="1"/>
  <c r="AL437" i="1"/>
  <c r="AT492" i="1"/>
  <c r="AS492" i="1"/>
  <c r="AR492" i="1"/>
  <c r="AQ492" i="1"/>
  <c r="AP492" i="1"/>
  <c r="AO492" i="1"/>
  <c r="AN492" i="1"/>
  <c r="AM492" i="1"/>
  <c r="AL492" i="1"/>
  <c r="AR481" i="1"/>
  <c r="AQ481" i="1"/>
  <c r="AP481" i="1"/>
  <c r="AO481" i="1"/>
  <c r="AN481" i="1"/>
  <c r="AM481" i="1"/>
  <c r="AL481" i="1"/>
  <c r="AT481" i="1"/>
  <c r="AS481" i="1"/>
  <c r="AP446" i="1"/>
  <c r="AO446" i="1"/>
  <c r="AN446" i="1"/>
  <c r="AM446" i="1"/>
  <c r="AL446" i="1"/>
  <c r="AT446" i="1"/>
  <c r="AS446" i="1"/>
  <c r="AR446" i="1"/>
  <c r="AQ446" i="1"/>
  <c r="AT508" i="1"/>
  <c r="AS508" i="1"/>
  <c r="AR508" i="1"/>
  <c r="AQ508" i="1"/>
  <c r="AP508" i="1"/>
  <c r="AO508" i="1"/>
  <c r="AN508" i="1"/>
  <c r="AM508" i="1"/>
  <c r="AL508" i="1"/>
  <c r="AT483" i="1"/>
  <c r="AS483" i="1"/>
  <c r="AR483" i="1"/>
  <c r="AQ483" i="1"/>
  <c r="AP483" i="1"/>
  <c r="AO483" i="1"/>
  <c r="AN483" i="1"/>
  <c r="AM483" i="1"/>
  <c r="AL483" i="1"/>
  <c r="AT456" i="1"/>
  <c r="AS456" i="1"/>
  <c r="AR456" i="1"/>
  <c r="AQ456" i="1"/>
  <c r="AP456" i="1"/>
  <c r="AO456" i="1"/>
  <c r="AN456" i="1"/>
  <c r="AM456" i="1"/>
  <c r="AL456" i="1"/>
  <c r="AT517" i="1"/>
  <c r="AS517" i="1"/>
  <c r="AR517" i="1"/>
  <c r="AQ517" i="1"/>
  <c r="AP517" i="1"/>
  <c r="AO517" i="1"/>
  <c r="AN517" i="1"/>
  <c r="AM517" i="1"/>
  <c r="AL517" i="1"/>
  <c r="AT526" i="1"/>
  <c r="AS526" i="1"/>
  <c r="AR526" i="1"/>
  <c r="AQ526" i="1"/>
  <c r="AP526" i="1"/>
  <c r="AO526" i="1"/>
  <c r="AN526" i="1"/>
  <c r="AM526" i="1"/>
  <c r="AL526" i="1"/>
  <c r="AN482" i="1"/>
  <c r="AM482" i="1"/>
  <c r="AL482" i="1"/>
  <c r="AT482" i="1"/>
  <c r="AS482" i="1"/>
  <c r="AR482" i="1"/>
  <c r="AQ482" i="1"/>
  <c r="AP482" i="1"/>
  <c r="AO482" i="1"/>
  <c r="AT520" i="1"/>
  <c r="AP520" i="1"/>
  <c r="AO520" i="1"/>
  <c r="AN520" i="1"/>
  <c r="AM520" i="1"/>
  <c r="AL520" i="1"/>
  <c r="AS520" i="1"/>
  <c r="AR520" i="1"/>
  <c r="AQ520" i="1"/>
  <c r="AT528" i="1"/>
  <c r="AS528" i="1"/>
  <c r="AR528" i="1"/>
  <c r="AQ528" i="1"/>
  <c r="AP528" i="1"/>
  <c r="AO528" i="1"/>
  <c r="AN528" i="1"/>
  <c r="AM528" i="1"/>
  <c r="AL528" i="1"/>
  <c r="AB86" i="7"/>
  <c r="AA86" i="7"/>
  <c r="AB74" i="7"/>
  <c r="AA74" i="7"/>
  <c r="AB81" i="7"/>
  <c r="AA81" i="7"/>
  <c r="AB92" i="7"/>
  <c r="AA92" i="7"/>
  <c r="AC30" i="1"/>
  <c r="AF30" i="1"/>
  <c r="V30" i="1"/>
  <c r="K30" i="1"/>
  <c r="AC105" i="1"/>
  <c r="AF105" i="1"/>
  <c r="V105" i="1"/>
  <c r="K105" i="1"/>
  <c r="AF88" i="1"/>
  <c r="AC88" i="1"/>
  <c r="K88" i="1"/>
  <c r="V88" i="1"/>
  <c r="AH204" i="7"/>
  <c r="AA204" i="7"/>
  <c r="AE204" i="7"/>
  <c r="AF101" i="1"/>
  <c r="AC101" i="1"/>
  <c r="V101" i="1"/>
  <c r="K101" i="1"/>
  <c r="R30" i="1"/>
  <c r="T30" i="1" s="1"/>
  <c r="P46" i="1"/>
  <c r="Z46" i="1"/>
  <c r="G46" i="1"/>
  <c r="K58" i="6"/>
  <c r="V58" i="6"/>
  <c r="AC35" i="1"/>
  <c r="V35" i="1"/>
  <c r="AF35" i="1"/>
  <c r="K35" i="1"/>
  <c r="AH324" i="7"/>
  <c r="AA324" i="7"/>
  <c r="AE324" i="7"/>
  <c r="R43" i="1"/>
  <c r="T43" i="1"/>
  <c r="AF104" i="1"/>
  <c r="AC104" i="1"/>
  <c r="K104" i="1"/>
  <c r="V104" i="1"/>
  <c r="AH418" i="7"/>
  <c r="AA418" i="7"/>
  <c r="AE418" i="7"/>
  <c r="K37" i="6"/>
  <c r="V37" i="6"/>
  <c r="AZ52" i="7"/>
  <c r="AX52" i="7"/>
  <c r="AH468" i="7"/>
  <c r="AA468" i="7"/>
  <c r="AE468" i="7"/>
  <c r="AH355" i="7"/>
  <c r="AA355" i="7"/>
  <c r="AE355" i="7"/>
  <c r="R29" i="6"/>
  <c r="T29" i="6" s="1"/>
  <c r="AF25" i="1"/>
  <c r="R21" i="6"/>
  <c r="T21" i="6" s="1"/>
  <c r="D16" i="1"/>
  <c r="D19" i="1" s="1"/>
  <c r="BK5" i="1"/>
  <c r="BJ5" i="1"/>
  <c r="BI5" i="1"/>
  <c r="BH5" i="1"/>
  <c r="BG5" i="1"/>
  <c r="BF5" i="1"/>
  <c r="BE5" i="1"/>
  <c r="BD5" i="1"/>
  <c r="BC5" i="1"/>
  <c r="AT52" i="1"/>
  <c r="AS52" i="1"/>
  <c r="AR52" i="1"/>
  <c r="AQ52" i="1"/>
  <c r="AP52" i="1"/>
  <c r="AO52" i="1"/>
  <c r="AN52" i="1"/>
  <c r="AM52" i="1"/>
  <c r="AL52" i="1"/>
  <c r="AQ28" i="1"/>
  <c r="AP28" i="1"/>
  <c r="AO28" i="1"/>
  <c r="AN28" i="1"/>
  <c r="AM28" i="1"/>
  <c r="AL28" i="1"/>
  <c r="AT28" i="1"/>
  <c r="AS28" i="1"/>
  <c r="AR28" i="1"/>
  <c r="AT36" i="1"/>
  <c r="AS36" i="1"/>
  <c r="AR36" i="1"/>
  <c r="AQ36" i="1"/>
  <c r="AP36" i="1"/>
  <c r="AO36" i="1"/>
  <c r="AN36" i="1"/>
  <c r="AM36" i="1"/>
  <c r="AL36" i="1"/>
  <c r="AU44" i="1"/>
  <c r="BI53" i="1"/>
  <c r="BH53" i="1"/>
  <c r="BG53" i="1"/>
  <c r="BF53" i="1"/>
  <c r="BE53" i="1"/>
  <c r="BD53" i="1"/>
  <c r="BC53" i="1"/>
  <c r="BK53" i="1"/>
  <c r="BJ53" i="1"/>
  <c r="BK24" i="1"/>
  <c r="BJ24" i="1"/>
  <c r="BI24" i="1"/>
  <c r="BH24" i="1"/>
  <c r="BG24" i="1"/>
  <c r="BF24" i="1"/>
  <c r="BE24" i="1"/>
  <c r="BD24" i="1"/>
  <c r="BC24" i="1"/>
  <c r="BK32" i="1"/>
  <c r="BJ32" i="1"/>
  <c r="BI32" i="1"/>
  <c r="BH32" i="1"/>
  <c r="BG32" i="1"/>
  <c r="BF32" i="1"/>
  <c r="BE32" i="1"/>
  <c r="BD32" i="1"/>
  <c r="BC32" i="1"/>
  <c r="BK40" i="1"/>
  <c r="BJ40" i="1"/>
  <c r="BI40" i="1"/>
  <c r="BH40" i="1"/>
  <c r="BG40" i="1"/>
  <c r="BF40" i="1"/>
  <c r="BE40" i="1"/>
  <c r="BD40" i="1"/>
  <c r="BC40" i="1"/>
  <c r="BK48" i="1"/>
  <c r="BJ48" i="1"/>
  <c r="BI48" i="1"/>
  <c r="BH48" i="1"/>
  <c r="BG48" i="1"/>
  <c r="BF48" i="1"/>
  <c r="BE48" i="1"/>
  <c r="BD48" i="1"/>
  <c r="BC48" i="1"/>
  <c r="BK13" i="1"/>
  <c r="BJ13" i="1"/>
  <c r="BI13" i="1"/>
  <c r="BH13" i="1"/>
  <c r="BG13" i="1"/>
  <c r="BF13" i="1"/>
  <c r="BE13" i="1"/>
  <c r="BD13" i="1"/>
  <c r="BC13" i="1"/>
  <c r="BK60" i="1"/>
  <c r="BJ60" i="1"/>
  <c r="BI60" i="1"/>
  <c r="BH60" i="1"/>
  <c r="BG60" i="1"/>
  <c r="BF60" i="1"/>
  <c r="BE60" i="1"/>
  <c r="BD60" i="1"/>
  <c r="BC60" i="1"/>
  <c r="BK92" i="1"/>
  <c r="BJ92" i="1"/>
  <c r="BI92" i="1"/>
  <c r="BH92" i="1"/>
  <c r="BG92" i="1"/>
  <c r="BF92" i="1"/>
  <c r="BE92" i="1"/>
  <c r="BD92" i="1"/>
  <c r="BC92" i="1"/>
  <c r="AR76" i="1"/>
  <c r="AQ76" i="1"/>
  <c r="AP76" i="1"/>
  <c r="AO76" i="1"/>
  <c r="AN76" i="1"/>
  <c r="AM76" i="1"/>
  <c r="AL76" i="1"/>
  <c r="AT76" i="1"/>
  <c r="AS76" i="1"/>
  <c r="BH106" i="1"/>
  <c r="BG106" i="1"/>
  <c r="BF106" i="1"/>
  <c r="BE106" i="1"/>
  <c r="BD106" i="1"/>
  <c r="BC106" i="1"/>
  <c r="BK106" i="1"/>
  <c r="BJ106" i="1"/>
  <c r="BI106" i="1"/>
  <c r="BJ122" i="1"/>
  <c r="BI122" i="1"/>
  <c r="BH122" i="1"/>
  <c r="BG122" i="1"/>
  <c r="BF122" i="1"/>
  <c r="BE122" i="1"/>
  <c r="BD122" i="1"/>
  <c r="BC122" i="1"/>
  <c r="BK122" i="1"/>
  <c r="AR73" i="1"/>
  <c r="AQ73" i="1"/>
  <c r="AP73" i="1"/>
  <c r="AO73" i="1"/>
  <c r="AN73" i="1"/>
  <c r="AM73" i="1"/>
  <c r="AL73" i="1"/>
  <c r="AT73" i="1"/>
  <c r="AS73" i="1"/>
  <c r="AQ105" i="1"/>
  <c r="AP105" i="1"/>
  <c r="AO105" i="1"/>
  <c r="AN105" i="1"/>
  <c r="AM105" i="1"/>
  <c r="AL105" i="1"/>
  <c r="AT105" i="1"/>
  <c r="AS105" i="1"/>
  <c r="AR105" i="1"/>
  <c r="AT120" i="1"/>
  <c r="AS120" i="1"/>
  <c r="AR120" i="1"/>
  <c r="AQ120" i="1"/>
  <c r="AP120" i="1"/>
  <c r="AO120" i="1"/>
  <c r="AN120" i="1"/>
  <c r="AM120" i="1"/>
  <c r="AL120" i="1"/>
  <c r="AN78" i="1"/>
  <c r="AM78" i="1"/>
  <c r="AL78" i="1"/>
  <c r="AT78" i="1"/>
  <c r="AS78" i="1"/>
  <c r="AR78" i="1"/>
  <c r="AQ78" i="1"/>
  <c r="AP78" i="1"/>
  <c r="AO78" i="1"/>
  <c r="AT129" i="1"/>
  <c r="AS129" i="1"/>
  <c r="AR129" i="1"/>
  <c r="AQ129" i="1"/>
  <c r="AP129" i="1"/>
  <c r="AO129" i="1"/>
  <c r="AN129" i="1"/>
  <c r="AM129" i="1"/>
  <c r="AL129" i="1"/>
  <c r="BK88" i="1"/>
  <c r="BJ88" i="1"/>
  <c r="BI88" i="1"/>
  <c r="BH88" i="1"/>
  <c r="BG88" i="1"/>
  <c r="BF88" i="1"/>
  <c r="BE88" i="1"/>
  <c r="BD88" i="1"/>
  <c r="BC88" i="1"/>
  <c r="BK69" i="1"/>
  <c r="BJ69" i="1"/>
  <c r="BI69" i="1"/>
  <c r="BH69" i="1"/>
  <c r="BG69" i="1"/>
  <c r="BF69" i="1"/>
  <c r="BE69" i="1"/>
  <c r="BD69" i="1"/>
  <c r="BC69" i="1"/>
  <c r="BK101" i="1"/>
  <c r="BJ101" i="1"/>
  <c r="BI101" i="1"/>
  <c r="BH101" i="1"/>
  <c r="BG101" i="1"/>
  <c r="BF101" i="1"/>
  <c r="BE101" i="1"/>
  <c r="BD101" i="1"/>
  <c r="BC101" i="1"/>
  <c r="BK119" i="1"/>
  <c r="BJ119" i="1"/>
  <c r="BI119" i="1"/>
  <c r="BH119" i="1"/>
  <c r="BG119" i="1"/>
  <c r="BF119" i="1"/>
  <c r="BE119" i="1"/>
  <c r="BD119" i="1"/>
  <c r="BC119" i="1"/>
  <c r="AT77" i="1"/>
  <c r="AS77" i="1"/>
  <c r="AR77" i="1"/>
  <c r="AQ77" i="1"/>
  <c r="AP77" i="1"/>
  <c r="AO77" i="1"/>
  <c r="AN77" i="1"/>
  <c r="AM77" i="1"/>
  <c r="AL77" i="1"/>
  <c r="AT109" i="1"/>
  <c r="AS109" i="1"/>
  <c r="AR109" i="1"/>
  <c r="AQ109" i="1"/>
  <c r="AP109" i="1"/>
  <c r="AO109" i="1"/>
  <c r="AN109" i="1"/>
  <c r="AM109" i="1"/>
  <c r="AL109" i="1"/>
  <c r="AT131" i="1"/>
  <c r="AS131" i="1"/>
  <c r="AR131" i="1"/>
  <c r="AQ131" i="1"/>
  <c r="AP131" i="1"/>
  <c r="AO131" i="1"/>
  <c r="AN131" i="1"/>
  <c r="AM131" i="1"/>
  <c r="AL131" i="1"/>
  <c r="AT82" i="1"/>
  <c r="AS82" i="1"/>
  <c r="AR82" i="1"/>
  <c r="AQ82" i="1"/>
  <c r="AP82" i="1"/>
  <c r="AO82" i="1"/>
  <c r="AN82" i="1"/>
  <c r="AM82" i="1"/>
  <c r="AL82" i="1"/>
  <c r="AT148" i="1"/>
  <c r="AS148" i="1"/>
  <c r="AR148" i="1"/>
  <c r="AQ148" i="1"/>
  <c r="AP148" i="1"/>
  <c r="AO148" i="1"/>
  <c r="AN148" i="1"/>
  <c r="AM148" i="1"/>
  <c r="AL148" i="1"/>
  <c r="AT212" i="1"/>
  <c r="AS212" i="1"/>
  <c r="AR212" i="1"/>
  <c r="AQ212" i="1"/>
  <c r="AP212" i="1"/>
  <c r="AO212" i="1"/>
  <c r="AN212" i="1"/>
  <c r="AM212" i="1"/>
  <c r="AL212" i="1"/>
  <c r="AT275" i="1"/>
  <c r="AS275" i="1"/>
  <c r="AR275" i="1"/>
  <c r="AQ275" i="1"/>
  <c r="AP275" i="1"/>
  <c r="AO275" i="1"/>
  <c r="AN275" i="1"/>
  <c r="AM275" i="1"/>
  <c r="AL275" i="1"/>
  <c r="AS177" i="1"/>
  <c r="AR177" i="1"/>
  <c r="AQ177" i="1"/>
  <c r="AP177" i="1"/>
  <c r="AO177" i="1"/>
  <c r="AN177" i="1"/>
  <c r="AM177" i="1"/>
  <c r="AL177" i="1"/>
  <c r="AT177" i="1"/>
  <c r="AT241" i="1"/>
  <c r="AS241" i="1"/>
  <c r="AR241" i="1"/>
  <c r="AQ241" i="1"/>
  <c r="AP241" i="1"/>
  <c r="AO241" i="1"/>
  <c r="AN241" i="1"/>
  <c r="AM241" i="1"/>
  <c r="AL241" i="1"/>
  <c r="AT166" i="1"/>
  <c r="AS166" i="1"/>
  <c r="AR166" i="1"/>
  <c r="AQ166" i="1"/>
  <c r="AP166" i="1"/>
  <c r="AO166" i="1"/>
  <c r="AN166" i="1"/>
  <c r="AM166" i="1"/>
  <c r="AL166" i="1"/>
  <c r="AR230" i="1"/>
  <c r="AQ230" i="1"/>
  <c r="AP230" i="1"/>
  <c r="AO230" i="1"/>
  <c r="AN230" i="1"/>
  <c r="AM230" i="1"/>
  <c r="AL230" i="1"/>
  <c r="AT230" i="1"/>
  <c r="AS230" i="1"/>
  <c r="BH123" i="1"/>
  <c r="BG123" i="1"/>
  <c r="BF123" i="1"/>
  <c r="BE123" i="1"/>
  <c r="BD123" i="1"/>
  <c r="BC123" i="1"/>
  <c r="BK123" i="1"/>
  <c r="BJ123" i="1"/>
  <c r="BI123" i="1"/>
  <c r="AP163" i="1"/>
  <c r="AO163" i="1"/>
  <c r="AN163" i="1"/>
  <c r="AM163" i="1"/>
  <c r="AL163" i="1"/>
  <c r="AT163" i="1"/>
  <c r="AS163" i="1"/>
  <c r="AR163" i="1"/>
  <c r="AQ163" i="1"/>
  <c r="AT227" i="1"/>
  <c r="AS227" i="1"/>
  <c r="AR227" i="1"/>
  <c r="AQ227" i="1"/>
  <c r="AP227" i="1"/>
  <c r="AO227" i="1"/>
  <c r="AN227" i="1"/>
  <c r="AM227" i="1"/>
  <c r="AL227" i="1"/>
  <c r="AT152" i="1"/>
  <c r="AS152" i="1"/>
  <c r="AR152" i="1"/>
  <c r="AQ152" i="1"/>
  <c r="AP152" i="1"/>
  <c r="AO152" i="1"/>
  <c r="AN152" i="1"/>
  <c r="AM152" i="1"/>
  <c r="AL152" i="1"/>
  <c r="AP216" i="1"/>
  <c r="AO216" i="1"/>
  <c r="AN216" i="1"/>
  <c r="AM216" i="1"/>
  <c r="AL216" i="1"/>
  <c r="AT216" i="1"/>
  <c r="AS216" i="1"/>
  <c r="AR216" i="1"/>
  <c r="AQ216" i="1"/>
  <c r="AT273" i="1"/>
  <c r="AS273" i="1"/>
  <c r="AR273" i="1"/>
  <c r="AQ273" i="1"/>
  <c r="AP273" i="1"/>
  <c r="AO273" i="1"/>
  <c r="AN273" i="1"/>
  <c r="AM273" i="1"/>
  <c r="AL273" i="1"/>
  <c r="AT173" i="1"/>
  <c r="AS173" i="1"/>
  <c r="AR173" i="1"/>
  <c r="AQ173" i="1"/>
  <c r="AP173" i="1"/>
  <c r="AO173" i="1"/>
  <c r="AN173" i="1"/>
  <c r="AM173" i="1"/>
  <c r="AL173" i="1"/>
  <c r="AT237" i="1"/>
  <c r="AS237" i="1"/>
  <c r="AR237" i="1"/>
  <c r="AQ237" i="1"/>
  <c r="AP237" i="1"/>
  <c r="AO237" i="1"/>
  <c r="AN237" i="1"/>
  <c r="AM237" i="1"/>
  <c r="AL237" i="1"/>
  <c r="AT162" i="1"/>
  <c r="AS162" i="1"/>
  <c r="AR162" i="1"/>
  <c r="AQ162" i="1"/>
  <c r="AP162" i="1"/>
  <c r="AO162" i="1"/>
  <c r="AN162" i="1"/>
  <c r="AM162" i="1"/>
  <c r="AL162" i="1"/>
  <c r="AT226" i="1"/>
  <c r="AS226" i="1"/>
  <c r="AR226" i="1"/>
  <c r="AQ226" i="1"/>
  <c r="AP226" i="1"/>
  <c r="AO226" i="1"/>
  <c r="AN226" i="1"/>
  <c r="AM226" i="1"/>
  <c r="AL226" i="1"/>
  <c r="BK126" i="1"/>
  <c r="BJ126" i="1"/>
  <c r="BI126" i="1"/>
  <c r="BH126" i="1"/>
  <c r="BG126" i="1"/>
  <c r="BF126" i="1"/>
  <c r="BE126" i="1"/>
  <c r="BD126" i="1"/>
  <c r="BC126" i="1"/>
  <c r="AT175" i="1"/>
  <c r="AS175" i="1"/>
  <c r="AR175" i="1"/>
  <c r="AQ175" i="1"/>
  <c r="AP175" i="1"/>
  <c r="AO175" i="1"/>
  <c r="AN175" i="1"/>
  <c r="AM175" i="1"/>
  <c r="AL175" i="1"/>
  <c r="AT239" i="1"/>
  <c r="AS239" i="1"/>
  <c r="AR239" i="1"/>
  <c r="AQ239" i="1"/>
  <c r="AP239" i="1"/>
  <c r="AO239" i="1"/>
  <c r="AN239" i="1"/>
  <c r="AM239" i="1"/>
  <c r="AL239" i="1"/>
  <c r="AT321" i="1"/>
  <c r="AS321" i="1"/>
  <c r="AR321" i="1"/>
  <c r="AQ321" i="1"/>
  <c r="AP321" i="1"/>
  <c r="AO321" i="1"/>
  <c r="AN321" i="1"/>
  <c r="AM321" i="1"/>
  <c r="AL321" i="1"/>
  <c r="AT385" i="1"/>
  <c r="AS385" i="1"/>
  <c r="AR385" i="1"/>
  <c r="AQ385" i="1"/>
  <c r="AP385" i="1"/>
  <c r="AO385" i="1"/>
  <c r="AN385" i="1"/>
  <c r="AM385" i="1"/>
  <c r="AL385" i="1"/>
  <c r="AS310" i="1"/>
  <c r="AR310" i="1"/>
  <c r="AQ310" i="1"/>
  <c r="AP310" i="1"/>
  <c r="AO310" i="1"/>
  <c r="AN310" i="1"/>
  <c r="AM310" i="1"/>
  <c r="AL310" i="1"/>
  <c r="AT310" i="1"/>
  <c r="AS374" i="1"/>
  <c r="AR374" i="1"/>
  <c r="AQ374" i="1"/>
  <c r="AP374" i="1"/>
  <c r="AO374" i="1"/>
  <c r="AN374" i="1"/>
  <c r="AM374" i="1"/>
  <c r="AL374" i="1"/>
  <c r="AT374" i="1"/>
  <c r="AQ283" i="1"/>
  <c r="AP283" i="1"/>
  <c r="AO283" i="1"/>
  <c r="AN283" i="1"/>
  <c r="AM283" i="1"/>
  <c r="AL283" i="1"/>
  <c r="AT283" i="1"/>
  <c r="AS283" i="1"/>
  <c r="AR283" i="1"/>
  <c r="AP347" i="1"/>
  <c r="AO347" i="1"/>
  <c r="AN347" i="1"/>
  <c r="AM347" i="1"/>
  <c r="AL347" i="1"/>
  <c r="AT347" i="1"/>
  <c r="AS347" i="1"/>
  <c r="AR347" i="1"/>
  <c r="AQ347" i="1"/>
  <c r="AR411" i="1"/>
  <c r="AQ411" i="1"/>
  <c r="AP411" i="1"/>
  <c r="AO411" i="1"/>
  <c r="AN411" i="1"/>
  <c r="AM411" i="1"/>
  <c r="AL411" i="1"/>
  <c r="AT411" i="1"/>
  <c r="AS411" i="1"/>
  <c r="AT296" i="1"/>
  <c r="AS296" i="1"/>
  <c r="AR296" i="1"/>
  <c r="AQ296" i="1"/>
  <c r="AP296" i="1"/>
  <c r="AO296" i="1"/>
  <c r="AN296" i="1"/>
  <c r="AM296" i="1"/>
  <c r="AL296" i="1"/>
  <c r="AT360" i="1"/>
  <c r="AS360" i="1"/>
  <c r="AR360" i="1"/>
  <c r="AQ360" i="1"/>
  <c r="AP360" i="1"/>
  <c r="AO360" i="1"/>
  <c r="AN360" i="1"/>
  <c r="AM360" i="1"/>
  <c r="AL360" i="1"/>
  <c r="AO424" i="1"/>
  <c r="AN424" i="1"/>
  <c r="AM424" i="1"/>
  <c r="AL424" i="1"/>
  <c r="AT424" i="1"/>
  <c r="AS424" i="1"/>
  <c r="AR424" i="1"/>
  <c r="AQ424" i="1"/>
  <c r="AP424" i="1"/>
  <c r="AT341" i="1"/>
  <c r="AS341" i="1"/>
  <c r="AR341" i="1"/>
  <c r="AQ341" i="1"/>
  <c r="AP341" i="1"/>
  <c r="AO341" i="1"/>
  <c r="AN341" i="1"/>
  <c r="AM341" i="1"/>
  <c r="AL341" i="1"/>
  <c r="AT405" i="1"/>
  <c r="AS405" i="1"/>
  <c r="AR405" i="1"/>
  <c r="AQ405" i="1"/>
  <c r="AP405" i="1"/>
  <c r="AO405" i="1"/>
  <c r="AN405" i="1"/>
  <c r="AM405" i="1"/>
  <c r="AL405" i="1"/>
  <c r="AT322" i="1"/>
  <c r="AS322" i="1"/>
  <c r="AR322" i="1"/>
  <c r="AQ322" i="1"/>
  <c r="AP322" i="1"/>
  <c r="AO322" i="1"/>
  <c r="AN322" i="1"/>
  <c r="AM322" i="1"/>
  <c r="AL322" i="1"/>
  <c r="AT386" i="1"/>
  <c r="AS386" i="1"/>
  <c r="AR386" i="1"/>
  <c r="AQ386" i="1"/>
  <c r="AP386" i="1"/>
  <c r="AO386" i="1"/>
  <c r="AN386" i="1"/>
  <c r="AM386" i="1"/>
  <c r="AL386" i="1"/>
  <c r="AT295" i="1"/>
  <c r="AS295" i="1"/>
  <c r="AR295" i="1"/>
  <c r="AQ295" i="1"/>
  <c r="AP295" i="1"/>
  <c r="AO295" i="1"/>
  <c r="AN295" i="1"/>
  <c r="AM295" i="1"/>
  <c r="AL295" i="1"/>
  <c r="AT359" i="1"/>
  <c r="AS359" i="1"/>
  <c r="AR359" i="1"/>
  <c r="AQ359" i="1"/>
  <c r="AP359" i="1"/>
  <c r="AO359" i="1"/>
  <c r="AN359" i="1"/>
  <c r="AM359" i="1"/>
  <c r="AL359" i="1"/>
  <c r="AT423" i="1"/>
  <c r="AS423" i="1"/>
  <c r="AR423" i="1"/>
  <c r="AQ423" i="1"/>
  <c r="AP423" i="1"/>
  <c r="AO423" i="1"/>
  <c r="AN423" i="1"/>
  <c r="AM423" i="1"/>
  <c r="AL423" i="1"/>
  <c r="AT324" i="1"/>
  <c r="AS324" i="1"/>
  <c r="AR324" i="1"/>
  <c r="AQ324" i="1"/>
  <c r="AP324" i="1"/>
  <c r="AO324" i="1"/>
  <c r="AN324" i="1"/>
  <c r="AM324" i="1"/>
  <c r="AL324" i="1"/>
  <c r="AT388" i="1"/>
  <c r="AS388" i="1"/>
  <c r="AR388" i="1"/>
  <c r="AQ388" i="1"/>
  <c r="AP388" i="1"/>
  <c r="AO388" i="1"/>
  <c r="AN388" i="1"/>
  <c r="AM388" i="1"/>
  <c r="AL388" i="1"/>
  <c r="AT436" i="1"/>
  <c r="AS436" i="1"/>
  <c r="AR436" i="1"/>
  <c r="AQ436" i="1"/>
  <c r="AP436" i="1"/>
  <c r="AO436" i="1"/>
  <c r="AN436" i="1"/>
  <c r="AM436" i="1"/>
  <c r="AL436" i="1"/>
  <c r="AT500" i="1"/>
  <c r="AS500" i="1"/>
  <c r="AR500" i="1"/>
  <c r="AQ500" i="1"/>
  <c r="AP500" i="1"/>
  <c r="AO500" i="1"/>
  <c r="AN500" i="1"/>
  <c r="AM500" i="1"/>
  <c r="AL500" i="1"/>
  <c r="AT489" i="1"/>
  <c r="AS489" i="1"/>
  <c r="AR489" i="1"/>
  <c r="AQ489" i="1"/>
  <c r="AP489" i="1"/>
  <c r="AO489" i="1"/>
  <c r="AN489" i="1"/>
  <c r="AM489" i="1"/>
  <c r="AL489" i="1"/>
  <c r="AT454" i="1"/>
  <c r="AS454" i="1"/>
  <c r="AR454" i="1"/>
  <c r="AQ454" i="1"/>
  <c r="AP454" i="1"/>
  <c r="AO454" i="1"/>
  <c r="AN454" i="1"/>
  <c r="AM454" i="1"/>
  <c r="AL454" i="1"/>
  <c r="AR514" i="1"/>
  <c r="AQ514" i="1"/>
  <c r="AP514" i="1"/>
  <c r="AO514" i="1"/>
  <c r="AN514" i="1"/>
  <c r="AM514" i="1"/>
  <c r="AL514" i="1"/>
  <c r="AT514" i="1"/>
  <c r="AS514" i="1"/>
  <c r="AT491" i="1"/>
  <c r="AS491" i="1"/>
  <c r="AR491" i="1"/>
  <c r="AQ491" i="1"/>
  <c r="AP491" i="1"/>
  <c r="AO491" i="1"/>
  <c r="AN491" i="1"/>
  <c r="AM491" i="1"/>
  <c r="AL491" i="1"/>
  <c r="AT464" i="1"/>
  <c r="AS464" i="1"/>
  <c r="AR464" i="1"/>
  <c r="AQ464" i="1"/>
  <c r="AP464" i="1"/>
  <c r="AO464" i="1"/>
  <c r="AN464" i="1"/>
  <c r="AM464" i="1"/>
  <c r="AL464" i="1"/>
  <c r="AT445" i="1"/>
  <c r="AS445" i="1"/>
  <c r="AR445" i="1"/>
  <c r="AQ445" i="1"/>
  <c r="AP445" i="1"/>
  <c r="AO445" i="1"/>
  <c r="AN445" i="1"/>
  <c r="AM445" i="1"/>
  <c r="AL445" i="1"/>
  <c r="AT534" i="1"/>
  <c r="AS534" i="1"/>
  <c r="AR534" i="1"/>
  <c r="AQ534" i="1"/>
  <c r="AP534" i="1"/>
  <c r="AO534" i="1"/>
  <c r="AN534" i="1"/>
  <c r="AM534" i="1"/>
  <c r="AL534" i="1"/>
  <c r="AT490" i="1"/>
  <c r="AS490" i="1"/>
  <c r="AR490" i="1"/>
  <c r="AQ490" i="1"/>
  <c r="AP490" i="1"/>
  <c r="AO490" i="1"/>
  <c r="AN490" i="1"/>
  <c r="AM490" i="1"/>
  <c r="AL490" i="1"/>
  <c r="AT447" i="1"/>
  <c r="AS447" i="1"/>
  <c r="AR447" i="1"/>
  <c r="AQ447" i="1"/>
  <c r="AP447" i="1"/>
  <c r="AO447" i="1"/>
  <c r="AN447" i="1"/>
  <c r="AM447" i="1"/>
  <c r="AL447" i="1"/>
  <c r="AT536" i="1"/>
  <c r="AS536" i="1"/>
  <c r="AR536" i="1"/>
  <c r="AQ536" i="1"/>
  <c r="AP536" i="1"/>
  <c r="AO536" i="1"/>
  <c r="AN536" i="1"/>
  <c r="AM536" i="1"/>
  <c r="AL536" i="1"/>
  <c r="AH141" i="7"/>
  <c r="AA141" i="7"/>
  <c r="AE141" i="7"/>
  <c r="AH432" i="7"/>
  <c r="AA432" i="7"/>
  <c r="AE432" i="7"/>
  <c r="AH326" i="7"/>
  <c r="AA326" i="7"/>
  <c r="AE326" i="7"/>
  <c r="AZ11" i="7"/>
  <c r="AX11" i="7"/>
  <c r="AH443" i="7"/>
  <c r="AA443" i="7"/>
  <c r="AE443" i="7"/>
  <c r="AH310" i="7"/>
  <c r="AA310" i="7"/>
  <c r="AE310" i="7"/>
  <c r="AH448" i="7"/>
  <c r="AA448" i="7"/>
  <c r="AE448" i="7"/>
  <c r="AH421" i="7"/>
  <c r="AA421" i="7"/>
  <c r="AE421" i="7"/>
  <c r="AH298" i="7"/>
  <c r="AA298" i="7"/>
  <c r="AE298" i="7"/>
  <c r="AH175" i="7"/>
  <c r="AA175" i="7"/>
  <c r="AE175" i="7"/>
  <c r="AH103" i="7"/>
  <c r="AH511" i="7"/>
  <c r="AA511" i="7"/>
  <c r="AE511" i="7"/>
  <c r="AH362" i="7"/>
  <c r="AA362" i="7"/>
  <c r="AE362" i="7"/>
  <c r="AH99" i="7"/>
  <c r="AH504" i="7"/>
  <c r="AA504" i="7"/>
  <c r="AE504" i="7"/>
  <c r="AH486" i="7"/>
  <c r="AA486" i="7"/>
  <c r="AE486" i="7"/>
  <c r="AH403" i="7"/>
  <c r="AA403" i="7"/>
  <c r="AE403" i="7"/>
  <c r="AH386" i="7"/>
  <c r="AA386" i="7"/>
  <c r="AE386" i="7"/>
  <c r="AH148" i="7"/>
  <c r="AA148" i="7"/>
  <c r="AE148" i="7"/>
  <c r="AZ16" i="7"/>
  <c r="AX16" i="7"/>
  <c r="AH435" i="7"/>
  <c r="AA435" i="7"/>
  <c r="AE435" i="7"/>
  <c r="AH180" i="7"/>
  <c r="AA180" i="7"/>
  <c r="AE180" i="7"/>
  <c r="AH501" i="7"/>
  <c r="AA501" i="7"/>
  <c r="AE501" i="7"/>
  <c r="AH397" i="7"/>
  <c r="AA397" i="7"/>
  <c r="AE397" i="7"/>
  <c r="AH129" i="7"/>
  <c r="AA129" i="7"/>
  <c r="AE129" i="7"/>
  <c r="AH114" i="7"/>
  <c r="AA114" i="7"/>
  <c r="AE114" i="7"/>
  <c r="AH538" i="7"/>
  <c r="AA538" i="7"/>
  <c r="AE538" i="7"/>
  <c r="AH394" i="7"/>
  <c r="AA394" i="7"/>
  <c r="AE394" i="7"/>
  <c r="AH253" i="7"/>
  <c r="AA253" i="7"/>
  <c r="AE253" i="7"/>
  <c r="AH44" i="7"/>
  <c r="AH93" i="7"/>
  <c r="AH89" i="7"/>
  <c r="AH88" i="7"/>
  <c r="AH83" i="7"/>
  <c r="AT525" i="1"/>
  <c r="AS525" i="1"/>
  <c r="AR525" i="1"/>
  <c r="AQ525" i="1"/>
  <c r="AP525" i="1"/>
  <c r="AO525" i="1"/>
  <c r="AN525" i="1"/>
  <c r="AM525" i="1"/>
  <c r="AL525" i="1"/>
  <c r="AC95" i="1"/>
  <c r="AF95" i="1"/>
  <c r="K95" i="1"/>
  <c r="V95" i="1"/>
  <c r="R95" i="1"/>
  <c r="T95" i="1" s="1"/>
  <c r="AH518" i="7"/>
  <c r="AA518" i="7"/>
  <c r="AE518" i="7"/>
  <c r="R91" i="1"/>
  <c r="T91" i="1" s="1"/>
  <c r="AH514" i="7"/>
  <c r="AA514" i="7"/>
  <c r="AE514" i="7"/>
  <c r="AH332" i="7"/>
  <c r="AA332" i="7"/>
  <c r="AE332" i="7"/>
  <c r="K39" i="1"/>
  <c r="V39" i="1"/>
  <c r="AC89" i="1"/>
  <c r="AF89" i="1"/>
  <c r="V89" i="1"/>
  <c r="K89" i="1"/>
  <c r="AC24" i="1"/>
  <c r="AH271" i="7"/>
  <c r="AA271" i="7"/>
  <c r="AE271" i="7"/>
  <c r="AC90" i="1"/>
  <c r="AF90" i="1"/>
  <c r="V90" i="1"/>
  <c r="K90" i="1"/>
  <c r="R100" i="1"/>
  <c r="T100" i="1" s="1"/>
  <c r="K29" i="6"/>
  <c r="V29" i="6"/>
  <c r="AF21" i="1"/>
  <c r="V25" i="1"/>
  <c r="R96" i="1"/>
  <c r="T96" i="1" s="1"/>
  <c r="AZ30" i="7"/>
  <c r="AX30" i="7"/>
  <c r="AH288" i="7"/>
  <c r="AA288" i="7"/>
  <c r="AE288" i="7"/>
  <c r="K21" i="6"/>
  <c r="V21" i="6"/>
  <c r="BK6" i="1"/>
  <c r="BJ6" i="1"/>
  <c r="BI6" i="1"/>
  <c r="BH6" i="1"/>
  <c r="BG6" i="1"/>
  <c r="BF6" i="1"/>
  <c r="BE6" i="1"/>
  <c r="BD6" i="1"/>
  <c r="BC6" i="1"/>
  <c r="AT21" i="1"/>
  <c r="AS21" i="1"/>
  <c r="AR21" i="1"/>
  <c r="AQ21" i="1"/>
  <c r="AP21" i="1"/>
  <c r="AO21" i="1"/>
  <c r="AN21" i="1"/>
  <c r="AM21" i="1"/>
  <c r="AL21" i="1"/>
  <c r="AQ29" i="1"/>
  <c r="AP29" i="1"/>
  <c r="AO29" i="1"/>
  <c r="AN29" i="1"/>
  <c r="AM29" i="1"/>
  <c r="AL29" i="1"/>
  <c r="AT29" i="1"/>
  <c r="AS29" i="1"/>
  <c r="AR29" i="1"/>
  <c r="AT37" i="1"/>
  <c r="AS37" i="1"/>
  <c r="AR37" i="1"/>
  <c r="AQ37" i="1"/>
  <c r="AP37" i="1"/>
  <c r="AO37" i="1"/>
  <c r="AN37" i="1"/>
  <c r="AM37" i="1"/>
  <c r="AL37" i="1"/>
  <c r="AT45" i="1"/>
  <c r="AS45" i="1"/>
  <c r="AR45" i="1"/>
  <c r="AQ45" i="1"/>
  <c r="AP45" i="1"/>
  <c r="AO45" i="1"/>
  <c r="AN45" i="1"/>
  <c r="AM45" i="1"/>
  <c r="AL45" i="1"/>
  <c r="AT54" i="1"/>
  <c r="AS54" i="1"/>
  <c r="AR54" i="1"/>
  <c r="AQ54" i="1"/>
  <c r="AP54" i="1"/>
  <c r="AO54" i="1"/>
  <c r="AN54" i="1"/>
  <c r="AM54" i="1"/>
  <c r="AL54" i="1"/>
  <c r="BK25" i="1"/>
  <c r="BJ25" i="1"/>
  <c r="BI25" i="1"/>
  <c r="BH25" i="1"/>
  <c r="BG25" i="1"/>
  <c r="BF25" i="1"/>
  <c r="BE25" i="1"/>
  <c r="BD25" i="1"/>
  <c r="BC25" i="1"/>
  <c r="BK33" i="1"/>
  <c r="BJ33" i="1"/>
  <c r="BI33" i="1"/>
  <c r="BH33" i="1"/>
  <c r="BG33" i="1"/>
  <c r="BF33" i="1"/>
  <c r="BE33" i="1"/>
  <c r="BD33" i="1"/>
  <c r="BC33" i="1"/>
  <c r="BK41" i="1"/>
  <c r="BJ41" i="1"/>
  <c r="BI41" i="1"/>
  <c r="BH41" i="1"/>
  <c r="BG41" i="1"/>
  <c r="BF41" i="1"/>
  <c r="BE41" i="1"/>
  <c r="BD41" i="1"/>
  <c r="BC41" i="1"/>
  <c r="BK49" i="1"/>
  <c r="BJ49" i="1"/>
  <c r="BI49" i="1"/>
  <c r="BH49" i="1"/>
  <c r="BG49" i="1"/>
  <c r="BF49" i="1"/>
  <c r="BE49" i="1"/>
  <c r="BD49" i="1"/>
  <c r="BC49" i="1"/>
  <c r="BK14" i="1"/>
  <c r="BJ14" i="1"/>
  <c r="BI14" i="1"/>
  <c r="BH14" i="1"/>
  <c r="BG14" i="1"/>
  <c r="BF14" i="1"/>
  <c r="BE14" i="1"/>
  <c r="BD14" i="1"/>
  <c r="BC14" i="1"/>
  <c r="AT63" i="1"/>
  <c r="AS63" i="1"/>
  <c r="AR63" i="1"/>
  <c r="AQ63" i="1"/>
  <c r="AP63" i="1"/>
  <c r="AO63" i="1"/>
  <c r="AN63" i="1"/>
  <c r="AM63" i="1"/>
  <c r="AL63" i="1"/>
  <c r="AT95" i="1"/>
  <c r="AS95" i="1"/>
  <c r="AR95" i="1"/>
  <c r="AQ95" i="1"/>
  <c r="AP95" i="1"/>
  <c r="AO95" i="1"/>
  <c r="AN95" i="1"/>
  <c r="AM95" i="1"/>
  <c r="AL95" i="1"/>
  <c r="BJ81" i="1"/>
  <c r="BI81" i="1"/>
  <c r="BH81" i="1"/>
  <c r="BG81" i="1"/>
  <c r="BF81" i="1"/>
  <c r="BE81" i="1"/>
  <c r="BD81" i="1"/>
  <c r="BC81" i="1"/>
  <c r="BK81" i="1"/>
  <c r="BJ108" i="1"/>
  <c r="BI108" i="1"/>
  <c r="BH108" i="1"/>
  <c r="BG108" i="1"/>
  <c r="BF108" i="1"/>
  <c r="BE108" i="1"/>
  <c r="BD108" i="1"/>
  <c r="BC108" i="1"/>
  <c r="BK108" i="1"/>
  <c r="AT125" i="1"/>
  <c r="AS125" i="1"/>
  <c r="AR125" i="1"/>
  <c r="AQ125" i="1"/>
  <c r="AP125" i="1"/>
  <c r="AO125" i="1"/>
  <c r="AN125" i="1"/>
  <c r="AM125" i="1"/>
  <c r="AL125" i="1"/>
  <c r="BK78" i="1"/>
  <c r="BJ78" i="1"/>
  <c r="BI78" i="1"/>
  <c r="BH78" i="1"/>
  <c r="BG78" i="1"/>
  <c r="BF78" i="1"/>
  <c r="BE78" i="1"/>
  <c r="BD78" i="1"/>
  <c r="BC78" i="1"/>
  <c r="AT106" i="1"/>
  <c r="AS106" i="1"/>
  <c r="AR106" i="1"/>
  <c r="AQ106" i="1"/>
  <c r="AP106" i="1"/>
  <c r="AO106" i="1"/>
  <c r="AN106" i="1"/>
  <c r="AM106" i="1"/>
  <c r="AL106" i="1"/>
  <c r="AT122" i="1"/>
  <c r="AS122" i="1"/>
  <c r="AR122" i="1"/>
  <c r="AQ122" i="1"/>
  <c r="AP122" i="1"/>
  <c r="AO122" i="1"/>
  <c r="AN122" i="1"/>
  <c r="AM122" i="1"/>
  <c r="AL122" i="1"/>
  <c r="BK83" i="1"/>
  <c r="BJ83" i="1"/>
  <c r="BI83" i="1"/>
  <c r="BH83" i="1"/>
  <c r="BG83" i="1"/>
  <c r="BF83" i="1"/>
  <c r="BE83" i="1"/>
  <c r="BD83" i="1"/>
  <c r="BC83" i="1"/>
  <c r="AT59" i="1"/>
  <c r="AS59" i="1"/>
  <c r="AR59" i="1"/>
  <c r="AQ59" i="1"/>
  <c r="AP59" i="1"/>
  <c r="AO59" i="1"/>
  <c r="AN59" i="1"/>
  <c r="AM59" i="1"/>
  <c r="AL59" i="1"/>
  <c r="AT91" i="1"/>
  <c r="AS91" i="1"/>
  <c r="AR91" i="1"/>
  <c r="AQ91" i="1"/>
  <c r="AP91" i="1"/>
  <c r="AO91" i="1"/>
  <c r="AN91" i="1"/>
  <c r="AM91" i="1"/>
  <c r="AL91" i="1"/>
  <c r="AT72" i="1"/>
  <c r="AS72" i="1"/>
  <c r="AR72" i="1"/>
  <c r="AQ72" i="1"/>
  <c r="AP72" i="1"/>
  <c r="AO72" i="1"/>
  <c r="AN72" i="1"/>
  <c r="AM72" i="1"/>
  <c r="AL72" i="1"/>
  <c r="AT104" i="1"/>
  <c r="AS104" i="1"/>
  <c r="AR104" i="1"/>
  <c r="AQ104" i="1"/>
  <c r="AP104" i="1"/>
  <c r="AO104" i="1"/>
  <c r="AN104" i="1"/>
  <c r="AM104" i="1"/>
  <c r="AL104" i="1"/>
  <c r="BK121" i="1"/>
  <c r="BJ121" i="1"/>
  <c r="BI121" i="1"/>
  <c r="BH121" i="1"/>
  <c r="BG121" i="1"/>
  <c r="BF121" i="1"/>
  <c r="BE121" i="1"/>
  <c r="BD121" i="1"/>
  <c r="BC121" i="1"/>
  <c r="BK82" i="1"/>
  <c r="BJ82" i="1"/>
  <c r="BI82" i="1"/>
  <c r="BH82" i="1"/>
  <c r="BG82" i="1"/>
  <c r="BF82" i="1"/>
  <c r="BE82" i="1"/>
  <c r="BD82" i="1"/>
  <c r="BC82" i="1"/>
  <c r="AT111" i="1"/>
  <c r="AS111" i="1"/>
  <c r="AR111" i="1"/>
  <c r="AQ111" i="1"/>
  <c r="AP111" i="1"/>
  <c r="AO111" i="1"/>
  <c r="AN111" i="1"/>
  <c r="AM111" i="1"/>
  <c r="AL111" i="1"/>
  <c r="AT132" i="1"/>
  <c r="AS132" i="1"/>
  <c r="AR132" i="1"/>
  <c r="AQ132" i="1"/>
  <c r="AP132" i="1"/>
  <c r="AO132" i="1"/>
  <c r="AN132" i="1"/>
  <c r="AM132" i="1"/>
  <c r="AL132" i="1"/>
  <c r="BK87" i="1"/>
  <c r="BJ87" i="1"/>
  <c r="BI87" i="1"/>
  <c r="BH87" i="1"/>
  <c r="BG87" i="1"/>
  <c r="BF87" i="1"/>
  <c r="BE87" i="1"/>
  <c r="BD87" i="1"/>
  <c r="BC87" i="1"/>
  <c r="AT156" i="1"/>
  <c r="AS156" i="1"/>
  <c r="AR156" i="1"/>
  <c r="AQ156" i="1"/>
  <c r="AP156" i="1"/>
  <c r="AO156" i="1"/>
  <c r="AN156" i="1"/>
  <c r="AM156" i="1"/>
  <c r="AL156" i="1"/>
  <c r="AT220" i="1"/>
  <c r="AS220" i="1"/>
  <c r="AR220" i="1"/>
  <c r="AQ220" i="1"/>
  <c r="AP220" i="1"/>
  <c r="AO220" i="1"/>
  <c r="AN220" i="1"/>
  <c r="AM220" i="1"/>
  <c r="AL220" i="1"/>
  <c r="AT277" i="1"/>
  <c r="AS277" i="1"/>
  <c r="AR277" i="1"/>
  <c r="AQ277" i="1"/>
  <c r="AP277" i="1"/>
  <c r="AO277" i="1"/>
  <c r="AN277" i="1"/>
  <c r="AM277" i="1"/>
  <c r="AL277" i="1"/>
  <c r="AR185" i="1"/>
  <c r="AQ185" i="1"/>
  <c r="AP185" i="1"/>
  <c r="AO185" i="1"/>
  <c r="AN185" i="1"/>
  <c r="AM185" i="1"/>
  <c r="AL185" i="1"/>
  <c r="AT185" i="1"/>
  <c r="AS185" i="1"/>
  <c r="AT249" i="1"/>
  <c r="AS249" i="1"/>
  <c r="AR249" i="1"/>
  <c r="AQ249" i="1"/>
  <c r="AP249" i="1"/>
  <c r="AO249" i="1"/>
  <c r="AN249" i="1"/>
  <c r="AM249" i="1"/>
  <c r="AL249" i="1"/>
  <c r="AT174" i="1"/>
  <c r="AS174" i="1"/>
  <c r="AR174" i="1"/>
  <c r="AQ174" i="1"/>
  <c r="AP174" i="1"/>
  <c r="AO174" i="1"/>
  <c r="AN174" i="1"/>
  <c r="AM174" i="1"/>
  <c r="AL174" i="1"/>
  <c r="AT238" i="1"/>
  <c r="AS238" i="1"/>
  <c r="AR238" i="1"/>
  <c r="AQ238" i="1"/>
  <c r="AP238" i="1"/>
  <c r="AO238" i="1"/>
  <c r="AN238" i="1"/>
  <c r="AM238" i="1"/>
  <c r="AL238" i="1"/>
  <c r="BK125" i="1"/>
  <c r="BJ125" i="1"/>
  <c r="BI125" i="1"/>
  <c r="BH125" i="1"/>
  <c r="BG125" i="1"/>
  <c r="BF125" i="1"/>
  <c r="BE125" i="1"/>
  <c r="BD125" i="1"/>
  <c r="BC125" i="1"/>
  <c r="AT171" i="1"/>
  <c r="AS171" i="1"/>
  <c r="AR171" i="1"/>
  <c r="AQ171" i="1"/>
  <c r="AP171" i="1"/>
  <c r="AO171" i="1"/>
  <c r="AN171" i="1"/>
  <c r="AM171" i="1"/>
  <c r="AL171" i="1"/>
  <c r="AT235" i="1"/>
  <c r="AS235" i="1"/>
  <c r="AR235" i="1"/>
  <c r="AQ235" i="1"/>
  <c r="AP235" i="1"/>
  <c r="AO235" i="1"/>
  <c r="AN235" i="1"/>
  <c r="AM235" i="1"/>
  <c r="AL235" i="1"/>
  <c r="AT160" i="1"/>
  <c r="AS160" i="1"/>
  <c r="AR160" i="1"/>
  <c r="AQ160" i="1"/>
  <c r="AP160" i="1"/>
  <c r="AO160" i="1"/>
  <c r="AN160" i="1"/>
  <c r="AM160" i="1"/>
  <c r="AL160" i="1"/>
  <c r="AT224" i="1"/>
  <c r="AS224" i="1"/>
  <c r="AR224" i="1"/>
  <c r="AQ224" i="1"/>
  <c r="AP224" i="1"/>
  <c r="AO224" i="1"/>
  <c r="AN224" i="1"/>
  <c r="AM224" i="1"/>
  <c r="AL224" i="1"/>
  <c r="AT279" i="1"/>
  <c r="AS279" i="1"/>
  <c r="AR279" i="1"/>
  <c r="AQ279" i="1"/>
  <c r="AP279" i="1"/>
  <c r="AO279" i="1"/>
  <c r="AN279" i="1"/>
  <c r="AM279" i="1"/>
  <c r="AL279" i="1"/>
  <c r="AT181" i="1"/>
  <c r="AS181" i="1"/>
  <c r="AR181" i="1"/>
  <c r="AQ181" i="1"/>
  <c r="AP181" i="1"/>
  <c r="AO181" i="1"/>
  <c r="AN181" i="1"/>
  <c r="AM181" i="1"/>
  <c r="AL181" i="1"/>
  <c r="AT245" i="1"/>
  <c r="AS245" i="1"/>
  <c r="AR245" i="1"/>
  <c r="AQ245" i="1"/>
  <c r="AP245" i="1"/>
  <c r="AO245" i="1"/>
  <c r="AN245" i="1"/>
  <c r="AM245" i="1"/>
  <c r="AL245" i="1"/>
  <c r="AT170" i="1"/>
  <c r="AS170" i="1"/>
  <c r="AR170" i="1"/>
  <c r="AQ170" i="1"/>
  <c r="AP170" i="1"/>
  <c r="AO170" i="1"/>
  <c r="AN170" i="1"/>
  <c r="AM170" i="1"/>
  <c r="AL170" i="1"/>
  <c r="AT234" i="1"/>
  <c r="AS234" i="1"/>
  <c r="AR234" i="1"/>
  <c r="AQ234" i="1"/>
  <c r="AP234" i="1"/>
  <c r="AO234" i="1"/>
  <c r="AN234" i="1"/>
  <c r="AM234" i="1"/>
  <c r="AL234" i="1"/>
  <c r="BK128" i="1"/>
  <c r="BJ128" i="1"/>
  <c r="BI128" i="1"/>
  <c r="BH128" i="1"/>
  <c r="BG128" i="1"/>
  <c r="BF128" i="1"/>
  <c r="BE128" i="1"/>
  <c r="BD128" i="1"/>
  <c r="BC128" i="1"/>
  <c r="AT183" i="1"/>
  <c r="AS183" i="1"/>
  <c r="AR183" i="1"/>
  <c r="AQ183" i="1"/>
  <c r="AP183" i="1"/>
  <c r="AO183" i="1"/>
  <c r="AN183" i="1"/>
  <c r="AM183" i="1"/>
  <c r="AL183" i="1"/>
  <c r="AT247" i="1"/>
  <c r="AS247" i="1"/>
  <c r="AR247" i="1"/>
  <c r="AQ247" i="1"/>
  <c r="AP247" i="1"/>
  <c r="AO247" i="1"/>
  <c r="AN247" i="1"/>
  <c r="AM247" i="1"/>
  <c r="AL247" i="1"/>
  <c r="AT329" i="1"/>
  <c r="AS329" i="1"/>
  <c r="AR329" i="1"/>
  <c r="AQ329" i="1"/>
  <c r="AP329" i="1"/>
  <c r="AO329" i="1"/>
  <c r="AN329" i="1"/>
  <c r="AM329" i="1"/>
  <c r="AL329" i="1"/>
  <c r="AT393" i="1"/>
  <c r="AS393" i="1"/>
  <c r="AR393" i="1"/>
  <c r="AQ393" i="1"/>
  <c r="AP393" i="1"/>
  <c r="AO393" i="1"/>
  <c r="AN393" i="1"/>
  <c r="AM393" i="1"/>
  <c r="AL393" i="1"/>
  <c r="AS318" i="1"/>
  <c r="AR318" i="1"/>
  <c r="AQ318" i="1"/>
  <c r="AP318" i="1"/>
  <c r="AO318" i="1"/>
  <c r="AN318" i="1"/>
  <c r="AM318" i="1"/>
  <c r="AL318" i="1"/>
  <c r="AT318" i="1"/>
  <c r="AT382" i="1"/>
  <c r="AS382" i="1"/>
  <c r="AR382" i="1"/>
  <c r="AQ382" i="1"/>
  <c r="AP382" i="1"/>
  <c r="AO382" i="1"/>
  <c r="AN382" i="1"/>
  <c r="AM382" i="1"/>
  <c r="AL382" i="1"/>
  <c r="AT291" i="1"/>
  <c r="AS291" i="1"/>
  <c r="AR291" i="1"/>
  <c r="AQ291" i="1"/>
  <c r="AP291" i="1"/>
  <c r="AO291" i="1"/>
  <c r="AN291" i="1"/>
  <c r="AM291" i="1"/>
  <c r="AL291" i="1"/>
  <c r="AT355" i="1"/>
  <c r="AS355" i="1"/>
  <c r="AR355" i="1"/>
  <c r="AQ355" i="1"/>
  <c r="AP355" i="1"/>
  <c r="AO355" i="1"/>
  <c r="AN355" i="1"/>
  <c r="AM355" i="1"/>
  <c r="AL355" i="1"/>
  <c r="AT419" i="1"/>
  <c r="AS419" i="1"/>
  <c r="AR419" i="1"/>
  <c r="AQ419" i="1"/>
  <c r="AP419" i="1"/>
  <c r="AO419" i="1"/>
  <c r="AN419" i="1"/>
  <c r="AM419" i="1"/>
  <c r="AL419" i="1"/>
  <c r="AT304" i="1"/>
  <c r="AS304" i="1"/>
  <c r="AR304" i="1"/>
  <c r="AQ304" i="1"/>
  <c r="AP304" i="1"/>
  <c r="AO304" i="1"/>
  <c r="AN304" i="1"/>
  <c r="AM304" i="1"/>
  <c r="AL304" i="1"/>
  <c r="AT368" i="1"/>
  <c r="AS368" i="1"/>
  <c r="AR368" i="1"/>
  <c r="AQ368" i="1"/>
  <c r="AP368" i="1"/>
  <c r="AO368" i="1"/>
  <c r="AN368" i="1"/>
  <c r="AM368" i="1"/>
  <c r="AL368" i="1"/>
  <c r="AT435" i="1"/>
  <c r="AS435" i="1"/>
  <c r="AR435" i="1"/>
  <c r="AQ435" i="1"/>
  <c r="AP435" i="1"/>
  <c r="AO435" i="1"/>
  <c r="AN435" i="1"/>
  <c r="AM435" i="1"/>
  <c r="AL435" i="1"/>
  <c r="AT349" i="1"/>
  <c r="AS349" i="1"/>
  <c r="AR349" i="1"/>
  <c r="AQ349" i="1"/>
  <c r="AP349" i="1"/>
  <c r="AO349" i="1"/>
  <c r="AN349" i="1"/>
  <c r="AM349" i="1"/>
  <c r="AL349" i="1"/>
  <c r="AT413" i="1"/>
  <c r="AS413" i="1"/>
  <c r="AR413" i="1"/>
  <c r="AQ413" i="1"/>
  <c r="AP413" i="1"/>
  <c r="AO413" i="1"/>
  <c r="AN413" i="1"/>
  <c r="AM413" i="1"/>
  <c r="AL413" i="1"/>
  <c r="AT330" i="1"/>
  <c r="AS330" i="1"/>
  <c r="AR330" i="1"/>
  <c r="AQ330" i="1"/>
  <c r="AP330" i="1"/>
  <c r="AO330" i="1"/>
  <c r="AN330" i="1"/>
  <c r="AM330" i="1"/>
  <c r="AL330" i="1"/>
  <c r="AT394" i="1"/>
  <c r="AS394" i="1"/>
  <c r="AR394" i="1"/>
  <c r="AQ394" i="1"/>
  <c r="AP394" i="1"/>
  <c r="AO394" i="1"/>
  <c r="AN394" i="1"/>
  <c r="AM394" i="1"/>
  <c r="AL394" i="1"/>
  <c r="AT303" i="1"/>
  <c r="AS303" i="1"/>
  <c r="AR303" i="1"/>
  <c r="AQ303" i="1"/>
  <c r="AP303" i="1"/>
  <c r="AO303" i="1"/>
  <c r="AN303" i="1"/>
  <c r="AM303" i="1"/>
  <c r="AL303" i="1"/>
  <c r="AT367" i="1"/>
  <c r="AS367" i="1"/>
  <c r="AR367" i="1"/>
  <c r="AQ367" i="1"/>
  <c r="AP367" i="1"/>
  <c r="AO367" i="1"/>
  <c r="AN367" i="1"/>
  <c r="AM367" i="1"/>
  <c r="AL367" i="1"/>
  <c r="AT433" i="1"/>
  <c r="AS433" i="1"/>
  <c r="AR433" i="1"/>
  <c r="AQ433" i="1"/>
  <c r="AP433" i="1"/>
  <c r="AO433" i="1"/>
  <c r="AN433" i="1"/>
  <c r="AM433" i="1"/>
  <c r="AL433" i="1"/>
  <c r="AT332" i="1"/>
  <c r="AS332" i="1"/>
  <c r="AR332" i="1"/>
  <c r="AQ332" i="1"/>
  <c r="AP332" i="1"/>
  <c r="AO332" i="1"/>
  <c r="AN332" i="1"/>
  <c r="AM332" i="1"/>
  <c r="AL332" i="1"/>
  <c r="AT396" i="1"/>
  <c r="AS396" i="1"/>
  <c r="AR396" i="1"/>
  <c r="AQ396" i="1"/>
  <c r="AP396" i="1"/>
  <c r="AO396" i="1"/>
  <c r="AN396" i="1"/>
  <c r="AM396" i="1"/>
  <c r="AL396" i="1"/>
  <c r="AT444" i="1"/>
  <c r="AS444" i="1"/>
  <c r="AR444" i="1"/>
  <c r="AQ444" i="1"/>
  <c r="AP444" i="1"/>
  <c r="AO444" i="1"/>
  <c r="AN444" i="1"/>
  <c r="AM444" i="1"/>
  <c r="AL444" i="1"/>
  <c r="AT505" i="1"/>
  <c r="AS505" i="1"/>
  <c r="AR505" i="1"/>
  <c r="AQ505" i="1"/>
  <c r="AP505" i="1"/>
  <c r="AO505" i="1"/>
  <c r="AN505" i="1"/>
  <c r="AM505" i="1"/>
  <c r="AL505" i="1"/>
  <c r="AS497" i="1"/>
  <c r="AR497" i="1"/>
  <c r="AQ497" i="1"/>
  <c r="AP497" i="1"/>
  <c r="AO497" i="1"/>
  <c r="AN497" i="1"/>
  <c r="AM497" i="1"/>
  <c r="AL497" i="1"/>
  <c r="AT497" i="1"/>
  <c r="AT462" i="1"/>
  <c r="AS462" i="1"/>
  <c r="AR462" i="1"/>
  <c r="AQ462" i="1"/>
  <c r="AP462" i="1"/>
  <c r="AO462" i="1"/>
  <c r="AN462" i="1"/>
  <c r="AM462" i="1"/>
  <c r="AL462" i="1"/>
  <c r="AT516" i="1"/>
  <c r="AS516" i="1"/>
  <c r="AR516" i="1"/>
  <c r="AQ516" i="1"/>
  <c r="AP516" i="1"/>
  <c r="AO516" i="1"/>
  <c r="AN516" i="1"/>
  <c r="AM516" i="1"/>
  <c r="AL516" i="1"/>
  <c r="AT499" i="1"/>
  <c r="AS499" i="1"/>
  <c r="AR499" i="1"/>
  <c r="AQ499" i="1"/>
  <c r="AP499" i="1"/>
  <c r="AO499" i="1"/>
  <c r="AN499" i="1"/>
  <c r="AM499" i="1"/>
  <c r="AL499" i="1"/>
  <c r="AT472" i="1"/>
  <c r="AS472" i="1"/>
  <c r="AR472" i="1"/>
  <c r="AQ472" i="1"/>
  <c r="AP472" i="1"/>
  <c r="AO472" i="1"/>
  <c r="AN472" i="1"/>
  <c r="AM472" i="1"/>
  <c r="AL472" i="1"/>
  <c r="AT453" i="1"/>
  <c r="AS453" i="1"/>
  <c r="AR453" i="1"/>
  <c r="AQ453" i="1"/>
  <c r="AP453" i="1"/>
  <c r="AO453" i="1"/>
  <c r="AN453" i="1"/>
  <c r="AM453" i="1"/>
  <c r="AL453" i="1"/>
  <c r="AT542" i="1"/>
  <c r="AS542" i="1"/>
  <c r="AR542" i="1"/>
  <c r="AQ542" i="1"/>
  <c r="AP542" i="1"/>
  <c r="AO542" i="1"/>
  <c r="AN542" i="1"/>
  <c r="AM542" i="1"/>
  <c r="AL542" i="1"/>
  <c r="AT498" i="1"/>
  <c r="AS498" i="1"/>
  <c r="AR498" i="1"/>
  <c r="AQ498" i="1"/>
  <c r="AP498" i="1"/>
  <c r="AO498" i="1"/>
  <c r="AN498" i="1"/>
  <c r="AM498" i="1"/>
  <c r="AL498" i="1"/>
  <c r="AT455" i="1"/>
  <c r="AS455" i="1"/>
  <c r="AR455" i="1"/>
  <c r="AQ455" i="1"/>
  <c r="AP455" i="1"/>
  <c r="AO455" i="1"/>
  <c r="AN455" i="1"/>
  <c r="AM455" i="1"/>
  <c r="AL455" i="1"/>
  <c r="AZ49" i="7"/>
  <c r="AX49" i="7"/>
  <c r="AZ76" i="7"/>
  <c r="AX76" i="7"/>
  <c r="AZ23" i="7"/>
  <c r="AX23" i="7"/>
  <c r="AH530" i="7"/>
  <c r="AA530" i="7"/>
  <c r="AE530" i="7"/>
  <c r="AH399" i="7"/>
  <c r="AA399" i="7"/>
  <c r="AE399" i="7"/>
  <c r="AH286" i="7"/>
  <c r="AA286" i="7"/>
  <c r="AE286" i="7"/>
  <c r="AH293" i="7"/>
  <c r="AA293" i="7"/>
  <c r="AE293" i="7"/>
  <c r="AH189" i="7"/>
  <c r="AA189" i="7"/>
  <c r="AE189" i="7"/>
  <c r="AZ117" i="7"/>
  <c r="AX117" i="7"/>
  <c r="AZ41" i="7"/>
  <c r="AX41" i="7"/>
  <c r="AH471" i="7"/>
  <c r="AA471" i="7"/>
  <c r="AE471" i="7"/>
  <c r="AH445" i="7"/>
  <c r="AA445" i="7"/>
  <c r="AE445" i="7"/>
  <c r="AH377" i="7"/>
  <c r="AA377" i="7"/>
  <c r="AE377" i="7"/>
  <c r="AH285" i="7"/>
  <c r="AA285" i="7"/>
  <c r="AE285" i="7"/>
  <c r="AH190" i="7"/>
  <c r="AA190" i="7"/>
  <c r="AE190" i="7"/>
  <c r="AH227" i="7"/>
  <c r="AA227" i="7"/>
  <c r="AE227" i="7"/>
  <c r="AZ54" i="7"/>
  <c r="AX54" i="7"/>
  <c r="AZ58" i="7"/>
  <c r="AX58" i="7"/>
  <c r="AH540" i="7"/>
  <c r="AA540" i="7"/>
  <c r="AE540" i="7"/>
  <c r="AH464" i="7"/>
  <c r="AA464" i="7"/>
  <c r="AE464" i="7"/>
  <c r="AH469" i="7"/>
  <c r="AA469" i="7"/>
  <c r="AE469" i="7"/>
  <c r="AH442" i="7"/>
  <c r="AA442" i="7"/>
  <c r="AE442" i="7"/>
  <c r="AH306" i="7"/>
  <c r="AA306" i="7"/>
  <c r="AE306" i="7"/>
  <c r="AH266" i="7"/>
  <c r="AA266" i="7"/>
  <c r="AE266" i="7"/>
  <c r="AH459" i="7"/>
  <c r="AA459" i="7"/>
  <c r="AE459" i="7"/>
  <c r="AH256" i="7"/>
  <c r="AA256" i="7"/>
  <c r="AE256" i="7"/>
  <c r="AH226" i="7"/>
  <c r="AA226" i="7"/>
  <c r="AE226" i="7"/>
  <c r="AH40" i="7"/>
  <c r="AH509" i="7"/>
  <c r="AA509" i="7"/>
  <c r="AE509" i="7"/>
  <c r="AH257" i="7"/>
  <c r="AA257" i="7"/>
  <c r="AE257" i="7"/>
  <c r="AH337" i="7"/>
  <c r="AA337" i="7"/>
  <c r="AE337" i="7"/>
  <c r="AH277" i="7"/>
  <c r="AA277" i="7"/>
  <c r="AE277" i="7"/>
  <c r="AH219" i="7"/>
  <c r="AA219" i="7"/>
  <c r="AE219" i="7"/>
  <c r="AH124" i="7"/>
  <c r="AA124" i="7"/>
  <c r="AE124" i="7"/>
  <c r="AZ81" i="7"/>
  <c r="AX81" i="7"/>
  <c r="AH493" i="7"/>
  <c r="AA493" i="7"/>
  <c r="AE493" i="7"/>
  <c r="AH429" i="7"/>
  <c r="AA429" i="7"/>
  <c r="AE429" i="7"/>
  <c r="AZ66" i="7"/>
  <c r="AX66" i="7"/>
  <c r="AH528" i="7"/>
  <c r="AA528" i="7"/>
  <c r="AE528" i="7"/>
  <c r="AH424" i="7"/>
  <c r="AA424" i="7"/>
  <c r="AE424" i="7"/>
  <c r="AH423" i="7"/>
  <c r="AA423" i="7"/>
  <c r="AE423" i="7"/>
  <c r="AH295" i="7"/>
  <c r="AA295" i="7"/>
  <c r="AE295" i="7"/>
  <c r="AH211" i="7"/>
  <c r="AA211" i="7"/>
  <c r="AE211" i="7"/>
  <c r="AH119" i="7"/>
  <c r="AA119" i="7"/>
  <c r="AE119" i="7"/>
  <c r="AH108" i="7"/>
  <c r="AA108" i="7"/>
  <c r="AE108" i="7"/>
  <c r="AZ14" i="7"/>
  <c r="AX14" i="7"/>
  <c r="AH487" i="7"/>
  <c r="AA487" i="7"/>
  <c r="AE487" i="7"/>
  <c r="AH420" i="7"/>
  <c r="AA420" i="7"/>
  <c r="AE420" i="7"/>
  <c r="AH361" i="7"/>
  <c r="AA361" i="7"/>
  <c r="AE361" i="7"/>
  <c r="AH303" i="7"/>
  <c r="AA303" i="7"/>
  <c r="AE303" i="7"/>
  <c r="AH301" i="7"/>
  <c r="AA301" i="7"/>
  <c r="AE301" i="7"/>
  <c r="AH156" i="7"/>
  <c r="AA156" i="7"/>
  <c r="AE156" i="7"/>
  <c r="AH85" i="7"/>
  <c r="AH198" i="7"/>
  <c r="AA198" i="7"/>
  <c r="AE198" i="7"/>
  <c r="AH258" i="7"/>
  <c r="AA258" i="7"/>
  <c r="AE258" i="7"/>
  <c r="AH127" i="7"/>
  <c r="AA127" i="7"/>
  <c r="AE127" i="7"/>
  <c r="AH254" i="7"/>
  <c r="AA254" i="7"/>
  <c r="AE254" i="7"/>
  <c r="AH120" i="7"/>
  <c r="AA120" i="7"/>
  <c r="AE120" i="7"/>
  <c r="AH230" i="7"/>
  <c r="AA230" i="7"/>
  <c r="AE230" i="7"/>
  <c r="AB104" i="7"/>
  <c r="AA104" i="7"/>
  <c r="AH39" i="7"/>
  <c r="AC106" i="1"/>
  <c r="AF106" i="1"/>
  <c r="V106" i="1"/>
  <c r="K106" i="1"/>
  <c r="P50" i="1"/>
  <c r="Z50" i="1"/>
  <c r="G50" i="1"/>
  <c r="AC74" i="1"/>
  <c r="AF74" i="1"/>
  <c r="K74" i="1"/>
  <c r="V74" i="1"/>
  <c r="AC97" i="1"/>
  <c r="AF97" i="1"/>
  <c r="V97" i="1"/>
  <c r="K97" i="1"/>
  <c r="AC43" i="1"/>
  <c r="AF43" i="1"/>
  <c r="V43" i="1"/>
  <c r="K43" i="1"/>
  <c r="AF93" i="1"/>
  <c r="AC93" i="1"/>
  <c r="V93" i="1"/>
  <c r="K93" i="1"/>
  <c r="R31" i="1"/>
  <c r="T31" i="1" s="1"/>
  <c r="R47" i="1"/>
  <c r="T47" i="1"/>
  <c r="AH368" i="7"/>
  <c r="AA368" i="7"/>
  <c r="AE368" i="7"/>
  <c r="R24" i="6"/>
  <c r="T24" i="6" s="1"/>
  <c r="P40" i="1"/>
  <c r="Z40" i="1"/>
  <c r="G40" i="1"/>
  <c r="AH296" i="7"/>
  <c r="AA296" i="7"/>
  <c r="AE296" i="7"/>
  <c r="AF69" i="1"/>
  <c r="AC69" i="1"/>
  <c r="V69" i="1"/>
  <c r="K69" i="1"/>
  <c r="V21" i="1"/>
  <c r="AT529" i="1"/>
  <c r="AS529" i="1"/>
  <c r="AR529" i="1"/>
  <c r="AQ529" i="1"/>
  <c r="AP529" i="1"/>
  <c r="AO529" i="1"/>
  <c r="AN529" i="1"/>
  <c r="AM529" i="1"/>
  <c r="AL529" i="1"/>
  <c r="AC92" i="1"/>
  <c r="AF92" i="1"/>
  <c r="K92" i="1"/>
  <c r="V92" i="1"/>
  <c r="BK7" i="1"/>
  <c r="BJ7" i="1"/>
  <c r="BI7" i="1"/>
  <c r="BH7" i="1"/>
  <c r="BG7" i="1"/>
  <c r="BF7" i="1"/>
  <c r="BE7" i="1"/>
  <c r="BD7" i="1"/>
  <c r="BC7" i="1"/>
  <c r="AT22" i="1"/>
  <c r="AS22" i="1"/>
  <c r="AR22" i="1"/>
  <c r="AQ22" i="1"/>
  <c r="AP22" i="1"/>
  <c r="AO22" i="1"/>
  <c r="AN22" i="1"/>
  <c r="AM22" i="1"/>
  <c r="AL22" i="1"/>
  <c r="AT30" i="1"/>
  <c r="AS30" i="1"/>
  <c r="AR30" i="1"/>
  <c r="AQ30" i="1"/>
  <c r="AP30" i="1"/>
  <c r="AO30" i="1"/>
  <c r="AN30" i="1"/>
  <c r="AM30" i="1"/>
  <c r="AL30" i="1"/>
  <c r="AT38" i="1"/>
  <c r="AS38" i="1"/>
  <c r="AR38" i="1"/>
  <c r="AQ38" i="1"/>
  <c r="AP38" i="1"/>
  <c r="AO38" i="1"/>
  <c r="AN38" i="1"/>
  <c r="AM38" i="1"/>
  <c r="AL38" i="1"/>
  <c r="AU46" i="1"/>
  <c r="BK55" i="1"/>
  <c r="BJ55" i="1"/>
  <c r="BI55" i="1"/>
  <c r="BH55" i="1"/>
  <c r="BG55" i="1"/>
  <c r="BF55" i="1"/>
  <c r="BE55" i="1"/>
  <c r="BD55" i="1"/>
  <c r="BC55" i="1"/>
  <c r="BK26" i="1"/>
  <c r="BJ26" i="1"/>
  <c r="BI26" i="1"/>
  <c r="BH26" i="1"/>
  <c r="BG26" i="1"/>
  <c r="BF26" i="1"/>
  <c r="BE26" i="1"/>
  <c r="BD26" i="1"/>
  <c r="BC26" i="1"/>
  <c r="BK34" i="1"/>
  <c r="BJ34" i="1"/>
  <c r="BI34" i="1"/>
  <c r="BH34" i="1"/>
  <c r="BG34" i="1"/>
  <c r="BF34" i="1"/>
  <c r="BE34" i="1"/>
  <c r="BD34" i="1"/>
  <c r="BC34" i="1"/>
  <c r="BK42" i="1"/>
  <c r="BJ42" i="1"/>
  <c r="BI42" i="1"/>
  <c r="BH42" i="1"/>
  <c r="BG42" i="1"/>
  <c r="BF42" i="1"/>
  <c r="BE42" i="1"/>
  <c r="BD42" i="1"/>
  <c r="BC42" i="1"/>
  <c r="BK50" i="1"/>
  <c r="BJ50" i="1"/>
  <c r="BI50" i="1"/>
  <c r="BH50" i="1"/>
  <c r="BG50" i="1"/>
  <c r="BF50" i="1"/>
  <c r="BE50" i="1"/>
  <c r="BD50" i="1"/>
  <c r="BC50" i="1"/>
  <c r="BK17" i="1"/>
  <c r="BJ17" i="1"/>
  <c r="BI17" i="1"/>
  <c r="BH17" i="1"/>
  <c r="BG17" i="1"/>
  <c r="BF17" i="1"/>
  <c r="BE17" i="1"/>
  <c r="BD17" i="1"/>
  <c r="BC17" i="1"/>
  <c r="BK68" i="1"/>
  <c r="BJ68" i="1"/>
  <c r="BI68" i="1"/>
  <c r="BH68" i="1"/>
  <c r="BG68" i="1"/>
  <c r="BF68" i="1"/>
  <c r="BE68" i="1"/>
  <c r="BD68" i="1"/>
  <c r="BC68" i="1"/>
  <c r="BK100" i="1"/>
  <c r="BJ100" i="1"/>
  <c r="BI100" i="1"/>
  <c r="BH100" i="1"/>
  <c r="BG100" i="1"/>
  <c r="BF100" i="1"/>
  <c r="BE100" i="1"/>
  <c r="BD100" i="1"/>
  <c r="BC100" i="1"/>
  <c r="AT84" i="1"/>
  <c r="AS84" i="1"/>
  <c r="AR84" i="1"/>
  <c r="AQ84" i="1"/>
  <c r="AP84" i="1"/>
  <c r="AO84" i="1"/>
  <c r="AN84" i="1"/>
  <c r="AM84" i="1"/>
  <c r="AL84" i="1"/>
  <c r="BK110" i="1"/>
  <c r="BJ110" i="1"/>
  <c r="BI110" i="1"/>
  <c r="BH110" i="1"/>
  <c r="BG110" i="1"/>
  <c r="BF110" i="1"/>
  <c r="BE110" i="1"/>
  <c r="BD110" i="1"/>
  <c r="BC110" i="1"/>
  <c r="AT130" i="1"/>
  <c r="AS130" i="1"/>
  <c r="AR130" i="1"/>
  <c r="AQ130" i="1"/>
  <c r="AP130" i="1"/>
  <c r="AO130" i="1"/>
  <c r="AN130" i="1"/>
  <c r="AM130" i="1"/>
  <c r="AL130" i="1"/>
  <c r="AT81" i="1"/>
  <c r="AS81" i="1"/>
  <c r="AR81" i="1"/>
  <c r="AQ81" i="1"/>
  <c r="AP81" i="1"/>
  <c r="AO81" i="1"/>
  <c r="AN81" i="1"/>
  <c r="AM81" i="1"/>
  <c r="AL81" i="1"/>
  <c r="AT108" i="1"/>
  <c r="AS108" i="1"/>
  <c r="AR108" i="1"/>
  <c r="AQ108" i="1"/>
  <c r="AP108" i="1"/>
  <c r="AO108" i="1"/>
  <c r="AN108" i="1"/>
  <c r="AM108" i="1"/>
  <c r="AL108" i="1"/>
  <c r="AT128" i="1"/>
  <c r="AS128" i="1"/>
  <c r="AR128" i="1"/>
  <c r="AQ128" i="1"/>
  <c r="AP128" i="1"/>
  <c r="AO128" i="1"/>
  <c r="AN128" i="1"/>
  <c r="AM128" i="1"/>
  <c r="AL128" i="1"/>
  <c r="AT86" i="1"/>
  <c r="AS86" i="1"/>
  <c r="AR86" i="1"/>
  <c r="AQ86" i="1"/>
  <c r="AP86" i="1"/>
  <c r="AO86" i="1"/>
  <c r="AN86" i="1"/>
  <c r="AM86" i="1"/>
  <c r="AL86" i="1"/>
  <c r="BK64" i="1"/>
  <c r="BJ64" i="1"/>
  <c r="BI64" i="1"/>
  <c r="BH64" i="1"/>
  <c r="BG64" i="1"/>
  <c r="BF64" i="1"/>
  <c r="BE64" i="1"/>
  <c r="BD64" i="1"/>
  <c r="BC64" i="1"/>
  <c r="BK96" i="1"/>
  <c r="BJ96" i="1"/>
  <c r="BI96" i="1"/>
  <c r="BH96" i="1"/>
  <c r="BG96" i="1"/>
  <c r="BF96" i="1"/>
  <c r="BE96" i="1"/>
  <c r="BD96" i="1"/>
  <c r="BC96" i="1"/>
  <c r="BK77" i="1"/>
  <c r="BJ77" i="1"/>
  <c r="BI77" i="1"/>
  <c r="BH77" i="1"/>
  <c r="BG77" i="1"/>
  <c r="BF77" i="1"/>
  <c r="BE77" i="1"/>
  <c r="BD77" i="1"/>
  <c r="BC77" i="1"/>
  <c r="BK107" i="1"/>
  <c r="BJ107" i="1"/>
  <c r="BI107" i="1"/>
  <c r="BH107" i="1"/>
  <c r="BG107" i="1"/>
  <c r="BF107" i="1"/>
  <c r="BE107" i="1"/>
  <c r="BD107" i="1"/>
  <c r="BC107" i="1"/>
  <c r="AT53" i="1"/>
  <c r="AS53" i="1"/>
  <c r="AR53" i="1"/>
  <c r="AQ53" i="1"/>
  <c r="AP53" i="1"/>
  <c r="AO53" i="1"/>
  <c r="AN53" i="1"/>
  <c r="AM53" i="1"/>
  <c r="AL53" i="1"/>
  <c r="AT85" i="1"/>
  <c r="AS85" i="1"/>
  <c r="AR85" i="1"/>
  <c r="AQ85" i="1"/>
  <c r="AP85" i="1"/>
  <c r="AO85" i="1"/>
  <c r="AN85" i="1"/>
  <c r="AM85" i="1"/>
  <c r="AL85" i="1"/>
  <c r="AT113" i="1"/>
  <c r="AS113" i="1"/>
  <c r="AR113" i="1"/>
  <c r="AQ113" i="1"/>
  <c r="AP113" i="1"/>
  <c r="AO113" i="1"/>
  <c r="AN113" i="1"/>
  <c r="AM113" i="1"/>
  <c r="AL113" i="1"/>
  <c r="AT58" i="1"/>
  <c r="AS58" i="1"/>
  <c r="AR58" i="1"/>
  <c r="AQ58" i="1"/>
  <c r="AP58" i="1"/>
  <c r="AO58" i="1"/>
  <c r="AN58" i="1"/>
  <c r="AM58" i="1"/>
  <c r="AL58" i="1"/>
  <c r="AT90" i="1"/>
  <c r="AS90" i="1"/>
  <c r="AR90" i="1"/>
  <c r="AQ90" i="1"/>
  <c r="AP90" i="1"/>
  <c r="AO90" i="1"/>
  <c r="AN90" i="1"/>
  <c r="AM90" i="1"/>
  <c r="AL90" i="1"/>
  <c r="AT164" i="1"/>
  <c r="AS164" i="1"/>
  <c r="AR164" i="1"/>
  <c r="AQ164" i="1"/>
  <c r="AP164" i="1"/>
  <c r="AO164" i="1"/>
  <c r="AN164" i="1"/>
  <c r="AM164" i="1"/>
  <c r="AL164" i="1"/>
  <c r="AT228" i="1"/>
  <c r="AS228" i="1"/>
  <c r="AR228" i="1"/>
  <c r="AQ228" i="1"/>
  <c r="AP228" i="1"/>
  <c r="AO228" i="1"/>
  <c r="AN228" i="1"/>
  <c r="AM228" i="1"/>
  <c r="AL228" i="1"/>
  <c r="AT285" i="1"/>
  <c r="AS285" i="1"/>
  <c r="AR285" i="1"/>
  <c r="AQ285" i="1"/>
  <c r="AP285" i="1"/>
  <c r="AO285" i="1"/>
  <c r="AN285" i="1"/>
  <c r="AM285" i="1"/>
  <c r="AL285" i="1"/>
  <c r="AS193" i="1"/>
  <c r="AR193" i="1"/>
  <c r="AQ193" i="1"/>
  <c r="AP193" i="1"/>
  <c r="AO193" i="1"/>
  <c r="AN193" i="1"/>
  <c r="AM193" i="1"/>
  <c r="AL193" i="1"/>
  <c r="AT193" i="1"/>
  <c r="AT257" i="1"/>
  <c r="AS257" i="1"/>
  <c r="AR257" i="1"/>
  <c r="AQ257" i="1"/>
  <c r="AP257" i="1"/>
  <c r="AO257" i="1"/>
  <c r="AN257" i="1"/>
  <c r="AM257" i="1"/>
  <c r="AL257" i="1"/>
  <c r="AT182" i="1"/>
  <c r="AS182" i="1"/>
  <c r="AR182" i="1"/>
  <c r="AQ182" i="1"/>
  <c r="AP182" i="1"/>
  <c r="AO182" i="1"/>
  <c r="AN182" i="1"/>
  <c r="AM182" i="1"/>
  <c r="AL182" i="1"/>
  <c r="AT246" i="1"/>
  <c r="AS246" i="1"/>
  <c r="AR246" i="1"/>
  <c r="AQ246" i="1"/>
  <c r="AP246" i="1"/>
  <c r="AO246" i="1"/>
  <c r="AN246" i="1"/>
  <c r="AM246" i="1"/>
  <c r="AL246" i="1"/>
  <c r="BK127" i="1"/>
  <c r="BJ127" i="1"/>
  <c r="BI127" i="1"/>
  <c r="BH127" i="1"/>
  <c r="BG127" i="1"/>
  <c r="BF127" i="1"/>
  <c r="BE127" i="1"/>
  <c r="BD127" i="1"/>
  <c r="BC127" i="1"/>
  <c r="AT179" i="1"/>
  <c r="AS179" i="1"/>
  <c r="AR179" i="1"/>
  <c r="AQ179" i="1"/>
  <c r="AP179" i="1"/>
  <c r="AO179" i="1"/>
  <c r="AN179" i="1"/>
  <c r="AM179" i="1"/>
  <c r="AL179" i="1"/>
  <c r="AT243" i="1"/>
  <c r="AS243" i="1"/>
  <c r="AR243" i="1"/>
  <c r="AQ243" i="1"/>
  <c r="AP243" i="1"/>
  <c r="AO243" i="1"/>
  <c r="AN243" i="1"/>
  <c r="AM243" i="1"/>
  <c r="AL243" i="1"/>
  <c r="AT168" i="1"/>
  <c r="AS168" i="1"/>
  <c r="AR168" i="1"/>
  <c r="AQ168" i="1"/>
  <c r="AP168" i="1"/>
  <c r="AO168" i="1"/>
  <c r="AN168" i="1"/>
  <c r="AM168" i="1"/>
  <c r="AL168" i="1"/>
  <c r="AT232" i="1"/>
  <c r="AS232" i="1"/>
  <c r="AR232" i="1"/>
  <c r="AQ232" i="1"/>
  <c r="AP232" i="1"/>
  <c r="AO232" i="1"/>
  <c r="AN232" i="1"/>
  <c r="AM232" i="1"/>
  <c r="AL232" i="1"/>
  <c r="AT281" i="1"/>
  <c r="AS281" i="1"/>
  <c r="AR281" i="1"/>
  <c r="AQ281" i="1"/>
  <c r="AP281" i="1"/>
  <c r="AO281" i="1"/>
  <c r="AN281" i="1"/>
  <c r="AM281" i="1"/>
  <c r="AL281" i="1"/>
  <c r="AT189" i="1"/>
  <c r="AS189" i="1"/>
  <c r="AR189" i="1"/>
  <c r="AQ189" i="1"/>
  <c r="AP189" i="1"/>
  <c r="AO189" i="1"/>
  <c r="AN189" i="1"/>
  <c r="AM189" i="1"/>
  <c r="AL189" i="1"/>
  <c r="AT253" i="1"/>
  <c r="AS253" i="1"/>
  <c r="AR253" i="1"/>
  <c r="AQ253" i="1"/>
  <c r="AP253" i="1"/>
  <c r="AO253" i="1"/>
  <c r="AN253" i="1"/>
  <c r="AM253" i="1"/>
  <c r="AL253" i="1"/>
  <c r="AT178" i="1"/>
  <c r="AS178" i="1"/>
  <c r="AR178" i="1"/>
  <c r="AQ178" i="1"/>
  <c r="AP178" i="1"/>
  <c r="AO178" i="1"/>
  <c r="AN178" i="1"/>
  <c r="AM178" i="1"/>
  <c r="AL178" i="1"/>
  <c r="AT242" i="1"/>
  <c r="AS242" i="1"/>
  <c r="AR242" i="1"/>
  <c r="AQ242" i="1"/>
  <c r="AP242" i="1"/>
  <c r="AO242" i="1"/>
  <c r="AN242" i="1"/>
  <c r="AM242" i="1"/>
  <c r="AL242" i="1"/>
  <c r="BK130" i="1"/>
  <c r="BJ130" i="1"/>
  <c r="BI130" i="1"/>
  <c r="BH130" i="1"/>
  <c r="BG130" i="1"/>
  <c r="BF130" i="1"/>
  <c r="BE130" i="1"/>
  <c r="BD130" i="1"/>
  <c r="BC130" i="1"/>
  <c r="AT191" i="1"/>
  <c r="AS191" i="1"/>
  <c r="AR191" i="1"/>
  <c r="AQ191" i="1"/>
  <c r="AP191" i="1"/>
  <c r="AO191" i="1"/>
  <c r="AN191" i="1"/>
  <c r="AM191" i="1"/>
  <c r="AL191" i="1"/>
  <c r="AT255" i="1"/>
  <c r="AS255" i="1"/>
  <c r="AR255" i="1"/>
  <c r="AQ255" i="1"/>
  <c r="AP255" i="1"/>
  <c r="AO255" i="1"/>
  <c r="AN255" i="1"/>
  <c r="AM255" i="1"/>
  <c r="AL255" i="1"/>
  <c r="AT337" i="1"/>
  <c r="AS337" i="1"/>
  <c r="AR337" i="1"/>
  <c r="AQ337" i="1"/>
  <c r="AP337" i="1"/>
  <c r="AO337" i="1"/>
  <c r="AN337" i="1"/>
  <c r="AM337" i="1"/>
  <c r="AL337" i="1"/>
  <c r="AT401" i="1"/>
  <c r="AS401" i="1"/>
  <c r="AR401" i="1"/>
  <c r="AQ401" i="1"/>
  <c r="AP401" i="1"/>
  <c r="AO401" i="1"/>
  <c r="AN401" i="1"/>
  <c r="AM401" i="1"/>
  <c r="AL401" i="1"/>
  <c r="AS326" i="1"/>
  <c r="AR326" i="1"/>
  <c r="AQ326" i="1"/>
  <c r="AP326" i="1"/>
  <c r="AO326" i="1"/>
  <c r="AN326" i="1"/>
  <c r="AM326" i="1"/>
  <c r="AL326" i="1"/>
  <c r="AT326" i="1"/>
  <c r="AS390" i="1"/>
  <c r="AR390" i="1"/>
  <c r="AQ390" i="1"/>
  <c r="AP390" i="1"/>
  <c r="AO390" i="1"/>
  <c r="AN390" i="1"/>
  <c r="AM390" i="1"/>
  <c r="AL390" i="1"/>
  <c r="AT390" i="1"/>
  <c r="AT299" i="1"/>
  <c r="AS299" i="1"/>
  <c r="AR299" i="1"/>
  <c r="AQ299" i="1"/>
  <c r="AP299" i="1"/>
  <c r="AO299" i="1"/>
  <c r="AN299" i="1"/>
  <c r="AM299" i="1"/>
  <c r="AL299" i="1"/>
  <c r="AT363" i="1"/>
  <c r="AS363" i="1"/>
  <c r="AR363" i="1"/>
  <c r="AQ363" i="1"/>
  <c r="AP363" i="1"/>
  <c r="AO363" i="1"/>
  <c r="AN363" i="1"/>
  <c r="AM363" i="1"/>
  <c r="AL363" i="1"/>
  <c r="AT427" i="1"/>
  <c r="AS427" i="1"/>
  <c r="AR427" i="1"/>
  <c r="AQ427" i="1"/>
  <c r="AP427" i="1"/>
  <c r="AO427" i="1"/>
  <c r="AN427" i="1"/>
  <c r="AM427" i="1"/>
  <c r="AL427" i="1"/>
  <c r="AT312" i="1"/>
  <c r="AS312" i="1"/>
  <c r="AR312" i="1"/>
  <c r="AQ312" i="1"/>
  <c r="AP312" i="1"/>
  <c r="AO312" i="1"/>
  <c r="AN312" i="1"/>
  <c r="AM312" i="1"/>
  <c r="AL312" i="1"/>
  <c r="AT376" i="1"/>
  <c r="AS376" i="1"/>
  <c r="AR376" i="1"/>
  <c r="AQ376" i="1"/>
  <c r="AP376" i="1"/>
  <c r="AO376" i="1"/>
  <c r="AN376" i="1"/>
  <c r="AM376" i="1"/>
  <c r="AL376" i="1"/>
  <c r="AT293" i="1"/>
  <c r="AS293" i="1"/>
  <c r="AR293" i="1"/>
  <c r="AQ293" i="1"/>
  <c r="AP293" i="1"/>
  <c r="AO293" i="1"/>
  <c r="AN293" i="1"/>
  <c r="AM293" i="1"/>
  <c r="AL293" i="1"/>
  <c r="AT357" i="1"/>
  <c r="AS357" i="1"/>
  <c r="AR357" i="1"/>
  <c r="AQ357" i="1"/>
  <c r="AP357" i="1"/>
  <c r="AO357" i="1"/>
  <c r="AN357" i="1"/>
  <c r="AM357" i="1"/>
  <c r="AL357" i="1"/>
  <c r="AT421" i="1"/>
  <c r="AS421" i="1"/>
  <c r="AR421" i="1"/>
  <c r="AQ421" i="1"/>
  <c r="AP421" i="1"/>
  <c r="AO421" i="1"/>
  <c r="AN421" i="1"/>
  <c r="AM421" i="1"/>
  <c r="AL421" i="1"/>
  <c r="AT338" i="1"/>
  <c r="AS338" i="1"/>
  <c r="AR338" i="1"/>
  <c r="AQ338" i="1"/>
  <c r="AP338" i="1"/>
  <c r="AO338" i="1"/>
  <c r="AN338" i="1"/>
  <c r="AM338" i="1"/>
  <c r="AL338" i="1"/>
  <c r="AT402" i="1"/>
  <c r="AS402" i="1"/>
  <c r="AR402" i="1"/>
  <c r="AQ402" i="1"/>
  <c r="AP402" i="1"/>
  <c r="AO402" i="1"/>
  <c r="AN402" i="1"/>
  <c r="AM402" i="1"/>
  <c r="AL402" i="1"/>
  <c r="AT311" i="1"/>
  <c r="AS311" i="1"/>
  <c r="AR311" i="1"/>
  <c r="AQ311" i="1"/>
  <c r="AP311" i="1"/>
  <c r="AO311" i="1"/>
  <c r="AN311" i="1"/>
  <c r="AM311" i="1"/>
  <c r="AL311" i="1"/>
  <c r="AT375" i="1"/>
  <c r="AS375" i="1"/>
  <c r="AR375" i="1"/>
  <c r="AQ375" i="1"/>
  <c r="AP375" i="1"/>
  <c r="AO375" i="1"/>
  <c r="AN375" i="1"/>
  <c r="AM375" i="1"/>
  <c r="AL375" i="1"/>
  <c r="AS276" i="1"/>
  <c r="AR276" i="1"/>
  <c r="AQ276" i="1"/>
  <c r="AP276" i="1"/>
  <c r="AO276" i="1"/>
  <c r="AN276" i="1"/>
  <c r="AM276" i="1"/>
  <c r="AL276" i="1"/>
  <c r="AT276" i="1"/>
  <c r="AT340" i="1"/>
  <c r="AS340" i="1"/>
  <c r="AR340" i="1"/>
  <c r="AQ340" i="1"/>
  <c r="AP340" i="1"/>
  <c r="AO340" i="1"/>
  <c r="AN340" i="1"/>
  <c r="AM340" i="1"/>
  <c r="AL340" i="1"/>
  <c r="AT404" i="1"/>
  <c r="AS404" i="1"/>
  <c r="AR404" i="1"/>
  <c r="AQ404" i="1"/>
  <c r="AP404" i="1"/>
  <c r="AO404" i="1"/>
  <c r="AN404" i="1"/>
  <c r="AM404" i="1"/>
  <c r="AL404" i="1"/>
  <c r="AT452" i="1"/>
  <c r="AS452" i="1"/>
  <c r="AR452" i="1"/>
  <c r="AQ452" i="1"/>
  <c r="AP452" i="1"/>
  <c r="AO452" i="1"/>
  <c r="AN452" i="1"/>
  <c r="AM452" i="1"/>
  <c r="AL452" i="1"/>
  <c r="AT513" i="1"/>
  <c r="AS513" i="1"/>
  <c r="AR513" i="1"/>
  <c r="AQ513" i="1"/>
  <c r="AP513" i="1"/>
  <c r="AO513" i="1"/>
  <c r="AN513" i="1"/>
  <c r="AM513" i="1"/>
  <c r="AL513" i="1"/>
  <c r="AT522" i="1"/>
  <c r="AS522" i="1"/>
  <c r="AR522" i="1"/>
  <c r="AQ522" i="1"/>
  <c r="AP522" i="1"/>
  <c r="AO522" i="1"/>
  <c r="AN522" i="1"/>
  <c r="AM522" i="1"/>
  <c r="AL522" i="1"/>
  <c r="AT470" i="1"/>
  <c r="AS470" i="1"/>
  <c r="AR470" i="1"/>
  <c r="AQ470" i="1"/>
  <c r="AP470" i="1"/>
  <c r="AO470" i="1"/>
  <c r="AN470" i="1"/>
  <c r="AM470" i="1"/>
  <c r="AL470" i="1"/>
  <c r="AT443" i="1"/>
  <c r="AS443" i="1"/>
  <c r="AR443" i="1"/>
  <c r="AQ443" i="1"/>
  <c r="AP443" i="1"/>
  <c r="AO443" i="1"/>
  <c r="AN443" i="1"/>
  <c r="AM443" i="1"/>
  <c r="AL443" i="1"/>
  <c r="AT524" i="1"/>
  <c r="AS524" i="1"/>
  <c r="AR524" i="1"/>
  <c r="AQ524" i="1"/>
  <c r="AP524" i="1"/>
  <c r="AO524" i="1"/>
  <c r="AN524" i="1"/>
  <c r="AM524" i="1"/>
  <c r="AL524" i="1"/>
  <c r="AT480" i="1"/>
  <c r="AS480" i="1"/>
  <c r="AR480" i="1"/>
  <c r="AQ480" i="1"/>
  <c r="AP480" i="1"/>
  <c r="AO480" i="1"/>
  <c r="AN480" i="1"/>
  <c r="AM480" i="1"/>
  <c r="AL480" i="1"/>
  <c r="AT461" i="1"/>
  <c r="AS461" i="1"/>
  <c r="AR461" i="1"/>
  <c r="AQ461" i="1"/>
  <c r="AP461" i="1"/>
  <c r="AO461" i="1"/>
  <c r="AN461" i="1"/>
  <c r="AM461" i="1"/>
  <c r="AL461" i="1"/>
  <c r="AT442" i="1"/>
  <c r="AS442" i="1"/>
  <c r="AR442" i="1"/>
  <c r="AQ442" i="1"/>
  <c r="AP442" i="1"/>
  <c r="AO442" i="1"/>
  <c r="AN442" i="1"/>
  <c r="AM442" i="1"/>
  <c r="AL442" i="1"/>
  <c r="AT502" i="1"/>
  <c r="AS502" i="1"/>
  <c r="AR502" i="1"/>
  <c r="AQ502" i="1"/>
  <c r="AP502" i="1"/>
  <c r="AO502" i="1"/>
  <c r="AN502" i="1"/>
  <c r="AM502" i="1"/>
  <c r="AL502" i="1"/>
  <c r="AT463" i="1"/>
  <c r="AS463" i="1"/>
  <c r="AR463" i="1"/>
  <c r="AQ463" i="1"/>
  <c r="AP463" i="1"/>
  <c r="AO463" i="1"/>
  <c r="AN463" i="1"/>
  <c r="AM463" i="1"/>
  <c r="AL463" i="1"/>
  <c r="AB41" i="7"/>
  <c r="AA41" i="7"/>
  <c r="AH249" i="7"/>
  <c r="AA249" i="7"/>
  <c r="AE249" i="7"/>
  <c r="AZ50" i="7"/>
  <c r="AX50" i="7"/>
  <c r="AH243" i="7"/>
  <c r="AA243" i="7"/>
  <c r="AE243" i="7"/>
  <c r="AB80" i="7"/>
  <c r="AA80" i="7"/>
  <c r="AH239" i="7"/>
  <c r="AA239" i="7"/>
  <c r="AE239" i="7"/>
  <c r="AH132" i="7"/>
  <c r="AA132" i="7"/>
  <c r="AE132" i="7"/>
  <c r="AZ82" i="7"/>
  <c r="AX82" i="7"/>
  <c r="AH450" i="7"/>
  <c r="AA450" i="7"/>
  <c r="AE450" i="7"/>
  <c r="AH369" i="7"/>
  <c r="AA369" i="7"/>
  <c r="AE369" i="7"/>
  <c r="AH224" i="7"/>
  <c r="AA224" i="7"/>
  <c r="AE224" i="7"/>
  <c r="AZ127" i="7"/>
  <c r="AX127" i="7"/>
  <c r="AZ26" i="7"/>
  <c r="AX26" i="7"/>
  <c r="AH207" i="7"/>
  <c r="AA207" i="7"/>
  <c r="AE207" i="7"/>
  <c r="AH259" i="7"/>
  <c r="AA259" i="7"/>
  <c r="AE259" i="7"/>
  <c r="AB84" i="7"/>
  <c r="AA84" i="7"/>
  <c r="AH381" i="7"/>
  <c r="AA381" i="7"/>
  <c r="AE381" i="7"/>
  <c r="AH178" i="7"/>
  <c r="AA178" i="7"/>
  <c r="AE178" i="7"/>
  <c r="AB102" i="7"/>
  <c r="AA102" i="7"/>
  <c r="AH270" i="7"/>
  <c r="AA270" i="7"/>
  <c r="AE270" i="7"/>
  <c r="AB82" i="7"/>
  <c r="AA82" i="7"/>
  <c r="AH213" i="7"/>
  <c r="AA213" i="7"/>
  <c r="AE213" i="7"/>
  <c r="AB100" i="7"/>
  <c r="AA100" i="7"/>
  <c r="AB98" i="7"/>
  <c r="AA98" i="7"/>
  <c r="AK402" i="1"/>
  <c r="AJ402" i="1"/>
  <c r="AI402" i="1"/>
  <c r="AH402" i="1"/>
  <c r="AA402" i="1"/>
  <c r="AE402" i="1"/>
  <c r="AK480" i="1"/>
  <c r="AJ480" i="1"/>
  <c r="AI480" i="1"/>
  <c r="AI443" i="1"/>
  <c r="AJ443" i="1"/>
  <c r="AK443" i="1"/>
  <c r="AK340" i="1"/>
  <c r="AJ340" i="1"/>
  <c r="AI340" i="1"/>
  <c r="AH340" i="1"/>
  <c r="AA340" i="1"/>
  <c r="AE340" i="1"/>
  <c r="AK421" i="1"/>
  <c r="AJ421" i="1"/>
  <c r="AI421" i="1"/>
  <c r="AK242" i="1"/>
  <c r="AJ242" i="1"/>
  <c r="AI242" i="1"/>
  <c r="AK232" i="1"/>
  <c r="AJ232" i="1"/>
  <c r="AI232" i="1"/>
  <c r="BB127" i="1"/>
  <c r="BA127" i="1"/>
  <c r="AK58" i="1"/>
  <c r="AJ58" i="1"/>
  <c r="AI58" i="1"/>
  <c r="AH58" i="1"/>
  <c r="BB77" i="1"/>
  <c r="BA77" i="1"/>
  <c r="AZ77" i="1"/>
  <c r="AX77" i="1"/>
  <c r="BB17" i="1"/>
  <c r="BA17" i="1"/>
  <c r="BB26" i="1"/>
  <c r="BA26" i="1"/>
  <c r="AI22" i="1"/>
  <c r="AK22" i="1"/>
  <c r="AJ22" i="1"/>
  <c r="AI499" i="1"/>
  <c r="AH499" i="1"/>
  <c r="AA499" i="1"/>
  <c r="AE499" i="1"/>
  <c r="AK499" i="1"/>
  <c r="AJ499" i="1"/>
  <c r="AK394" i="1"/>
  <c r="AJ394" i="1"/>
  <c r="AI394" i="1"/>
  <c r="AH394" i="1"/>
  <c r="AA394" i="1"/>
  <c r="AE394" i="1"/>
  <c r="AK435" i="1"/>
  <c r="AJ435" i="1"/>
  <c r="AI435" i="1"/>
  <c r="AH435" i="1"/>
  <c r="AA435" i="1"/>
  <c r="AE435" i="1"/>
  <c r="AK170" i="1"/>
  <c r="AJ170" i="1"/>
  <c r="AI170" i="1"/>
  <c r="AJ238" i="1"/>
  <c r="AI238" i="1"/>
  <c r="AH238" i="1"/>
  <c r="AA238" i="1"/>
  <c r="AE238" i="1"/>
  <c r="AK238" i="1"/>
  <c r="AJ106" i="1"/>
  <c r="AI106" i="1"/>
  <c r="AH106" i="1"/>
  <c r="AK106" i="1"/>
  <c r="BB41" i="1"/>
  <c r="BA41" i="1"/>
  <c r="AK490" i="1"/>
  <c r="AJ490" i="1"/>
  <c r="AI490" i="1"/>
  <c r="AJ454" i="1"/>
  <c r="AI454" i="1"/>
  <c r="AH454" i="1"/>
  <c r="AA454" i="1"/>
  <c r="AE454" i="1"/>
  <c r="AK454" i="1"/>
  <c r="AJ283" i="1"/>
  <c r="AI283" i="1"/>
  <c r="AK283" i="1"/>
  <c r="AK385" i="1"/>
  <c r="AJ385" i="1"/>
  <c r="AI385" i="1"/>
  <c r="AH385" i="1"/>
  <c r="AA385" i="1"/>
  <c r="AE385" i="1"/>
  <c r="AI227" i="1"/>
  <c r="AH227" i="1"/>
  <c r="AA227" i="1"/>
  <c r="AE227" i="1"/>
  <c r="AK227" i="1"/>
  <c r="AJ227" i="1"/>
  <c r="AK82" i="1"/>
  <c r="AJ82" i="1"/>
  <c r="AI82" i="1"/>
  <c r="AH82" i="1"/>
  <c r="BB60" i="1"/>
  <c r="BA60" i="1"/>
  <c r="AZ60" i="1"/>
  <c r="AX60" i="1"/>
  <c r="AI36" i="1"/>
  <c r="AH36" i="1"/>
  <c r="AK36" i="1"/>
  <c r="AJ36" i="1"/>
  <c r="AK463" i="1"/>
  <c r="AJ463" i="1"/>
  <c r="AI463" i="1"/>
  <c r="AH463" i="1"/>
  <c r="AA463" i="1"/>
  <c r="AE463" i="1"/>
  <c r="AJ81" i="1"/>
  <c r="AI81" i="1"/>
  <c r="AH81" i="1"/>
  <c r="AK81" i="1"/>
  <c r="BB55" i="1"/>
  <c r="BA55" i="1"/>
  <c r="AZ55" i="1"/>
  <c r="AX55" i="1"/>
  <c r="BB7" i="1"/>
  <c r="BA7" i="1"/>
  <c r="AZ7" i="1"/>
  <c r="AX7" i="1"/>
  <c r="AK455" i="1"/>
  <c r="AJ455" i="1"/>
  <c r="AI455" i="1"/>
  <c r="AH455" i="1"/>
  <c r="AA455" i="1"/>
  <c r="AE455" i="1"/>
  <c r="AK516" i="1"/>
  <c r="AJ516" i="1"/>
  <c r="AI516" i="1"/>
  <c r="AH516" i="1"/>
  <c r="AA516" i="1"/>
  <c r="AE516" i="1"/>
  <c r="AK396" i="1"/>
  <c r="AJ396" i="1"/>
  <c r="AI396" i="1"/>
  <c r="AH396" i="1"/>
  <c r="AA396" i="1"/>
  <c r="AE396" i="1"/>
  <c r="AI368" i="1"/>
  <c r="AK368" i="1"/>
  <c r="AJ368" i="1"/>
  <c r="AK382" i="1"/>
  <c r="AJ382" i="1"/>
  <c r="AI382" i="1"/>
  <c r="AK245" i="1"/>
  <c r="AJ245" i="1"/>
  <c r="AI245" i="1"/>
  <c r="AK160" i="1"/>
  <c r="AJ160" i="1"/>
  <c r="AI160" i="1"/>
  <c r="AJ174" i="1"/>
  <c r="AI174" i="1"/>
  <c r="AK174" i="1"/>
  <c r="AK156" i="1"/>
  <c r="AJ156" i="1"/>
  <c r="AI156" i="1"/>
  <c r="AH156" i="1"/>
  <c r="AA156" i="1"/>
  <c r="AE156" i="1"/>
  <c r="AK111" i="1"/>
  <c r="AJ111" i="1"/>
  <c r="AI111" i="1"/>
  <c r="AH111" i="1"/>
  <c r="AA111" i="1"/>
  <c r="AE111" i="1"/>
  <c r="AK72" i="1"/>
  <c r="AJ72" i="1"/>
  <c r="AI72" i="1"/>
  <c r="AH72" i="1"/>
  <c r="BB33" i="1"/>
  <c r="BA33" i="1"/>
  <c r="AZ33" i="1"/>
  <c r="AX33" i="1"/>
  <c r="AI37" i="1"/>
  <c r="AH37" i="1"/>
  <c r="AK37" i="1"/>
  <c r="AJ37" i="1"/>
  <c r="AJ525" i="1"/>
  <c r="AI525" i="1"/>
  <c r="AH525" i="1"/>
  <c r="AA525" i="1"/>
  <c r="AE525" i="1"/>
  <c r="AK525" i="1"/>
  <c r="AJ534" i="1"/>
  <c r="AI534" i="1"/>
  <c r="AH534" i="1"/>
  <c r="AA534" i="1"/>
  <c r="AE534" i="1"/>
  <c r="AK534" i="1"/>
  <c r="AK423" i="1"/>
  <c r="AJ423" i="1"/>
  <c r="AI423" i="1"/>
  <c r="AK322" i="1"/>
  <c r="AJ322" i="1"/>
  <c r="AI322" i="1"/>
  <c r="AK175" i="1"/>
  <c r="AJ175" i="1"/>
  <c r="AI175" i="1"/>
  <c r="AK173" i="1"/>
  <c r="AJ173" i="1"/>
  <c r="AI173" i="1"/>
  <c r="AH173" i="1"/>
  <c r="AA173" i="1"/>
  <c r="AE173" i="1"/>
  <c r="BB122" i="1"/>
  <c r="BA122" i="1"/>
  <c r="AJ427" i="1"/>
  <c r="AI427" i="1"/>
  <c r="AH427" i="1"/>
  <c r="AA427" i="1"/>
  <c r="AE427" i="1"/>
  <c r="AK427" i="1"/>
  <c r="AK113" i="1"/>
  <c r="AJ113" i="1"/>
  <c r="AI113" i="1"/>
  <c r="AH113" i="1"/>
  <c r="AA113" i="1"/>
  <c r="AE113" i="1"/>
  <c r="AJ502" i="1"/>
  <c r="AK502" i="1"/>
  <c r="AI502" i="1"/>
  <c r="AH502" i="1"/>
  <c r="AA502" i="1"/>
  <c r="AE502" i="1"/>
  <c r="AJ522" i="1"/>
  <c r="AK522" i="1"/>
  <c r="AI522" i="1"/>
  <c r="AI276" i="1"/>
  <c r="AK276" i="1"/>
  <c r="AJ276" i="1"/>
  <c r="AK357" i="1"/>
  <c r="AJ357" i="1"/>
  <c r="AI357" i="1"/>
  <c r="AH357" i="1"/>
  <c r="AA357" i="1"/>
  <c r="AE357" i="1"/>
  <c r="AJ363" i="1"/>
  <c r="AI363" i="1"/>
  <c r="AH363" i="1"/>
  <c r="AA363" i="1"/>
  <c r="AE363" i="1"/>
  <c r="AK363" i="1"/>
  <c r="AK401" i="1"/>
  <c r="AJ401" i="1"/>
  <c r="AI401" i="1"/>
  <c r="AK178" i="1"/>
  <c r="AJ178" i="1"/>
  <c r="AI178" i="1"/>
  <c r="AJ182" i="1"/>
  <c r="AI182" i="1"/>
  <c r="AK182" i="1"/>
  <c r="AK228" i="1"/>
  <c r="AJ228" i="1"/>
  <c r="AI228" i="1"/>
  <c r="AH228" i="1"/>
  <c r="AA228" i="1"/>
  <c r="AE228" i="1"/>
  <c r="BB96" i="1"/>
  <c r="BA96" i="1"/>
  <c r="AK130" i="1"/>
  <c r="AJ130" i="1"/>
  <c r="AI130" i="1"/>
  <c r="AH130" i="1"/>
  <c r="AA130" i="1"/>
  <c r="AE130" i="1"/>
  <c r="BB50" i="1"/>
  <c r="BA50" i="1"/>
  <c r="AK498" i="1"/>
  <c r="AJ498" i="1"/>
  <c r="AI498" i="1"/>
  <c r="AJ462" i="1"/>
  <c r="AI462" i="1"/>
  <c r="AK462" i="1"/>
  <c r="AI304" i="1"/>
  <c r="AK304" i="1"/>
  <c r="AJ304" i="1"/>
  <c r="AK183" i="1"/>
  <c r="AJ183" i="1"/>
  <c r="AI183" i="1"/>
  <c r="AH183" i="1"/>
  <c r="AA183" i="1"/>
  <c r="AE183" i="1"/>
  <c r="AK249" i="1"/>
  <c r="AJ249" i="1"/>
  <c r="AI249" i="1"/>
  <c r="BA78" i="1"/>
  <c r="BB78" i="1"/>
  <c r="BB81" i="1"/>
  <c r="BA81" i="1"/>
  <c r="AK489" i="1"/>
  <c r="AJ489" i="1"/>
  <c r="AI489" i="1"/>
  <c r="AH489" i="1"/>
  <c r="AA489" i="1"/>
  <c r="AE489" i="1"/>
  <c r="AI424" i="1"/>
  <c r="AK424" i="1"/>
  <c r="AJ424" i="1"/>
  <c r="AJ411" i="1"/>
  <c r="AI411" i="1"/>
  <c r="AK411" i="1"/>
  <c r="AK374" i="1"/>
  <c r="AJ374" i="1"/>
  <c r="AI374" i="1"/>
  <c r="BA126" i="1"/>
  <c r="BB126" i="1"/>
  <c r="AK273" i="1"/>
  <c r="AJ273" i="1"/>
  <c r="AI273" i="1"/>
  <c r="AH273" i="1"/>
  <c r="AA273" i="1"/>
  <c r="AE273" i="1"/>
  <c r="AJ230" i="1"/>
  <c r="AI230" i="1"/>
  <c r="AH230" i="1"/>
  <c r="AA230" i="1"/>
  <c r="AE230" i="1"/>
  <c r="AK230" i="1"/>
  <c r="AJ120" i="1"/>
  <c r="AI120" i="1"/>
  <c r="AH120" i="1"/>
  <c r="AA120" i="1"/>
  <c r="AE120" i="1"/>
  <c r="AK120" i="1"/>
  <c r="BB24" i="1"/>
  <c r="BA24" i="1"/>
  <c r="AZ24" i="1"/>
  <c r="AX24" i="1"/>
  <c r="AK452" i="1"/>
  <c r="AJ452" i="1"/>
  <c r="AI452" i="1"/>
  <c r="AJ246" i="1"/>
  <c r="AI246" i="1"/>
  <c r="AH246" i="1"/>
  <c r="AA246" i="1"/>
  <c r="AE246" i="1"/>
  <c r="AK246" i="1"/>
  <c r="AK375" i="1"/>
  <c r="AJ375" i="1"/>
  <c r="AI375" i="1"/>
  <c r="AK337" i="1"/>
  <c r="AJ337" i="1"/>
  <c r="AI337" i="1"/>
  <c r="AK168" i="1"/>
  <c r="AJ168" i="1"/>
  <c r="AI168" i="1"/>
  <c r="AK164" i="1"/>
  <c r="AJ164" i="1"/>
  <c r="AI164" i="1"/>
  <c r="AH164" i="1"/>
  <c r="AA164" i="1"/>
  <c r="AE164" i="1"/>
  <c r="AK85" i="1"/>
  <c r="AJ85" i="1"/>
  <c r="AI85" i="1"/>
  <c r="AH85" i="1"/>
  <c r="BB64" i="1"/>
  <c r="BA64" i="1"/>
  <c r="BB110" i="1"/>
  <c r="BA110" i="1"/>
  <c r="BB42" i="1"/>
  <c r="BA42" i="1"/>
  <c r="AK332" i="1"/>
  <c r="AJ332" i="1"/>
  <c r="AI332" i="1"/>
  <c r="AK330" i="1"/>
  <c r="AJ330" i="1"/>
  <c r="AI330" i="1"/>
  <c r="AK318" i="1"/>
  <c r="AJ318" i="1"/>
  <c r="AI318" i="1"/>
  <c r="BB128" i="1"/>
  <c r="BA128" i="1"/>
  <c r="AK181" i="1"/>
  <c r="AJ181" i="1"/>
  <c r="AI181" i="1"/>
  <c r="BB87" i="1"/>
  <c r="BA87" i="1"/>
  <c r="BB82" i="1"/>
  <c r="BA82" i="1"/>
  <c r="AZ82" i="1"/>
  <c r="AX82" i="1"/>
  <c r="AK91" i="1"/>
  <c r="AJ91" i="1"/>
  <c r="AI91" i="1"/>
  <c r="AH91" i="1"/>
  <c r="AK125" i="1"/>
  <c r="AJ125" i="1"/>
  <c r="AI125" i="1"/>
  <c r="AK95" i="1"/>
  <c r="AJ95" i="1"/>
  <c r="AI95" i="1"/>
  <c r="BB25" i="1"/>
  <c r="BA25" i="1"/>
  <c r="AZ25" i="1"/>
  <c r="AX25" i="1"/>
  <c r="AK445" i="1"/>
  <c r="AJ445" i="1"/>
  <c r="AI445" i="1"/>
  <c r="AK500" i="1"/>
  <c r="AJ500" i="1"/>
  <c r="AI500" i="1"/>
  <c r="AK359" i="1"/>
  <c r="AJ359" i="1"/>
  <c r="AI359" i="1"/>
  <c r="AK405" i="1"/>
  <c r="AJ405" i="1"/>
  <c r="AI405" i="1"/>
  <c r="AI360" i="1"/>
  <c r="AH360" i="1"/>
  <c r="AA360" i="1"/>
  <c r="AE360" i="1"/>
  <c r="AK360" i="1"/>
  <c r="AJ360" i="1"/>
  <c r="AJ166" i="1"/>
  <c r="AI166" i="1"/>
  <c r="AK166" i="1"/>
  <c r="AK109" i="1"/>
  <c r="AJ109" i="1"/>
  <c r="AI109" i="1"/>
  <c r="AH109" i="1"/>
  <c r="AA109" i="1"/>
  <c r="AE109" i="1"/>
  <c r="BB69" i="1"/>
  <c r="BA69" i="1"/>
  <c r="AK380" i="1"/>
  <c r="AJ380" i="1"/>
  <c r="AI380" i="1"/>
  <c r="AH380" i="1"/>
  <c r="AA380" i="1"/>
  <c r="AE380" i="1"/>
  <c r="AJ470" i="1"/>
  <c r="AI470" i="1"/>
  <c r="AK470" i="1"/>
  <c r="AK326" i="1"/>
  <c r="AJ326" i="1"/>
  <c r="AI326" i="1"/>
  <c r="AH326" i="1"/>
  <c r="AA326" i="1"/>
  <c r="AE326" i="1"/>
  <c r="AK442" i="1"/>
  <c r="AI442" i="1"/>
  <c r="AH442" i="1"/>
  <c r="AA442" i="1"/>
  <c r="AE442" i="1"/>
  <c r="AJ442" i="1"/>
  <c r="AK293" i="1"/>
  <c r="AJ293" i="1"/>
  <c r="AI293" i="1"/>
  <c r="AK253" i="1"/>
  <c r="AJ253" i="1"/>
  <c r="AI253" i="1"/>
  <c r="AK461" i="1"/>
  <c r="AJ461" i="1"/>
  <c r="AI461" i="1"/>
  <c r="AI513" i="1"/>
  <c r="AH513" i="1"/>
  <c r="AA513" i="1"/>
  <c r="AE513" i="1"/>
  <c r="AJ513" i="1"/>
  <c r="AK513" i="1"/>
  <c r="AK311" i="1"/>
  <c r="AJ311" i="1"/>
  <c r="AI311" i="1"/>
  <c r="AH311" i="1"/>
  <c r="AA311" i="1"/>
  <c r="AE311" i="1"/>
  <c r="AI376" i="1"/>
  <c r="AK376" i="1"/>
  <c r="AJ376" i="1"/>
  <c r="AJ299" i="1"/>
  <c r="AI299" i="1"/>
  <c r="AK299" i="1"/>
  <c r="AK257" i="1"/>
  <c r="AJ257" i="1"/>
  <c r="AI257" i="1"/>
  <c r="AI53" i="1"/>
  <c r="AJ53" i="1"/>
  <c r="AK53" i="1"/>
  <c r="AK84" i="1"/>
  <c r="AJ84" i="1"/>
  <c r="AI84" i="1"/>
  <c r="AK497" i="1"/>
  <c r="AJ497" i="1"/>
  <c r="AI497" i="1"/>
  <c r="AK433" i="1"/>
  <c r="AJ433" i="1"/>
  <c r="AI433" i="1"/>
  <c r="AK393" i="1"/>
  <c r="AJ393" i="1"/>
  <c r="AI393" i="1"/>
  <c r="AH393" i="1"/>
  <c r="AA393" i="1"/>
  <c r="AE393" i="1"/>
  <c r="AI235" i="1"/>
  <c r="AK235" i="1"/>
  <c r="AJ235" i="1"/>
  <c r="AK185" i="1"/>
  <c r="AJ185" i="1"/>
  <c r="AI185" i="1"/>
  <c r="AH185" i="1"/>
  <c r="AA185" i="1"/>
  <c r="AE185" i="1"/>
  <c r="AK54" i="1"/>
  <c r="AJ54" i="1"/>
  <c r="AI54" i="1"/>
  <c r="AI29" i="1"/>
  <c r="AK29" i="1"/>
  <c r="AJ29" i="1"/>
  <c r="AJ536" i="1"/>
  <c r="AK536" i="1"/>
  <c r="AI536" i="1"/>
  <c r="AK464" i="1"/>
  <c r="AJ464" i="1"/>
  <c r="AI464" i="1"/>
  <c r="AK295" i="1"/>
  <c r="AJ295" i="1"/>
  <c r="AI295" i="1"/>
  <c r="AK321" i="1"/>
  <c r="AJ321" i="1"/>
  <c r="AI321" i="1"/>
  <c r="AH321" i="1"/>
  <c r="AA321" i="1"/>
  <c r="AE321" i="1"/>
  <c r="AK226" i="1"/>
  <c r="AJ226" i="1"/>
  <c r="AI226" i="1"/>
  <c r="AH226" i="1"/>
  <c r="AA226" i="1"/>
  <c r="AE226" i="1"/>
  <c r="BB88" i="1"/>
  <c r="BA88" i="1"/>
  <c r="BB48" i="1"/>
  <c r="BA48" i="1"/>
  <c r="AK52" i="1"/>
  <c r="AJ52" i="1"/>
  <c r="AI52" i="1"/>
  <c r="AJ528" i="1"/>
  <c r="AK528" i="1"/>
  <c r="AI528" i="1"/>
  <c r="AJ517" i="1"/>
  <c r="AI517" i="1"/>
  <c r="AK517" i="1"/>
  <c r="AI243" i="1"/>
  <c r="AK243" i="1"/>
  <c r="AJ243" i="1"/>
  <c r="AI86" i="1"/>
  <c r="AH86" i="1"/>
  <c r="AK86" i="1"/>
  <c r="AJ86" i="1"/>
  <c r="BB100" i="1"/>
  <c r="BA100" i="1"/>
  <c r="AZ100" i="1"/>
  <c r="AX100" i="1"/>
  <c r="AI38" i="1"/>
  <c r="AK38" i="1"/>
  <c r="AJ38" i="1"/>
  <c r="AJ542" i="1"/>
  <c r="AI542" i="1"/>
  <c r="AK542" i="1"/>
  <c r="AI505" i="1"/>
  <c r="AJ505" i="1"/>
  <c r="AK505" i="1"/>
  <c r="AK413" i="1"/>
  <c r="AJ413" i="1"/>
  <c r="AI413" i="1"/>
  <c r="AJ419" i="1"/>
  <c r="AI419" i="1"/>
  <c r="AH419" i="1"/>
  <c r="AA419" i="1"/>
  <c r="AE419" i="1"/>
  <c r="AK419" i="1"/>
  <c r="AK329" i="1"/>
  <c r="AJ329" i="1"/>
  <c r="AI329" i="1"/>
  <c r="AK234" i="1"/>
  <c r="AJ234" i="1"/>
  <c r="AI234" i="1"/>
  <c r="AI171" i="1"/>
  <c r="AK171" i="1"/>
  <c r="AJ171" i="1"/>
  <c r="AK132" i="1"/>
  <c r="AJ132" i="1"/>
  <c r="AI132" i="1"/>
  <c r="AH132" i="1"/>
  <c r="AA132" i="1"/>
  <c r="AE132" i="1"/>
  <c r="BB121" i="1"/>
  <c r="BA121" i="1"/>
  <c r="AK59" i="1"/>
  <c r="AJ59" i="1"/>
  <c r="AI59" i="1"/>
  <c r="AH59" i="1"/>
  <c r="AK63" i="1"/>
  <c r="AJ63" i="1"/>
  <c r="AI63" i="1"/>
  <c r="AH63" i="1"/>
  <c r="AI21" i="1"/>
  <c r="AH21" i="1"/>
  <c r="AK21" i="1"/>
  <c r="AJ21" i="1"/>
  <c r="AI491" i="1"/>
  <c r="AK491" i="1"/>
  <c r="AJ491" i="1"/>
  <c r="AK436" i="1"/>
  <c r="AI436" i="1"/>
  <c r="AH436" i="1"/>
  <c r="AA436" i="1"/>
  <c r="AE436" i="1"/>
  <c r="AJ436" i="1"/>
  <c r="AK341" i="1"/>
  <c r="AJ341" i="1"/>
  <c r="AI341" i="1"/>
  <c r="AK162" i="1"/>
  <c r="AJ162" i="1"/>
  <c r="AI162" i="1"/>
  <c r="AK241" i="1"/>
  <c r="AJ241" i="1"/>
  <c r="AI241" i="1"/>
  <c r="AK77" i="1"/>
  <c r="AJ77" i="1"/>
  <c r="AI77" i="1"/>
  <c r="AH77" i="1"/>
  <c r="AK76" i="1"/>
  <c r="AJ76" i="1"/>
  <c r="AI76" i="1"/>
  <c r="AH76" i="1"/>
  <c r="BB5" i="1"/>
  <c r="BA5" i="1"/>
  <c r="AK189" i="1"/>
  <c r="AJ189" i="1"/>
  <c r="AI189" i="1"/>
  <c r="AH189" i="1"/>
  <c r="AA189" i="1"/>
  <c r="AE189" i="1"/>
  <c r="AK390" i="1"/>
  <c r="AJ390" i="1"/>
  <c r="AI390" i="1"/>
  <c r="AH390" i="1"/>
  <c r="AA390" i="1"/>
  <c r="AE390" i="1"/>
  <c r="AK191" i="1"/>
  <c r="AJ191" i="1"/>
  <c r="AI191" i="1"/>
  <c r="AH191" i="1"/>
  <c r="AA191" i="1"/>
  <c r="AE191" i="1"/>
  <c r="AK281" i="1"/>
  <c r="AJ281" i="1"/>
  <c r="AI281" i="1"/>
  <c r="AI179" i="1"/>
  <c r="AK179" i="1"/>
  <c r="AJ179" i="1"/>
  <c r="AK193" i="1"/>
  <c r="AJ193" i="1"/>
  <c r="AI193" i="1"/>
  <c r="AK90" i="1"/>
  <c r="AJ90" i="1"/>
  <c r="AI90" i="1"/>
  <c r="AK128" i="1"/>
  <c r="AJ128" i="1"/>
  <c r="AI128" i="1"/>
  <c r="BB34" i="1"/>
  <c r="BA34" i="1"/>
  <c r="AJ529" i="1"/>
  <c r="AK529" i="1"/>
  <c r="AI529" i="1"/>
  <c r="AK453" i="1"/>
  <c r="AJ453" i="1"/>
  <c r="AI453" i="1"/>
  <c r="AK444" i="1"/>
  <c r="AJ444" i="1"/>
  <c r="AI444" i="1"/>
  <c r="AH444" i="1"/>
  <c r="AA444" i="1"/>
  <c r="AE444" i="1"/>
  <c r="AK367" i="1"/>
  <c r="AJ367" i="1"/>
  <c r="AI367" i="1"/>
  <c r="AH367" i="1"/>
  <c r="AA367" i="1"/>
  <c r="AE367" i="1"/>
  <c r="AK349" i="1"/>
  <c r="AJ349" i="1"/>
  <c r="AI349" i="1"/>
  <c r="AH349" i="1"/>
  <c r="AA349" i="1"/>
  <c r="AE349" i="1"/>
  <c r="AJ355" i="1"/>
  <c r="AI355" i="1"/>
  <c r="AH355" i="1"/>
  <c r="AA355" i="1"/>
  <c r="AE355" i="1"/>
  <c r="AK355" i="1"/>
  <c r="AJ279" i="1"/>
  <c r="AK279" i="1"/>
  <c r="AI279" i="1"/>
  <c r="AH279" i="1"/>
  <c r="AA279" i="1"/>
  <c r="AE279" i="1"/>
  <c r="AI277" i="1"/>
  <c r="AH277" i="1"/>
  <c r="AA277" i="1"/>
  <c r="AE277" i="1"/>
  <c r="AK277" i="1"/>
  <c r="AJ277" i="1"/>
  <c r="BB83" i="1"/>
  <c r="BA83" i="1"/>
  <c r="BB108" i="1"/>
  <c r="BA108" i="1"/>
  <c r="AZ108" i="1"/>
  <c r="AX108" i="1"/>
  <c r="BB14" i="1"/>
  <c r="BA14" i="1"/>
  <c r="AI45" i="1"/>
  <c r="AK45" i="1"/>
  <c r="AJ45" i="1"/>
  <c r="BB6" i="1"/>
  <c r="BA6" i="1"/>
  <c r="AZ6" i="1"/>
  <c r="AX6" i="1"/>
  <c r="AK447" i="1"/>
  <c r="AJ447" i="1"/>
  <c r="AI447" i="1"/>
  <c r="AK388" i="1"/>
  <c r="AJ388" i="1"/>
  <c r="AI388" i="1"/>
  <c r="AH388" i="1"/>
  <c r="AA388" i="1"/>
  <c r="AE388" i="1"/>
  <c r="AI296" i="1"/>
  <c r="AK296" i="1"/>
  <c r="AJ296" i="1"/>
  <c r="AK310" i="1"/>
  <c r="AJ310" i="1"/>
  <c r="AI310" i="1"/>
  <c r="AH310" i="1"/>
  <c r="AA310" i="1"/>
  <c r="AE310" i="1"/>
  <c r="AK148" i="1"/>
  <c r="AJ148" i="1"/>
  <c r="AI148" i="1"/>
  <c r="BB119" i="1"/>
  <c r="BA119" i="1"/>
  <c r="AZ119" i="1"/>
  <c r="AX119" i="1"/>
  <c r="AK316" i="1"/>
  <c r="AJ316" i="1"/>
  <c r="AI316" i="1"/>
  <c r="AH316" i="1"/>
  <c r="AA316" i="1"/>
  <c r="AE316" i="1"/>
  <c r="AK255" i="1"/>
  <c r="AJ255" i="1"/>
  <c r="AI255" i="1"/>
  <c r="BB107" i="1"/>
  <c r="BA107" i="1"/>
  <c r="AZ107" i="1"/>
  <c r="AX107" i="1"/>
  <c r="AJ524" i="1"/>
  <c r="AK524" i="1"/>
  <c r="AI524" i="1"/>
  <c r="AH524" i="1"/>
  <c r="AA524" i="1"/>
  <c r="AE524" i="1"/>
  <c r="AK404" i="1"/>
  <c r="AJ404" i="1"/>
  <c r="AI404" i="1"/>
  <c r="AK338" i="1"/>
  <c r="AJ338" i="1"/>
  <c r="AI338" i="1"/>
  <c r="AI312" i="1"/>
  <c r="AH312" i="1"/>
  <c r="AA312" i="1"/>
  <c r="AE312" i="1"/>
  <c r="AK312" i="1"/>
  <c r="AJ312" i="1"/>
  <c r="BB130" i="1"/>
  <c r="BA130" i="1"/>
  <c r="AK285" i="1"/>
  <c r="AJ285" i="1"/>
  <c r="AI285" i="1"/>
  <c r="AJ108" i="1"/>
  <c r="AI108" i="1"/>
  <c r="AH108" i="1"/>
  <c r="AA108" i="1"/>
  <c r="AE108" i="1"/>
  <c r="AK108" i="1"/>
  <c r="BB68" i="1"/>
  <c r="BA68" i="1"/>
  <c r="AI30" i="1"/>
  <c r="AK30" i="1"/>
  <c r="AJ30" i="1"/>
  <c r="AK472" i="1"/>
  <c r="AJ472" i="1"/>
  <c r="AI472" i="1"/>
  <c r="AK303" i="1"/>
  <c r="AJ303" i="1"/>
  <c r="AI303" i="1"/>
  <c r="AH303" i="1"/>
  <c r="AA303" i="1"/>
  <c r="AE303" i="1"/>
  <c r="AJ291" i="1"/>
  <c r="AI291" i="1"/>
  <c r="AK291" i="1"/>
  <c r="AK247" i="1"/>
  <c r="AJ247" i="1"/>
  <c r="AI247" i="1"/>
  <c r="AH247" i="1"/>
  <c r="AA247" i="1"/>
  <c r="AE247" i="1"/>
  <c r="AK224" i="1"/>
  <c r="AJ224" i="1"/>
  <c r="AI224" i="1"/>
  <c r="AH224" i="1"/>
  <c r="AA224" i="1"/>
  <c r="AE224" i="1"/>
  <c r="BB125" i="1"/>
  <c r="BA125" i="1"/>
  <c r="AK220" i="1"/>
  <c r="AJ220" i="1"/>
  <c r="AI220" i="1"/>
  <c r="AH220" i="1"/>
  <c r="AA220" i="1"/>
  <c r="AE220" i="1"/>
  <c r="AK104" i="1"/>
  <c r="AJ104" i="1"/>
  <c r="AI104" i="1"/>
  <c r="AH104" i="1"/>
  <c r="AJ122" i="1"/>
  <c r="AI122" i="1"/>
  <c r="AK122" i="1"/>
  <c r="BB49" i="1"/>
  <c r="BA49" i="1"/>
  <c r="AZ49" i="1"/>
  <c r="AX49" i="1"/>
  <c r="AJ514" i="1"/>
  <c r="AK514" i="1"/>
  <c r="AI514" i="1"/>
  <c r="AH514" i="1"/>
  <c r="AA514" i="1"/>
  <c r="AE514" i="1"/>
  <c r="AK324" i="1"/>
  <c r="AJ324" i="1"/>
  <c r="AI324" i="1"/>
  <c r="AH324" i="1"/>
  <c r="AA324" i="1"/>
  <c r="AE324" i="1"/>
  <c r="AK386" i="1"/>
  <c r="AJ386" i="1"/>
  <c r="AI386" i="1"/>
  <c r="BB123" i="1"/>
  <c r="BA123" i="1"/>
  <c r="AZ123" i="1"/>
  <c r="AX123" i="1"/>
  <c r="AK177" i="1"/>
  <c r="AJ177" i="1"/>
  <c r="AI177" i="1"/>
  <c r="AH177" i="1"/>
  <c r="AA177" i="1"/>
  <c r="AE177" i="1"/>
  <c r="AK129" i="1"/>
  <c r="AJ129" i="1"/>
  <c r="AI129" i="1"/>
  <c r="AJ73" i="1"/>
  <c r="AI73" i="1"/>
  <c r="AH73" i="1"/>
  <c r="AK73" i="1"/>
  <c r="BB40" i="1"/>
  <c r="BA40" i="1"/>
  <c r="AZ40" i="1"/>
  <c r="AX40" i="1"/>
  <c r="AE100" i="7"/>
  <c r="AD100" i="7"/>
  <c r="AA39" i="7"/>
  <c r="AB39" i="7"/>
  <c r="AC40" i="1"/>
  <c r="V40" i="1"/>
  <c r="AF40" i="1"/>
  <c r="K40" i="1"/>
  <c r="AB85" i="7"/>
  <c r="AA85" i="7"/>
  <c r="AE84" i="7"/>
  <c r="AD84" i="7"/>
  <c r="AB40" i="7"/>
  <c r="AA40" i="7"/>
  <c r="AK415" i="1"/>
  <c r="AJ415" i="1"/>
  <c r="AI415" i="1"/>
  <c r="AH415" i="1"/>
  <c r="AA415" i="1"/>
  <c r="AE415" i="1"/>
  <c r="AK154" i="1"/>
  <c r="AJ154" i="1"/>
  <c r="AI154" i="1"/>
  <c r="AH154" i="1"/>
  <c r="AA154" i="1"/>
  <c r="AE154" i="1"/>
  <c r="AK144" i="1"/>
  <c r="AJ144" i="1"/>
  <c r="AI144" i="1"/>
  <c r="AJ158" i="1"/>
  <c r="AI158" i="1"/>
  <c r="AH158" i="1"/>
  <c r="AA158" i="1"/>
  <c r="AE158" i="1"/>
  <c r="AK158" i="1"/>
  <c r="AK204" i="1"/>
  <c r="AJ204" i="1"/>
  <c r="AI204" i="1"/>
  <c r="BB117" i="1"/>
  <c r="BA117" i="1"/>
  <c r="BB75" i="1"/>
  <c r="BA75" i="1"/>
  <c r="AZ75" i="1"/>
  <c r="AX75" i="1"/>
  <c r="BB120" i="1"/>
  <c r="BA120" i="1"/>
  <c r="BB19" i="1"/>
  <c r="BA19" i="1"/>
  <c r="AK474" i="1"/>
  <c r="AJ474" i="1"/>
  <c r="AI474" i="1"/>
  <c r="AH474" i="1"/>
  <c r="AA474" i="1"/>
  <c r="AE474" i="1"/>
  <c r="AK370" i="1"/>
  <c r="AJ370" i="1"/>
  <c r="AI370" i="1"/>
  <c r="AI408" i="1"/>
  <c r="AK408" i="1"/>
  <c r="AJ408" i="1"/>
  <c r="AJ331" i="1"/>
  <c r="AI331" i="1"/>
  <c r="AH331" i="1"/>
  <c r="AA331" i="1"/>
  <c r="AE331" i="1"/>
  <c r="AK331" i="1"/>
  <c r="AK221" i="1"/>
  <c r="AJ221" i="1"/>
  <c r="AI221" i="1"/>
  <c r="AH221" i="1"/>
  <c r="AA221" i="1"/>
  <c r="AE221" i="1"/>
  <c r="BB80" i="1"/>
  <c r="BA80" i="1"/>
  <c r="AZ80" i="1"/>
  <c r="AX80" i="1"/>
  <c r="BB21" i="1"/>
  <c r="BA21" i="1"/>
  <c r="AZ21" i="1"/>
  <c r="AX21" i="1"/>
  <c r="AK430" i="1"/>
  <c r="AJ430" i="1"/>
  <c r="AI430" i="1"/>
  <c r="AK364" i="1"/>
  <c r="AJ364" i="1"/>
  <c r="AI364" i="1"/>
  <c r="AH364" i="1"/>
  <c r="AA364" i="1"/>
  <c r="AE364" i="1"/>
  <c r="AK381" i="1"/>
  <c r="AJ381" i="1"/>
  <c r="AI381" i="1"/>
  <c r="AH381" i="1"/>
  <c r="AA381" i="1"/>
  <c r="AE381" i="1"/>
  <c r="AI272" i="1"/>
  <c r="AK272" i="1"/>
  <c r="AJ272" i="1"/>
  <c r="AK213" i="1"/>
  <c r="AJ213" i="1"/>
  <c r="AI213" i="1"/>
  <c r="AI267" i="1"/>
  <c r="AK267" i="1"/>
  <c r="AJ267" i="1"/>
  <c r="AJ142" i="1"/>
  <c r="AI142" i="1"/>
  <c r="AH142" i="1"/>
  <c r="AA142" i="1"/>
  <c r="AE142" i="1"/>
  <c r="AK142" i="1"/>
  <c r="BB116" i="1"/>
  <c r="BA116" i="1"/>
  <c r="BB29" i="1"/>
  <c r="BA29" i="1"/>
  <c r="AZ29" i="1"/>
  <c r="AX29" i="1"/>
  <c r="AJ510" i="1"/>
  <c r="AK510" i="1"/>
  <c r="AI510" i="1"/>
  <c r="AH510" i="1"/>
  <c r="AA510" i="1"/>
  <c r="AE510" i="1"/>
  <c r="AK373" i="1"/>
  <c r="AJ373" i="1"/>
  <c r="AI373" i="1"/>
  <c r="AJ379" i="1"/>
  <c r="AI379" i="1"/>
  <c r="AH379" i="1"/>
  <c r="AA379" i="1"/>
  <c r="AE379" i="1"/>
  <c r="AK379" i="1"/>
  <c r="AK417" i="1"/>
  <c r="AJ417" i="1"/>
  <c r="AI417" i="1"/>
  <c r="AI259" i="1"/>
  <c r="AH259" i="1"/>
  <c r="AA259" i="1"/>
  <c r="AE259" i="1"/>
  <c r="AK259" i="1"/>
  <c r="AJ259" i="1"/>
  <c r="AK93" i="1"/>
  <c r="AJ93" i="1"/>
  <c r="AI93" i="1"/>
  <c r="BB28" i="1"/>
  <c r="BA28" i="1"/>
  <c r="AK504" i="1"/>
  <c r="AJ504" i="1"/>
  <c r="AI504" i="1"/>
  <c r="AH504" i="1"/>
  <c r="AA504" i="1"/>
  <c r="AE504" i="1"/>
  <c r="AK488" i="1"/>
  <c r="AJ488" i="1"/>
  <c r="AI488" i="1"/>
  <c r="AK460" i="1"/>
  <c r="AJ460" i="1"/>
  <c r="AI460" i="1"/>
  <c r="AH460" i="1"/>
  <c r="AA460" i="1"/>
  <c r="AE460" i="1"/>
  <c r="AK410" i="1"/>
  <c r="AJ410" i="1"/>
  <c r="AI410" i="1"/>
  <c r="AH410" i="1"/>
  <c r="AA410" i="1"/>
  <c r="AE410" i="1"/>
  <c r="AI384" i="1"/>
  <c r="AK384" i="1"/>
  <c r="AJ384" i="1"/>
  <c r="AK261" i="1"/>
  <c r="AJ261" i="1"/>
  <c r="AI261" i="1"/>
  <c r="AJ254" i="1"/>
  <c r="AI254" i="1"/>
  <c r="AH254" i="1"/>
  <c r="AA254" i="1"/>
  <c r="AE254" i="1"/>
  <c r="AK254" i="1"/>
  <c r="AK236" i="1"/>
  <c r="AJ236" i="1"/>
  <c r="AI236" i="1"/>
  <c r="AK67" i="1"/>
  <c r="AJ67" i="1"/>
  <c r="AI67" i="1"/>
  <c r="AH67" i="1"/>
  <c r="BB54" i="1"/>
  <c r="BA54" i="1"/>
  <c r="AJ56" i="1"/>
  <c r="AK56" i="1"/>
  <c r="AI56" i="1"/>
  <c r="AI47" i="1"/>
  <c r="AH47" i="1"/>
  <c r="AK47" i="1"/>
  <c r="AJ47" i="1"/>
  <c r="AE82" i="7"/>
  <c r="AD82" i="7"/>
  <c r="AD41" i="7"/>
  <c r="AE41" i="7"/>
  <c r="AT46" i="1"/>
  <c r="AS46" i="1"/>
  <c r="AR46" i="1"/>
  <c r="AQ46" i="1"/>
  <c r="AP46" i="1"/>
  <c r="AO46" i="1"/>
  <c r="AN46" i="1"/>
  <c r="AM46" i="1"/>
  <c r="AL46" i="1"/>
  <c r="R40" i="1"/>
  <c r="T40" i="1" s="1"/>
  <c r="AI28" i="1"/>
  <c r="AK28" i="1"/>
  <c r="AJ28" i="1"/>
  <c r="AC46" i="1"/>
  <c r="AF46" i="1"/>
  <c r="V46" i="1"/>
  <c r="K46" i="1"/>
  <c r="AK351" i="1"/>
  <c r="AJ351" i="1"/>
  <c r="AI351" i="1"/>
  <c r="AH351" i="1"/>
  <c r="AA351" i="1"/>
  <c r="AE351" i="1"/>
  <c r="AK397" i="1"/>
  <c r="AJ397" i="1"/>
  <c r="AI397" i="1"/>
  <c r="AH397" i="1"/>
  <c r="AA397" i="1"/>
  <c r="AE397" i="1"/>
  <c r="AJ339" i="1"/>
  <c r="AI339" i="1"/>
  <c r="AH339" i="1"/>
  <c r="AA339" i="1"/>
  <c r="AE339" i="1"/>
  <c r="AK339" i="1"/>
  <c r="AK313" i="1"/>
  <c r="AJ313" i="1"/>
  <c r="AI313" i="1"/>
  <c r="AI219" i="1"/>
  <c r="AH219" i="1"/>
  <c r="AA219" i="1"/>
  <c r="AE219" i="1"/>
  <c r="AK219" i="1"/>
  <c r="AJ219" i="1"/>
  <c r="BB105" i="1"/>
  <c r="BA105" i="1"/>
  <c r="BB47" i="1"/>
  <c r="BA47" i="1"/>
  <c r="AZ47" i="1"/>
  <c r="AX47" i="1"/>
  <c r="AI43" i="1"/>
  <c r="AK43" i="1"/>
  <c r="AJ43" i="1"/>
  <c r="AK431" i="1"/>
  <c r="AJ431" i="1"/>
  <c r="AI431" i="1"/>
  <c r="AI344" i="1"/>
  <c r="AK344" i="1"/>
  <c r="AJ344" i="1"/>
  <c r="AK422" i="1"/>
  <c r="AJ422" i="1"/>
  <c r="AI422" i="1"/>
  <c r="AK223" i="1"/>
  <c r="AJ223" i="1"/>
  <c r="AI223" i="1"/>
  <c r="AH223" i="1"/>
  <c r="AA223" i="1"/>
  <c r="AE223" i="1"/>
  <c r="AK282" i="1"/>
  <c r="AJ282" i="1"/>
  <c r="AI282" i="1"/>
  <c r="AK74" i="1"/>
  <c r="AJ74" i="1"/>
  <c r="AI74" i="1"/>
  <c r="AH74" i="1"/>
  <c r="BB115" i="1"/>
  <c r="BA115" i="1"/>
  <c r="AZ115" i="1"/>
  <c r="AX115" i="1"/>
  <c r="AI102" i="1"/>
  <c r="AH102" i="1"/>
  <c r="AK102" i="1"/>
  <c r="AJ102" i="1"/>
  <c r="AJ65" i="1"/>
  <c r="AI65" i="1"/>
  <c r="AK65" i="1"/>
  <c r="BB30" i="1"/>
  <c r="BA30" i="1"/>
  <c r="AZ30" i="1"/>
  <c r="AX30" i="1"/>
  <c r="BB11" i="1"/>
  <c r="BA11" i="1"/>
  <c r="BB103" i="1"/>
  <c r="BA103" i="1"/>
  <c r="AZ103" i="1"/>
  <c r="AX103" i="1"/>
  <c r="AK485" i="1"/>
  <c r="AJ485" i="1"/>
  <c r="AI485" i="1"/>
  <c r="AK317" i="1"/>
  <c r="AJ317" i="1"/>
  <c r="AI317" i="1"/>
  <c r="AK361" i="1"/>
  <c r="AJ361" i="1"/>
  <c r="AI361" i="1"/>
  <c r="AK149" i="1"/>
  <c r="AJ149" i="1"/>
  <c r="AI149" i="1"/>
  <c r="AH149" i="1"/>
  <c r="AA149" i="1"/>
  <c r="AE149" i="1"/>
  <c r="BB71" i="1"/>
  <c r="BA71" i="1"/>
  <c r="AK88" i="1"/>
  <c r="AJ88" i="1"/>
  <c r="AI88" i="1"/>
  <c r="BB97" i="1"/>
  <c r="BA97" i="1"/>
  <c r="AK458" i="1"/>
  <c r="AJ458" i="1"/>
  <c r="AI458" i="1"/>
  <c r="AK207" i="1"/>
  <c r="AJ207" i="1"/>
  <c r="AI207" i="1"/>
  <c r="BB131" i="1"/>
  <c r="BA131" i="1"/>
  <c r="AK180" i="1"/>
  <c r="AJ180" i="1"/>
  <c r="AI180" i="1"/>
  <c r="AJ112" i="1"/>
  <c r="AI112" i="1"/>
  <c r="AH112" i="1"/>
  <c r="AA112" i="1"/>
  <c r="AE112" i="1"/>
  <c r="AK112" i="1"/>
  <c r="AK60" i="1"/>
  <c r="AJ60" i="1"/>
  <c r="AI60" i="1"/>
  <c r="AH60" i="1"/>
  <c r="BB20" i="1"/>
  <c r="BA20" i="1"/>
  <c r="AI24" i="1"/>
  <c r="AH24" i="1"/>
  <c r="AK24" i="1"/>
  <c r="AJ24" i="1"/>
  <c r="AJ532" i="1"/>
  <c r="AK532" i="1"/>
  <c r="AI532" i="1"/>
  <c r="AK412" i="1"/>
  <c r="AJ412" i="1"/>
  <c r="AI412" i="1"/>
  <c r="AK346" i="1"/>
  <c r="AJ346" i="1"/>
  <c r="AI346" i="1"/>
  <c r="AH346" i="1"/>
  <c r="AA346" i="1"/>
  <c r="AE346" i="1"/>
  <c r="AK398" i="1"/>
  <c r="AJ398" i="1"/>
  <c r="AI398" i="1"/>
  <c r="AH398" i="1"/>
  <c r="AA398" i="1"/>
  <c r="AE398" i="1"/>
  <c r="AK263" i="1"/>
  <c r="AJ263" i="1"/>
  <c r="AI263" i="1"/>
  <c r="AH263" i="1"/>
  <c r="AA263" i="1"/>
  <c r="AE263" i="1"/>
  <c r="AK176" i="1"/>
  <c r="AJ176" i="1"/>
  <c r="AI176" i="1"/>
  <c r="AK172" i="1"/>
  <c r="AJ172" i="1"/>
  <c r="AI172" i="1"/>
  <c r="BB90" i="1"/>
  <c r="BA90" i="1"/>
  <c r="AZ90" i="1"/>
  <c r="AX90" i="1"/>
  <c r="BB43" i="1"/>
  <c r="BA43" i="1"/>
  <c r="AZ43" i="1"/>
  <c r="AX43" i="1"/>
  <c r="AB83" i="7"/>
  <c r="AA83" i="7"/>
  <c r="AK237" i="1"/>
  <c r="AJ237" i="1"/>
  <c r="AI237" i="1"/>
  <c r="BB101" i="1"/>
  <c r="BA101" i="1"/>
  <c r="AK333" i="1"/>
  <c r="AJ333" i="1"/>
  <c r="AI333" i="1"/>
  <c r="AH333" i="1"/>
  <c r="AA333" i="1"/>
  <c r="AE333" i="1"/>
  <c r="AK231" i="1"/>
  <c r="AJ231" i="1"/>
  <c r="AI231" i="1"/>
  <c r="AK233" i="1"/>
  <c r="AJ233" i="1"/>
  <c r="AI233" i="1"/>
  <c r="AH233" i="1"/>
  <c r="AA233" i="1"/>
  <c r="AE233" i="1"/>
  <c r="AK140" i="1"/>
  <c r="AJ140" i="1"/>
  <c r="AI140" i="1"/>
  <c r="AH140" i="1"/>
  <c r="AA140" i="1"/>
  <c r="AE140" i="1"/>
  <c r="AK96" i="1"/>
  <c r="AJ96" i="1"/>
  <c r="AI96" i="1"/>
  <c r="AH96" i="1"/>
  <c r="AK493" i="1"/>
  <c r="AJ493" i="1"/>
  <c r="AI493" i="1"/>
  <c r="AJ506" i="1"/>
  <c r="AK506" i="1"/>
  <c r="AI506" i="1"/>
  <c r="AH506" i="1"/>
  <c r="AA506" i="1"/>
  <c r="AE506" i="1"/>
  <c r="AK372" i="1"/>
  <c r="AJ372" i="1"/>
  <c r="AI372" i="1"/>
  <c r="AK306" i="1"/>
  <c r="AJ306" i="1"/>
  <c r="AI306" i="1"/>
  <c r="AH306" i="1"/>
  <c r="AA306" i="1"/>
  <c r="AE306" i="1"/>
  <c r="AK358" i="1"/>
  <c r="AJ358" i="1"/>
  <c r="AI358" i="1"/>
  <c r="AI211" i="1"/>
  <c r="AH211" i="1"/>
  <c r="AA211" i="1"/>
  <c r="AE211" i="1"/>
  <c r="AK211" i="1"/>
  <c r="AJ211" i="1"/>
  <c r="AJ150" i="1"/>
  <c r="AI150" i="1"/>
  <c r="AH150" i="1"/>
  <c r="AA150" i="1"/>
  <c r="AE150" i="1"/>
  <c r="AK150" i="1"/>
  <c r="BB93" i="1"/>
  <c r="BA93" i="1"/>
  <c r="BB56" i="1"/>
  <c r="BA56" i="1"/>
  <c r="AI41" i="1"/>
  <c r="AH41" i="1"/>
  <c r="AK41" i="1"/>
  <c r="AJ41" i="1"/>
  <c r="AJ527" i="1"/>
  <c r="AI527" i="1"/>
  <c r="AK527" i="1"/>
  <c r="AK487" i="1"/>
  <c r="AJ487" i="1"/>
  <c r="AI487" i="1"/>
  <c r="AH487" i="1"/>
  <c r="AA487" i="1"/>
  <c r="AE487" i="1"/>
  <c r="AK465" i="1"/>
  <c r="AJ465" i="1"/>
  <c r="AI465" i="1"/>
  <c r="AH465" i="1"/>
  <c r="AA465" i="1"/>
  <c r="AE465" i="1"/>
  <c r="AK300" i="1"/>
  <c r="AJ300" i="1"/>
  <c r="AI300" i="1"/>
  <c r="AH300" i="1"/>
  <c r="AA300" i="1"/>
  <c r="AE300" i="1"/>
  <c r="AK426" i="1"/>
  <c r="AJ426" i="1"/>
  <c r="AI426" i="1"/>
  <c r="AJ387" i="1"/>
  <c r="AI387" i="1"/>
  <c r="AH387" i="1"/>
  <c r="AA387" i="1"/>
  <c r="AE387" i="1"/>
  <c r="AK387" i="1"/>
  <c r="AK297" i="1"/>
  <c r="AJ297" i="1"/>
  <c r="AI297" i="1"/>
  <c r="AK266" i="1"/>
  <c r="AJ266" i="1"/>
  <c r="AI266" i="1"/>
  <c r="AH266" i="1"/>
  <c r="AA266" i="1"/>
  <c r="AE266" i="1"/>
  <c r="AI203" i="1"/>
  <c r="AH203" i="1"/>
  <c r="AA203" i="1"/>
  <c r="AE203" i="1"/>
  <c r="AK203" i="1"/>
  <c r="AJ203" i="1"/>
  <c r="AK217" i="1"/>
  <c r="AJ217" i="1"/>
  <c r="AI217" i="1"/>
  <c r="AH217" i="1"/>
  <c r="AA217" i="1"/>
  <c r="AE217" i="1"/>
  <c r="AK119" i="1"/>
  <c r="AJ119" i="1"/>
  <c r="AI119" i="1"/>
  <c r="AH119" i="1"/>
  <c r="AA119" i="1"/>
  <c r="AE119" i="1"/>
  <c r="AJ114" i="1"/>
  <c r="AI114" i="1"/>
  <c r="AK114" i="1"/>
  <c r="AK79" i="1"/>
  <c r="AJ79" i="1"/>
  <c r="AI79" i="1"/>
  <c r="AK477" i="1"/>
  <c r="AJ477" i="1"/>
  <c r="AI477" i="1"/>
  <c r="AJ486" i="1"/>
  <c r="AI486" i="1"/>
  <c r="AH486" i="1"/>
  <c r="AA486" i="1"/>
  <c r="AE486" i="1"/>
  <c r="AK486" i="1"/>
  <c r="AK418" i="1"/>
  <c r="AJ418" i="1"/>
  <c r="AI418" i="1"/>
  <c r="AH418" i="1"/>
  <c r="AA418" i="1"/>
  <c r="AE418" i="1"/>
  <c r="AK309" i="1"/>
  <c r="AJ309" i="1"/>
  <c r="AI309" i="1"/>
  <c r="AJ315" i="1"/>
  <c r="AI315" i="1"/>
  <c r="AK315" i="1"/>
  <c r="AK143" i="1"/>
  <c r="AJ143" i="1"/>
  <c r="AI143" i="1"/>
  <c r="AH143" i="1"/>
  <c r="AA143" i="1"/>
  <c r="AE143" i="1"/>
  <c r="AK205" i="1"/>
  <c r="AJ205" i="1"/>
  <c r="AI205" i="1"/>
  <c r="AH205" i="1"/>
  <c r="AA205" i="1"/>
  <c r="AE205" i="1"/>
  <c r="AK209" i="1"/>
  <c r="AJ209" i="1"/>
  <c r="AI209" i="1"/>
  <c r="AK61" i="1"/>
  <c r="AI61" i="1"/>
  <c r="AH61" i="1"/>
  <c r="AJ61" i="1"/>
  <c r="BB72" i="1"/>
  <c r="BA72" i="1"/>
  <c r="AZ72" i="1"/>
  <c r="AX72" i="1"/>
  <c r="AJ89" i="1"/>
  <c r="AI89" i="1"/>
  <c r="AH89" i="1"/>
  <c r="AK89" i="1"/>
  <c r="BB76" i="1"/>
  <c r="BA76" i="1"/>
  <c r="AZ76" i="1"/>
  <c r="AX76" i="1"/>
  <c r="AI451" i="1"/>
  <c r="AH451" i="1"/>
  <c r="AA451" i="1"/>
  <c r="AE451" i="1"/>
  <c r="AK451" i="1"/>
  <c r="AJ451" i="1"/>
  <c r="AI320" i="1"/>
  <c r="AH320" i="1"/>
  <c r="AA320" i="1"/>
  <c r="AE320" i="1"/>
  <c r="AK320" i="1"/>
  <c r="AJ320" i="1"/>
  <c r="AI251" i="1"/>
  <c r="AH251" i="1"/>
  <c r="AA251" i="1"/>
  <c r="AE251" i="1"/>
  <c r="AK251" i="1"/>
  <c r="AJ251" i="1"/>
  <c r="BB112" i="1"/>
  <c r="BA112" i="1"/>
  <c r="AI39" i="1"/>
  <c r="AH39" i="1"/>
  <c r="AK39" i="1"/>
  <c r="AJ39" i="1"/>
  <c r="AJ541" i="1"/>
  <c r="AI541" i="1"/>
  <c r="AK541" i="1"/>
  <c r="AI163" i="1"/>
  <c r="AH163" i="1"/>
  <c r="AA163" i="1"/>
  <c r="AE163" i="1"/>
  <c r="AK163" i="1"/>
  <c r="AJ163" i="1"/>
  <c r="BB106" i="1"/>
  <c r="BA106" i="1"/>
  <c r="AZ106" i="1"/>
  <c r="AX106" i="1"/>
  <c r="BB13" i="1"/>
  <c r="BA13" i="1"/>
  <c r="BA53" i="1"/>
  <c r="BB53" i="1"/>
  <c r="AK520" i="1"/>
  <c r="AJ520" i="1"/>
  <c r="AI520" i="1"/>
  <c r="AK456" i="1"/>
  <c r="AJ456" i="1"/>
  <c r="AI456" i="1"/>
  <c r="AJ446" i="1"/>
  <c r="AI446" i="1"/>
  <c r="AH446" i="1"/>
  <c r="AA446" i="1"/>
  <c r="AE446" i="1"/>
  <c r="AK446" i="1"/>
  <c r="AI416" i="1"/>
  <c r="AH416" i="1"/>
  <c r="AA416" i="1"/>
  <c r="AE416" i="1"/>
  <c r="AK416" i="1"/>
  <c r="AJ416" i="1"/>
  <c r="AI434" i="1"/>
  <c r="AH434" i="1"/>
  <c r="AA434" i="1"/>
  <c r="AE434" i="1"/>
  <c r="AJ434" i="1"/>
  <c r="AK434" i="1"/>
  <c r="AK167" i="1"/>
  <c r="AJ167" i="1"/>
  <c r="AI167" i="1"/>
  <c r="AH167" i="1"/>
  <c r="AA167" i="1"/>
  <c r="AE167" i="1"/>
  <c r="AK229" i="1"/>
  <c r="AJ229" i="1"/>
  <c r="AI229" i="1"/>
  <c r="AH229" i="1"/>
  <c r="AA229" i="1"/>
  <c r="AE229" i="1"/>
  <c r="AI155" i="1"/>
  <c r="AK155" i="1"/>
  <c r="AJ155" i="1"/>
  <c r="BB79" i="1"/>
  <c r="BA79" i="1"/>
  <c r="AZ79" i="1"/>
  <c r="AX79" i="1"/>
  <c r="AK64" i="1"/>
  <c r="AJ64" i="1"/>
  <c r="AI64" i="1"/>
  <c r="AH64" i="1"/>
  <c r="AJ118" i="1"/>
  <c r="AI118" i="1"/>
  <c r="AK118" i="1"/>
  <c r="BB73" i="1"/>
  <c r="BA73" i="1"/>
  <c r="AZ73" i="1"/>
  <c r="AX73" i="1"/>
  <c r="BB39" i="1"/>
  <c r="BA39" i="1"/>
  <c r="AZ39" i="1"/>
  <c r="AX39" i="1"/>
  <c r="AI35" i="1"/>
  <c r="AH35" i="1"/>
  <c r="AK35" i="1"/>
  <c r="AJ35" i="1"/>
  <c r="AJ509" i="1"/>
  <c r="AI509" i="1"/>
  <c r="AK509" i="1"/>
  <c r="AI438" i="1"/>
  <c r="AK438" i="1"/>
  <c r="AJ438" i="1"/>
  <c r="AK308" i="1"/>
  <c r="AJ308" i="1"/>
  <c r="AI308" i="1"/>
  <c r="AH308" i="1"/>
  <c r="AA308" i="1"/>
  <c r="AE308" i="1"/>
  <c r="AK389" i="1"/>
  <c r="AJ389" i="1"/>
  <c r="AI389" i="1"/>
  <c r="AK159" i="1"/>
  <c r="AJ159" i="1"/>
  <c r="AI159" i="1"/>
  <c r="AK157" i="1"/>
  <c r="AJ157" i="1"/>
  <c r="AI157" i="1"/>
  <c r="AI147" i="1"/>
  <c r="AH147" i="1"/>
  <c r="AA147" i="1"/>
  <c r="AE147" i="1"/>
  <c r="AK147" i="1"/>
  <c r="AJ147" i="1"/>
  <c r="AK225" i="1"/>
  <c r="AJ225" i="1"/>
  <c r="AI225" i="1"/>
  <c r="AK121" i="1"/>
  <c r="AJ121" i="1"/>
  <c r="AI121" i="1"/>
  <c r="AH121" i="1"/>
  <c r="AA121" i="1"/>
  <c r="AE121" i="1"/>
  <c r="AI70" i="1"/>
  <c r="AK70" i="1"/>
  <c r="AJ70" i="1"/>
  <c r="BB118" i="1"/>
  <c r="BA118" i="1"/>
  <c r="BB18" i="1"/>
  <c r="BA18" i="1"/>
  <c r="BB22" i="1"/>
  <c r="BA22" i="1"/>
  <c r="BB3" i="1"/>
  <c r="BA3" i="1"/>
  <c r="AZ3" i="1"/>
  <c r="AX3" i="1"/>
  <c r="BB65" i="1"/>
  <c r="BA65" i="1"/>
  <c r="AI33" i="1"/>
  <c r="AK33" i="1"/>
  <c r="AJ33" i="1"/>
  <c r="AK501" i="1"/>
  <c r="AJ501" i="1"/>
  <c r="AI501" i="1"/>
  <c r="AH501" i="1"/>
  <c r="AA501" i="1"/>
  <c r="AE501" i="1"/>
  <c r="AK399" i="1"/>
  <c r="AJ399" i="1"/>
  <c r="AI399" i="1"/>
  <c r="AH399" i="1"/>
  <c r="AA399" i="1"/>
  <c r="AE399" i="1"/>
  <c r="AK362" i="1"/>
  <c r="AJ362" i="1"/>
  <c r="AI362" i="1"/>
  <c r="AJ323" i="1"/>
  <c r="AI323" i="1"/>
  <c r="AH323" i="1"/>
  <c r="AA323" i="1"/>
  <c r="AE323" i="1"/>
  <c r="AK323" i="1"/>
  <c r="AK215" i="1"/>
  <c r="AJ215" i="1"/>
  <c r="AI215" i="1"/>
  <c r="AK202" i="1"/>
  <c r="AJ202" i="1"/>
  <c r="AI202" i="1"/>
  <c r="AH202" i="1"/>
  <c r="AA202" i="1"/>
  <c r="AE202" i="1"/>
  <c r="AI139" i="1"/>
  <c r="AH139" i="1"/>
  <c r="AA139" i="1"/>
  <c r="AE139" i="1"/>
  <c r="AK139" i="1"/>
  <c r="AJ139" i="1"/>
  <c r="AK153" i="1"/>
  <c r="AJ153" i="1"/>
  <c r="AI153" i="1"/>
  <c r="AH153" i="1"/>
  <c r="AA153" i="1"/>
  <c r="AE153" i="1"/>
  <c r="AK126" i="1"/>
  <c r="AJ126" i="1"/>
  <c r="AI126" i="1"/>
  <c r="AH126" i="1"/>
  <c r="AA126" i="1"/>
  <c r="AE126" i="1"/>
  <c r="AJ538" i="1"/>
  <c r="AK538" i="1"/>
  <c r="AI538" i="1"/>
  <c r="AH538" i="1"/>
  <c r="AA538" i="1"/>
  <c r="AE538" i="1"/>
  <c r="AK292" i="1"/>
  <c r="AJ292" i="1"/>
  <c r="AI292" i="1"/>
  <c r="AK354" i="1"/>
  <c r="AJ354" i="1"/>
  <c r="AI354" i="1"/>
  <c r="AI392" i="1"/>
  <c r="AH392" i="1"/>
  <c r="AA392" i="1"/>
  <c r="AE392" i="1"/>
  <c r="AK392" i="1"/>
  <c r="AJ392" i="1"/>
  <c r="AI195" i="1"/>
  <c r="AH195" i="1"/>
  <c r="AA195" i="1"/>
  <c r="AE195" i="1"/>
  <c r="AK195" i="1"/>
  <c r="AJ195" i="1"/>
  <c r="AK98" i="1"/>
  <c r="AJ98" i="1"/>
  <c r="AI98" i="1"/>
  <c r="BB111" i="1"/>
  <c r="BA111" i="1"/>
  <c r="AI57" i="1"/>
  <c r="AH57" i="1"/>
  <c r="AJ57" i="1"/>
  <c r="AK57" i="1"/>
  <c r="BB52" i="1"/>
  <c r="BA52" i="1"/>
  <c r="BB9" i="1"/>
  <c r="BA9" i="1"/>
  <c r="AZ9" i="1"/>
  <c r="AX9" i="1"/>
  <c r="AK450" i="1"/>
  <c r="AJ450" i="1"/>
  <c r="AI450" i="1"/>
  <c r="AJ478" i="1"/>
  <c r="AI478" i="1"/>
  <c r="AH478" i="1"/>
  <c r="AA478" i="1"/>
  <c r="AE478" i="1"/>
  <c r="AK478" i="1"/>
  <c r="AK348" i="1"/>
  <c r="AJ348" i="1"/>
  <c r="AI348" i="1"/>
  <c r="AJ441" i="1"/>
  <c r="AI441" i="1"/>
  <c r="AK441" i="1"/>
  <c r="AJ429" i="1"/>
  <c r="AK429" i="1"/>
  <c r="AI429" i="1"/>
  <c r="AK334" i="1"/>
  <c r="AJ334" i="1"/>
  <c r="AI334" i="1"/>
  <c r="AH334" i="1"/>
  <c r="AA334" i="1"/>
  <c r="AE334" i="1"/>
  <c r="AK199" i="1"/>
  <c r="AJ199" i="1"/>
  <c r="AI199" i="1"/>
  <c r="AH199" i="1"/>
  <c r="AA199" i="1"/>
  <c r="AE199" i="1"/>
  <c r="AK197" i="1"/>
  <c r="AJ197" i="1"/>
  <c r="AI197" i="1"/>
  <c r="AH197" i="1"/>
  <c r="AA197" i="1"/>
  <c r="AE197" i="1"/>
  <c r="AI187" i="1"/>
  <c r="AK187" i="1"/>
  <c r="AJ187" i="1"/>
  <c r="AJ190" i="1"/>
  <c r="AI190" i="1"/>
  <c r="AH190" i="1"/>
  <c r="AA190" i="1"/>
  <c r="AE190" i="1"/>
  <c r="AK190" i="1"/>
  <c r="BB95" i="1"/>
  <c r="BA95" i="1"/>
  <c r="AZ95" i="1"/>
  <c r="AX95" i="1"/>
  <c r="BB58" i="1"/>
  <c r="BA58" i="1"/>
  <c r="AZ58" i="1"/>
  <c r="AX58" i="1"/>
  <c r="BB91" i="1"/>
  <c r="BA91" i="1"/>
  <c r="AZ91" i="1"/>
  <c r="AX91" i="1"/>
  <c r="BB89" i="1"/>
  <c r="BA89" i="1"/>
  <c r="BB35" i="1"/>
  <c r="BA35" i="1"/>
  <c r="AZ35" i="1"/>
  <c r="AX35" i="1"/>
  <c r="AI31" i="1"/>
  <c r="AK31" i="1"/>
  <c r="AJ31" i="1"/>
  <c r="AC50" i="1"/>
  <c r="V50" i="1"/>
  <c r="AF50" i="1"/>
  <c r="K50" i="1"/>
  <c r="AB88" i="7"/>
  <c r="AA88" i="7"/>
  <c r="AK216" i="1"/>
  <c r="AJ216" i="1"/>
  <c r="AI216" i="1"/>
  <c r="AJ105" i="1"/>
  <c r="AI105" i="1"/>
  <c r="AK105" i="1"/>
  <c r="AE98" i="7"/>
  <c r="AD98" i="7"/>
  <c r="AE102" i="7"/>
  <c r="AD102" i="7"/>
  <c r="AE80" i="7"/>
  <c r="AD80" i="7"/>
  <c r="AB89" i="7"/>
  <c r="AA89" i="7"/>
  <c r="AK152" i="1"/>
  <c r="AJ152" i="1"/>
  <c r="AI152" i="1"/>
  <c r="AJ275" i="1"/>
  <c r="AI275" i="1"/>
  <c r="AH275" i="1"/>
  <c r="AA275" i="1"/>
  <c r="AE275" i="1"/>
  <c r="AK275" i="1"/>
  <c r="AE74" i="7"/>
  <c r="AD74" i="7"/>
  <c r="AK287" i="1"/>
  <c r="AJ287" i="1"/>
  <c r="AI287" i="1"/>
  <c r="AK165" i="1"/>
  <c r="AJ165" i="1"/>
  <c r="AI165" i="1"/>
  <c r="AK169" i="1"/>
  <c r="AJ169" i="1"/>
  <c r="AI169" i="1"/>
  <c r="AH169" i="1"/>
  <c r="AA169" i="1"/>
  <c r="AE169" i="1"/>
  <c r="AK124" i="1"/>
  <c r="AJ124" i="1"/>
  <c r="AI124" i="1"/>
  <c r="AK83" i="1"/>
  <c r="AJ83" i="1"/>
  <c r="AI83" i="1"/>
  <c r="AH83" i="1"/>
  <c r="BA102" i="1"/>
  <c r="BB102" i="1"/>
  <c r="AK87" i="1"/>
  <c r="AJ87" i="1"/>
  <c r="AI87" i="1"/>
  <c r="BB31" i="1"/>
  <c r="BA31" i="1"/>
  <c r="AI27" i="1"/>
  <c r="AH27" i="1"/>
  <c r="AK27" i="1"/>
  <c r="AJ27" i="1"/>
  <c r="AK407" i="1"/>
  <c r="AJ407" i="1"/>
  <c r="AI407" i="1"/>
  <c r="AI280" i="1"/>
  <c r="AH280" i="1"/>
  <c r="AA280" i="1"/>
  <c r="AE280" i="1"/>
  <c r="AK280" i="1"/>
  <c r="AJ280" i="1"/>
  <c r="AK294" i="1"/>
  <c r="AJ294" i="1"/>
  <c r="AI294" i="1"/>
  <c r="AH294" i="1"/>
  <c r="AA294" i="1"/>
  <c r="AE294" i="1"/>
  <c r="AK274" i="1"/>
  <c r="AJ274" i="1"/>
  <c r="AI274" i="1"/>
  <c r="AH274" i="1"/>
  <c r="AA274" i="1"/>
  <c r="AE274" i="1"/>
  <c r="AK161" i="1"/>
  <c r="AJ161" i="1"/>
  <c r="AI161" i="1"/>
  <c r="AK101" i="1"/>
  <c r="AJ101" i="1"/>
  <c r="AI101" i="1"/>
  <c r="BB16" i="1"/>
  <c r="BA16" i="1"/>
  <c r="AZ16" i="1"/>
  <c r="AX16" i="1"/>
  <c r="AK440" i="1"/>
  <c r="AI440" i="1"/>
  <c r="AH440" i="1"/>
  <c r="AA440" i="1"/>
  <c r="AE440" i="1"/>
  <c r="AJ440" i="1"/>
  <c r="AK476" i="1"/>
  <c r="AJ476" i="1"/>
  <c r="AI476" i="1"/>
  <c r="AJ270" i="1"/>
  <c r="AI270" i="1"/>
  <c r="AH270" i="1"/>
  <c r="AA270" i="1"/>
  <c r="AE270" i="1"/>
  <c r="AK270" i="1"/>
  <c r="AK252" i="1"/>
  <c r="AJ252" i="1"/>
  <c r="AI252" i="1"/>
  <c r="AH252" i="1"/>
  <c r="AA252" i="1"/>
  <c r="AE252" i="1"/>
  <c r="BB98" i="1"/>
  <c r="BA98" i="1"/>
  <c r="AK75" i="1"/>
  <c r="AJ75" i="1"/>
  <c r="AI75" i="1"/>
  <c r="BA94" i="1"/>
  <c r="AZ94" i="1"/>
  <c r="AX94" i="1"/>
  <c r="BB94" i="1"/>
  <c r="AK55" i="1"/>
  <c r="AJ55" i="1"/>
  <c r="AI55" i="1"/>
  <c r="AI49" i="1"/>
  <c r="AH49" i="1"/>
  <c r="AK49" i="1"/>
  <c r="AJ49" i="1"/>
  <c r="AK457" i="1"/>
  <c r="AJ457" i="1"/>
  <c r="AI457" i="1"/>
  <c r="AH457" i="1"/>
  <c r="AA457" i="1"/>
  <c r="AE457" i="1"/>
  <c r="AK290" i="1"/>
  <c r="AJ290" i="1"/>
  <c r="AI290" i="1"/>
  <c r="AK353" i="1"/>
  <c r="AJ353" i="1"/>
  <c r="AI353" i="1"/>
  <c r="AH353" i="1"/>
  <c r="AA353" i="1"/>
  <c r="AE353" i="1"/>
  <c r="AK141" i="1"/>
  <c r="AJ141" i="1"/>
  <c r="AI141" i="1"/>
  <c r="AH141" i="1"/>
  <c r="AA141" i="1"/>
  <c r="AE141" i="1"/>
  <c r="AJ262" i="1"/>
  <c r="AI262" i="1"/>
  <c r="AK262" i="1"/>
  <c r="AK66" i="1"/>
  <c r="AJ66" i="1"/>
  <c r="AI66" i="1"/>
  <c r="BB15" i="1"/>
  <c r="BA15" i="1"/>
  <c r="AZ15" i="1"/>
  <c r="AX15" i="1"/>
  <c r="AJ523" i="1"/>
  <c r="AK523" i="1"/>
  <c r="AI523" i="1"/>
  <c r="AH523" i="1"/>
  <c r="AA523" i="1"/>
  <c r="AE523" i="1"/>
  <c r="AJ543" i="1"/>
  <c r="AI543" i="1"/>
  <c r="AH543" i="1"/>
  <c r="AA543" i="1"/>
  <c r="AE543" i="1"/>
  <c r="AK543" i="1"/>
  <c r="AI284" i="1"/>
  <c r="AH284" i="1"/>
  <c r="AA284" i="1"/>
  <c r="AE284" i="1"/>
  <c r="AK284" i="1"/>
  <c r="AJ284" i="1"/>
  <c r="AK135" i="1"/>
  <c r="AI135" i="1"/>
  <c r="AH135" i="1"/>
  <c r="AA135" i="1"/>
  <c r="AE135" i="1"/>
  <c r="AJ135" i="1"/>
  <c r="AK265" i="1"/>
  <c r="AJ265" i="1"/>
  <c r="AI265" i="1"/>
  <c r="AH265" i="1"/>
  <c r="AA265" i="1"/>
  <c r="AE265" i="1"/>
  <c r="BB63" i="1"/>
  <c r="BA63" i="1"/>
  <c r="BB109" i="1"/>
  <c r="BA109" i="1"/>
  <c r="AZ109" i="1"/>
  <c r="AX109" i="1"/>
  <c r="AK136" i="1"/>
  <c r="AJ136" i="1"/>
  <c r="AI136" i="1"/>
  <c r="AK103" i="1"/>
  <c r="AJ103" i="1"/>
  <c r="AI103" i="1"/>
  <c r="BB27" i="1"/>
  <c r="BA27" i="1"/>
  <c r="AZ27" i="1"/>
  <c r="AX27" i="1"/>
  <c r="AI23" i="1"/>
  <c r="AH23" i="1"/>
  <c r="AK23" i="1"/>
  <c r="AJ23" i="1"/>
  <c r="AI48" i="1"/>
  <c r="AH48" i="1"/>
  <c r="AK48" i="1"/>
  <c r="AJ48" i="1"/>
  <c r="R50" i="1"/>
  <c r="T50" i="1"/>
  <c r="BB32" i="1"/>
  <c r="BA32" i="1"/>
  <c r="AK481" i="1"/>
  <c r="AJ481" i="1"/>
  <c r="AI481" i="1"/>
  <c r="AH481" i="1"/>
  <c r="AA481" i="1"/>
  <c r="AE481" i="1"/>
  <c r="AK378" i="1"/>
  <c r="AJ378" i="1"/>
  <c r="AI378" i="1"/>
  <c r="AI352" i="1"/>
  <c r="AH352" i="1"/>
  <c r="AA352" i="1"/>
  <c r="AE352" i="1"/>
  <c r="AK352" i="1"/>
  <c r="AJ352" i="1"/>
  <c r="AK366" i="1"/>
  <c r="AJ366" i="1"/>
  <c r="AI366" i="1"/>
  <c r="AH366" i="1"/>
  <c r="AA366" i="1"/>
  <c r="AE366" i="1"/>
  <c r="AJ271" i="1"/>
  <c r="AK271" i="1"/>
  <c r="AI271" i="1"/>
  <c r="AH271" i="1"/>
  <c r="AA271" i="1"/>
  <c r="AE271" i="1"/>
  <c r="AK286" i="1"/>
  <c r="AJ286" i="1"/>
  <c r="AI286" i="1"/>
  <c r="AK268" i="1"/>
  <c r="AJ268" i="1"/>
  <c r="AI268" i="1"/>
  <c r="BB59" i="1"/>
  <c r="BA59" i="1"/>
  <c r="AZ59" i="1"/>
  <c r="AX59" i="1"/>
  <c r="BB23" i="1"/>
  <c r="BA23" i="1"/>
  <c r="AZ23" i="1"/>
  <c r="AX23" i="1"/>
  <c r="BB51" i="1"/>
  <c r="BA51" i="1"/>
  <c r="AZ51" i="1"/>
  <c r="AX51" i="1"/>
  <c r="AK495" i="1"/>
  <c r="AJ495" i="1"/>
  <c r="AI495" i="1"/>
  <c r="AK473" i="1"/>
  <c r="AJ473" i="1"/>
  <c r="AI473" i="1"/>
  <c r="AH473" i="1"/>
  <c r="AA473" i="1"/>
  <c r="AE473" i="1"/>
  <c r="AJ395" i="1"/>
  <c r="AI395" i="1"/>
  <c r="AH395" i="1"/>
  <c r="AA395" i="1"/>
  <c r="AE395" i="1"/>
  <c r="AK395" i="1"/>
  <c r="AK369" i="1"/>
  <c r="AJ369" i="1"/>
  <c r="AI369" i="1"/>
  <c r="AH369" i="1"/>
  <c r="AA369" i="1"/>
  <c r="AE369" i="1"/>
  <c r="AK210" i="1"/>
  <c r="AJ210" i="1"/>
  <c r="AI210" i="1"/>
  <c r="AK264" i="1"/>
  <c r="AJ264" i="1"/>
  <c r="AI264" i="1"/>
  <c r="AK260" i="1"/>
  <c r="AJ260" i="1"/>
  <c r="AI260" i="1"/>
  <c r="AK100" i="1"/>
  <c r="AJ100" i="1"/>
  <c r="AI100" i="1"/>
  <c r="AH100" i="1"/>
  <c r="BB46" i="1"/>
  <c r="BA46" i="1"/>
  <c r="AI34" i="1"/>
  <c r="AK34" i="1"/>
  <c r="AJ34" i="1"/>
  <c r="BB37" i="1"/>
  <c r="BA37" i="1"/>
  <c r="AK512" i="1"/>
  <c r="AJ512" i="1"/>
  <c r="AI512" i="1"/>
  <c r="AI467" i="1"/>
  <c r="AK467" i="1"/>
  <c r="AJ467" i="1"/>
  <c r="AK428" i="1"/>
  <c r="AJ428" i="1"/>
  <c r="AI428" i="1"/>
  <c r="AH428" i="1"/>
  <c r="AA428" i="1"/>
  <c r="AE428" i="1"/>
  <c r="AI400" i="1"/>
  <c r="AH400" i="1"/>
  <c r="AA400" i="1"/>
  <c r="AE400" i="1"/>
  <c r="AK400" i="1"/>
  <c r="AJ400" i="1"/>
  <c r="AK414" i="1"/>
  <c r="AJ414" i="1"/>
  <c r="AI414" i="1"/>
  <c r="AH414" i="1"/>
  <c r="AA414" i="1"/>
  <c r="AE414" i="1"/>
  <c r="AK256" i="1"/>
  <c r="AJ256" i="1"/>
  <c r="AI256" i="1"/>
  <c r="AH256" i="1"/>
  <c r="AA256" i="1"/>
  <c r="AE256" i="1"/>
  <c r="BB66" i="1"/>
  <c r="BA66" i="1"/>
  <c r="AK479" i="1"/>
  <c r="AJ479" i="1"/>
  <c r="AI479" i="1"/>
  <c r="AH479" i="1"/>
  <c r="AA479" i="1"/>
  <c r="AE479" i="1"/>
  <c r="AK496" i="1"/>
  <c r="AJ496" i="1"/>
  <c r="AI496" i="1"/>
  <c r="AH496" i="1"/>
  <c r="AA496" i="1"/>
  <c r="AE496" i="1"/>
  <c r="AK468" i="1"/>
  <c r="AJ468" i="1"/>
  <c r="AI468" i="1"/>
  <c r="AH468" i="1"/>
  <c r="AA468" i="1"/>
  <c r="AE468" i="1"/>
  <c r="AI328" i="1"/>
  <c r="AH328" i="1"/>
  <c r="AA328" i="1"/>
  <c r="AE328" i="1"/>
  <c r="AK328" i="1"/>
  <c r="AJ328" i="1"/>
  <c r="AK406" i="1"/>
  <c r="AJ406" i="1"/>
  <c r="AI406" i="1"/>
  <c r="AK258" i="1"/>
  <c r="AJ258" i="1"/>
  <c r="AI258" i="1"/>
  <c r="AK248" i="1"/>
  <c r="AJ248" i="1"/>
  <c r="AI248" i="1"/>
  <c r="AH248" i="1"/>
  <c r="AA248" i="1"/>
  <c r="AE248" i="1"/>
  <c r="AJ198" i="1"/>
  <c r="AI198" i="1"/>
  <c r="AK198" i="1"/>
  <c r="AK145" i="1"/>
  <c r="AJ145" i="1"/>
  <c r="AI145" i="1"/>
  <c r="AH145" i="1"/>
  <c r="AA145" i="1"/>
  <c r="AE145" i="1"/>
  <c r="AK117" i="1"/>
  <c r="AJ117" i="1"/>
  <c r="AI117" i="1"/>
  <c r="AH117" i="1"/>
  <c r="AA117" i="1"/>
  <c r="AE117" i="1"/>
  <c r="BB85" i="1"/>
  <c r="BA85" i="1"/>
  <c r="AI94" i="1"/>
  <c r="AH94" i="1"/>
  <c r="AK94" i="1"/>
  <c r="AJ94" i="1"/>
  <c r="BB44" i="1"/>
  <c r="BA44" i="1"/>
  <c r="AZ44" i="1"/>
  <c r="AX44" i="1"/>
  <c r="AJ539" i="1"/>
  <c r="AK539" i="1"/>
  <c r="AI539" i="1"/>
  <c r="AK469" i="1"/>
  <c r="AJ469" i="1"/>
  <c r="AI469" i="1"/>
  <c r="AH469" i="1"/>
  <c r="AA469" i="1"/>
  <c r="AE469" i="1"/>
  <c r="AK365" i="1"/>
  <c r="AJ365" i="1"/>
  <c r="AI365" i="1"/>
  <c r="AH365" i="1"/>
  <c r="AA365" i="1"/>
  <c r="AE365" i="1"/>
  <c r="AK409" i="1"/>
  <c r="AJ409" i="1"/>
  <c r="AI409" i="1"/>
  <c r="AH409" i="1"/>
  <c r="AA409" i="1"/>
  <c r="AE409" i="1"/>
  <c r="AK250" i="1"/>
  <c r="AJ250" i="1"/>
  <c r="AI250" i="1"/>
  <c r="AK201" i="1"/>
  <c r="AJ201" i="1"/>
  <c r="AI201" i="1"/>
  <c r="AJ110" i="1"/>
  <c r="AI110" i="1"/>
  <c r="AH110" i="1"/>
  <c r="AA110" i="1"/>
  <c r="AE110" i="1"/>
  <c r="AK110" i="1"/>
  <c r="AK71" i="1"/>
  <c r="AJ71" i="1"/>
  <c r="AI71" i="1"/>
  <c r="AH71" i="1"/>
  <c r="AA44" i="7"/>
  <c r="AB44" i="7"/>
  <c r="AB99" i="7"/>
  <c r="AA99" i="7"/>
  <c r="AJ347" i="1"/>
  <c r="AI347" i="1"/>
  <c r="AH347" i="1"/>
  <c r="AA347" i="1"/>
  <c r="AE347" i="1"/>
  <c r="AK347" i="1"/>
  <c r="AK239" i="1"/>
  <c r="AJ239" i="1"/>
  <c r="AI239" i="1"/>
  <c r="AK212" i="1"/>
  <c r="AJ212" i="1"/>
  <c r="AI212" i="1"/>
  <c r="AI78" i="1"/>
  <c r="AH78" i="1"/>
  <c r="AK78" i="1"/>
  <c r="AJ78" i="1"/>
  <c r="AK482" i="1"/>
  <c r="AJ482" i="1"/>
  <c r="AI482" i="1"/>
  <c r="AI483" i="1"/>
  <c r="AH483" i="1"/>
  <c r="AA483" i="1"/>
  <c r="AE483" i="1"/>
  <c r="AK483" i="1"/>
  <c r="AJ483" i="1"/>
  <c r="AK492" i="1"/>
  <c r="AJ492" i="1"/>
  <c r="AI492" i="1"/>
  <c r="AH492" i="1"/>
  <c r="AA492" i="1"/>
  <c r="AE492" i="1"/>
  <c r="AK314" i="1"/>
  <c r="AJ314" i="1"/>
  <c r="AI314" i="1"/>
  <c r="AH314" i="1"/>
  <c r="AA314" i="1"/>
  <c r="AE314" i="1"/>
  <c r="AI288" i="1"/>
  <c r="AH288" i="1"/>
  <c r="AA288" i="1"/>
  <c r="AE288" i="1"/>
  <c r="AK288" i="1"/>
  <c r="AJ288" i="1"/>
  <c r="AK302" i="1"/>
  <c r="AJ302" i="1"/>
  <c r="AI302" i="1"/>
  <c r="BB124" i="1"/>
  <c r="BA124" i="1"/>
  <c r="AZ124" i="1"/>
  <c r="AX124" i="1"/>
  <c r="AJ222" i="1"/>
  <c r="AI222" i="1"/>
  <c r="AH222" i="1"/>
  <c r="AA222" i="1"/>
  <c r="AE222" i="1"/>
  <c r="AK222" i="1"/>
  <c r="AK107" i="1"/>
  <c r="AJ107" i="1"/>
  <c r="AI107" i="1"/>
  <c r="AK123" i="1"/>
  <c r="AJ123" i="1"/>
  <c r="AI123" i="1"/>
  <c r="BB4" i="1"/>
  <c r="BA4" i="1"/>
  <c r="AJ518" i="1"/>
  <c r="AK518" i="1"/>
  <c r="AI518" i="1"/>
  <c r="AK448" i="1"/>
  <c r="AJ448" i="1"/>
  <c r="AI448" i="1"/>
  <c r="AK484" i="1"/>
  <c r="AJ484" i="1"/>
  <c r="AI484" i="1"/>
  <c r="AH484" i="1"/>
  <c r="AA484" i="1"/>
  <c r="AE484" i="1"/>
  <c r="AK343" i="1"/>
  <c r="AJ343" i="1"/>
  <c r="AI343" i="1"/>
  <c r="AK325" i="1"/>
  <c r="AJ325" i="1"/>
  <c r="AI325" i="1"/>
  <c r="AH325" i="1"/>
  <c r="AA325" i="1"/>
  <c r="AE325" i="1"/>
  <c r="AK305" i="1"/>
  <c r="AJ305" i="1"/>
  <c r="AI305" i="1"/>
  <c r="AH305" i="1"/>
  <c r="AA305" i="1"/>
  <c r="AE305" i="1"/>
  <c r="AK200" i="1"/>
  <c r="AJ200" i="1"/>
  <c r="AI200" i="1"/>
  <c r="AH200" i="1"/>
  <c r="AA200" i="1"/>
  <c r="AE200" i="1"/>
  <c r="AK278" i="1"/>
  <c r="AJ278" i="1"/>
  <c r="AI278" i="1"/>
  <c r="AK196" i="1"/>
  <c r="AJ196" i="1"/>
  <c r="AI196" i="1"/>
  <c r="BA61" i="1"/>
  <c r="BB61" i="1"/>
  <c r="AJ116" i="1"/>
  <c r="AI116" i="1"/>
  <c r="AH116" i="1"/>
  <c r="AA116" i="1"/>
  <c r="AE116" i="1"/>
  <c r="AK116" i="1"/>
  <c r="AK68" i="1"/>
  <c r="AJ68" i="1"/>
  <c r="AI68" i="1"/>
  <c r="BB38" i="1"/>
  <c r="BA38" i="1"/>
  <c r="AZ38" i="1"/>
  <c r="AX38" i="1"/>
  <c r="AI26" i="1"/>
  <c r="AH26" i="1"/>
  <c r="AK26" i="1"/>
  <c r="AJ26" i="1"/>
  <c r="BB10" i="1"/>
  <c r="BA10" i="1"/>
  <c r="AZ10" i="1"/>
  <c r="AX10" i="1"/>
  <c r="AK466" i="1"/>
  <c r="AJ466" i="1"/>
  <c r="AI466" i="1"/>
  <c r="AH466" i="1"/>
  <c r="AA466" i="1"/>
  <c r="AE466" i="1"/>
  <c r="AJ494" i="1"/>
  <c r="AI494" i="1"/>
  <c r="AH494" i="1"/>
  <c r="AA494" i="1"/>
  <c r="AE494" i="1"/>
  <c r="AK494" i="1"/>
  <c r="AK298" i="1"/>
  <c r="AJ298" i="1"/>
  <c r="AI298" i="1"/>
  <c r="AK350" i="1"/>
  <c r="AJ350" i="1"/>
  <c r="AI350" i="1"/>
  <c r="AJ138" i="1"/>
  <c r="AI138" i="1"/>
  <c r="AK138" i="1"/>
  <c r="AJ206" i="1"/>
  <c r="AI206" i="1"/>
  <c r="AK206" i="1"/>
  <c r="BB113" i="1"/>
  <c r="BA113" i="1"/>
  <c r="BB99" i="1"/>
  <c r="BA99" i="1"/>
  <c r="AI25" i="1"/>
  <c r="AH25" i="1"/>
  <c r="AK25" i="1"/>
  <c r="AJ25" i="1"/>
  <c r="AJ540" i="1"/>
  <c r="AK540" i="1"/>
  <c r="AI540" i="1"/>
  <c r="AH540" i="1"/>
  <c r="AA540" i="1"/>
  <c r="AE540" i="1"/>
  <c r="AK420" i="1"/>
  <c r="AJ420" i="1"/>
  <c r="AI420" i="1"/>
  <c r="AH420" i="1"/>
  <c r="AA420" i="1"/>
  <c r="AE420" i="1"/>
  <c r="AK391" i="1"/>
  <c r="AJ391" i="1"/>
  <c r="AI391" i="1"/>
  <c r="AK194" i="1"/>
  <c r="AJ194" i="1"/>
  <c r="AI194" i="1"/>
  <c r="AH194" i="1"/>
  <c r="AA194" i="1"/>
  <c r="AE194" i="1"/>
  <c r="AK244" i="1"/>
  <c r="AJ244" i="1"/>
  <c r="AI244" i="1"/>
  <c r="AH244" i="1"/>
  <c r="AA244" i="1"/>
  <c r="AE244" i="1"/>
  <c r="BB104" i="1"/>
  <c r="BA104" i="1"/>
  <c r="AI62" i="1"/>
  <c r="AH62" i="1"/>
  <c r="AK62" i="1"/>
  <c r="AJ62" i="1"/>
  <c r="BB114" i="1"/>
  <c r="BA114" i="1"/>
  <c r="AZ114" i="1"/>
  <c r="AX114" i="1"/>
  <c r="AI32" i="1"/>
  <c r="AH32" i="1"/>
  <c r="AK32" i="1"/>
  <c r="AJ32" i="1"/>
  <c r="AJ530" i="1"/>
  <c r="AK530" i="1"/>
  <c r="AI530" i="1"/>
  <c r="AK383" i="1"/>
  <c r="AJ383" i="1"/>
  <c r="AI383" i="1"/>
  <c r="AH383" i="1"/>
  <c r="AA383" i="1"/>
  <c r="AE383" i="1"/>
  <c r="AJ371" i="1"/>
  <c r="AI371" i="1"/>
  <c r="AK371" i="1"/>
  <c r="AK345" i="1"/>
  <c r="AJ345" i="1"/>
  <c r="AI345" i="1"/>
  <c r="AK186" i="1"/>
  <c r="AJ186" i="1"/>
  <c r="AI186" i="1"/>
  <c r="AK133" i="1"/>
  <c r="AJ133" i="1"/>
  <c r="AI133" i="1"/>
  <c r="BB129" i="1"/>
  <c r="BA129" i="1"/>
  <c r="AK115" i="1"/>
  <c r="AJ115" i="1"/>
  <c r="AI115" i="1"/>
  <c r="AK80" i="1"/>
  <c r="AJ80" i="1"/>
  <c r="AI80" i="1"/>
  <c r="BA86" i="1"/>
  <c r="AZ86" i="1"/>
  <c r="AX86" i="1"/>
  <c r="BB86" i="1"/>
  <c r="BA57" i="1"/>
  <c r="BB57" i="1"/>
  <c r="BB8" i="1"/>
  <c r="BA8" i="1"/>
  <c r="AI50" i="1"/>
  <c r="AH50" i="1"/>
  <c r="AA50" i="1"/>
  <c r="AK50" i="1"/>
  <c r="AJ50" i="1"/>
  <c r="AE104" i="7"/>
  <c r="AD104" i="7"/>
  <c r="AK131" i="1"/>
  <c r="AJ131" i="1"/>
  <c r="AI131" i="1"/>
  <c r="BB92" i="1"/>
  <c r="BA92" i="1"/>
  <c r="AJ526" i="1"/>
  <c r="AI526" i="1"/>
  <c r="AK526" i="1"/>
  <c r="AK508" i="1"/>
  <c r="AJ508" i="1"/>
  <c r="AI508" i="1"/>
  <c r="AJ437" i="1"/>
  <c r="AK437" i="1"/>
  <c r="AI437" i="1"/>
  <c r="AJ403" i="1"/>
  <c r="AI403" i="1"/>
  <c r="AH403" i="1"/>
  <c r="AA403" i="1"/>
  <c r="AE403" i="1"/>
  <c r="AK403" i="1"/>
  <c r="AK377" i="1"/>
  <c r="AJ377" i="1"/>
  <c r="AI377" i="1"/>
  <c r="AH377" i="1"/>
  <c r="AA377" i="1"/>
  <c r="AE377" i="1"/>
  <c r="AK218" i="1"/>
  <c r="AJ218" i="1"/>
  <c r="AI218" i="1"/>
  <c r="AK208" i="1"/>
  <c r="AJ208" i="1"/>
  <c r="AI208" i="1"/>
  <c r="BB74" i="1"/>
  <c r="BA74" i="1"/>
  <c r="AZ74" i="1"/>
  <c r="AX74" i="1"/>
  <c r="BA70" i="1"/>
  <c r="BB70" i="1"/>
  <c r="AI475" i="1"/>
  <c r="AK475" i="1"/>
  <c r="AJ475" i="1"/>
  <c r="AK439" i="1"/>
  <c r="AJ439" i="1"/>
  <c r="AI439" i="1"/>
  <c r="AH439" i="1"/>
  <c r="AA439" i="1"/>
  <c r="AE439" i="1"/>
  <c r="AK146" i="1"/>
  <c r="AJ146" i="1"/>
  <c r="AI146" i="1"/>
  <c r="AJ214" i="1"/>
  <c r="AI214" i="1"/>
  <c r="AH214" i="1"/>
  <c r="AA214" i="1"/>
  <c r="AE214" i="1"/>
  <c r="AK214" i="1"/>
  <c r="AJ127" i="1"/>
  <c r="AI127" i="1"/>
  <c r="AH127" i="1"/>
  <c r="AA127" i="1"/>
  <c r="AE127" i="1"/>
  <c r="AK127" i="1"/>
  <c r="AK69" i="1"/>
  <c r="AJ69" i="1"/>
  <c r="AI69" i="1"/>
  <c r="AH69" i="1"/>
  <c r="AJ97" i="1"/>
  <c r="AI97" i="1"/>
  <c r="AK97" i="1"/>
  <c r="BB84" i="1"/>
  <c r="BA84" i="1"/>
  <c r="AK335" i="1"/>
  <c r="AJ335" i="1"/>
  <c r="AI335" i="1"/>
  <c r="AH335" i="1"/>
  <c r="AA335" i="1"/>
  <c r="AE335" i="1"/>
  <c r="AI336" i="1"/>
  <c r="AH336" i="1"/>
  <c r="AA336" i="1"/>
  <c r="AE336" i="1"/>
  <c r="AK336" i="1"/>
  <c r="AJ336" i="1"/>
  <c r="AK425" i="1"/>
  <c r="AJ425" i="1"/>
  <c r="AI425" i="1"/>
  <c r="AH425" i="1"/>
  <c r="AA425" i="1"/>
  <c r="AE425" i="1"/>
  <c r="AK151" i="1"/>
  <c r="AJ151" i="1"/>
  <c r="AI151" i="1"/>
  <c r="AH151" i="1"/>
  <c r="AA151" i="1"/>
  <c r="AE151" i="1"/>
  <c r="AK192" i="1"/>
  <c r="AJ192" i="1"/>
  <c r="AI192" i="1"/>
  <c r="AH192" i="1"/>
  <c r="AA192" i="1"/>
  <c r="AE192" i="1"/>
  <c r="AK188" i="1"/>
  <c r="AJ188" i="1"/>
  <c r="AI188" i="1"/>
  <c r="BB67" i="1"/>
  <c r="BA67" i="1"/>
  <c r="AZ67" i="1"/>
  <c r="AX67" i="1"/>
  <c r="BA62" i="1"/>
  <c r="AZ62" i="1"/>
  <c r="AX62" i="1"/>
  <c r="BB62" i="1"/>
  <c r="BB45" i="1"/>
  <c r="BA45" i="1"/>
  <c r="BB2" i="1"/>
  <c r="BA2" i="1"/>
  <c r="AI459" i="1"/>
  <c r="AH459" i="1"/>
  <c r="AA459" i="1"/>
  <c r="AE459" i="1"/>
  <c r="AK459" i="1"/>
  <c r="AJ459" i="1"/>
  <c r="AK356" i="1"/>
  <c r="AJ356" i="1"/>
  <c r="AI356" i="1"/>
  <c r="AK327" i="1"/>
  <c r="AJ327" i="1"/>
  <c r="AI327" i="1"/>
  <c r="AH327" i="1"/>
  <c r="AA327" i="1"/>
  <c r="AE327" i="1"/>
  <c r="AK432" i="1"/>
  <c r="AJ432" i="1"/>
  <c r="AI432" i="1"/>
  <c r="AK342" i="1"/>
  <c r="AJ342" i="1"/>
  <c r="AI342" i="1"/>
  <c r="AH342" i="1"/>
  <c r="AA342" i="1"/>
  <c r="AE342" i="1"/>
  <c r="AK289" i="1"/>
  <c r="AJ289" i="1"/>
  <c r="AI289" i="1"/>
  <c r="AH289" i="1"/>
  <c r="AA289" i="1"/>
  <c r="AE289" i="1"/>
  <c r="AK269" i="1"/>
  <c r="AJ269" i="1"/>
  <c r="AI269" i="1"/>
  <c r="AH269" i="1"/>
  <c r="AA269" i="1"/>
  <c r="AE269" i="1"/>
  <c r="AK184" i="1"/>
  <c r="AJ184" i="1"/>
  <c r="AI184" i="1"/>
  <c r="AJ134" i="1"/>
  <c r="AI134" i="1"/>
  <c r="AH134" i="1"/>
  <c r="AA134" i="1"/>
  <c r="AE134" i="1"/>
  <c r="AK134" i="1"/>
  <c r="AK92" i="1"/>
  <c r="AJ92" i="1"/>
  <c r="AI92" i="1"/>
  <c r="BB36" i="1"/>
  <c r="BA36" i="1"/>
  <c r="AK471" i="1"/>
  <c r="AJ471" i="1"/>
  <c r="AI471" i="1"/>
  <c r="AK449" i="1"/>
  <c r="AJ449" i="1"/>
  <c r="AI449" i="1"/>
  <c r="AK319" i="1"/>
  <c r="AJ319" i="1"/>
  <c r="AI319" i="1"/>
  <c r="AH319" i="1"/>
  <c r="AA319" i="1"/>
  <c r="AE319" i="1"/>
  <c r="AK301" i="1"/>
  <c r="AJ301" i="1"/>
  <c r="AI301" i="1"/>
  <c r="AJ307" i="1"/>
  <c r="AI307" i="1"/>
  <c r="AK307" i="1"/>
  <c r="AK240" i="1"/>
  <c r="AJ240" i="1"/>
  <c r="AI240" i="1"/>
  <c r="AH240" i="1"/>
  <c r="AA240" i="1"/>
  <c r="AE240" i="1"/>
  <c r="AK137" i="1"/>
  <c r="AJ137" i="1"/>
  <c r="AI137" i="1"/>
  <c r="AH137" i="1"/>
  <c r="AA137" i="1"/>
  <c r="AE137" i="1"/>
  <c r="AK99" i="1"/>
  <c r="AJ99" i="1"/>
  <c r="AI99" i="1"/>
  <c r="BB12" i="1"/>
  <c r="BA12" i="1"/>
  <c r="AZ12" i="1"/>
  <c r="AX12" i="1"/>
  <c r="V48" i="1"/>
  <c r="AC48" i="1"/>
  <c r="AB48" i="1"/>
  <c r="AF48" i="1"/>
  <c r="K48" i="1"/>
  <c r="AB106" i="7"/>
  <c r="AA106" i="7"/>
  <c r="AE96" i="7"/>
  <c r="AD96" i="7"/>
  <c r="AA60" i="7"/>
  <c r="AB60" i="7"/>
  <c r="AH26" i="7"/>
  <c r="AH511" i="1"/>
  <c r="AA511" i="1"/>
  <c r="AE511" i="1"/>
  <c r="AA62" i="7"/>
  <c r="AB62" i="7"/>
  <c r="AH30" i="7"/>
  <c r="AA58" i="7"/>
  <c r="AB58" i="7"/>
  <c r="AH31" i="7"/>
  <c r="AH507" i="1"/>
  <c r="AA507" i="1"/>
  <c r="AE507" i="1"/>
  <c r="AH533" i="1"/>
  <c r="AA533" i="1"/>
  <c r="AE533" i="1"/>
  <c r="AT42" i="1"/>
  <c r="AS42" i="1"/>
  <c r="AR42" i="1"/>
  <c r="AQ42" i="1"/>
  <c r="AP42" i="1"/>
  <c r="AO42" i="1"/>
  <c r="AN42" i="1"/>
  <c r="AM42" i="1"/>
  <c r="AL42" i="1"/>
  <c r="AA48" i="1"/>
  <c r="AE48" i="1"/>
  <c r="AE94" i="7"/>
  <c r="AD94" i="7"/>
  <c r="V44" i="1"/>
  <c r="K44" i="1"/>
  <c r="AA42" i="7"/>
  <c r="AB42" i="7"/>
  <c r="AA38" i="7"/>
  <c r="AB38" i="7"/>
  <c r="AA32" i="7"/>
  <c r="AB32" i="7"/>
  <c r="R48" i="1"/>
  <c r="T48" i="1" s="1"/>
  <c r="AB77" i="7"/>
  <c r="AA77" i="7"/>
  <c r="AE78" i="7"/>
  <c r="AD78" i="7"/>
  <c r="AH49" i="7"/>
  <c r="AH72" i="7"/>
  <c r="AH63" i="7"/>
  <c r="AZ10" i="7"/>
  <c r="AX10" i="7"/>
  <c r="AH67" i="7"/>
  <c r="AH55" i="7"/>
  <c r="AB103" i="7"/>
  <c r="AA103" i="7"/>
  <c r="AT44" i="1"/>
  <c r="AS44" i="1"/>
  <c r="AR44" i="1"/>
  <c r="AQ44" i="1"/>
  <c r="AP44" i="1"/>
  <c r="AO44" i="1"/>
  <c r="AN44" i="1"/>
  <c r="AM44" i="1"/>
  <c r="AL44" i="1"/>
  <c r="R46" i="1"/>
  <c r="T46" i="1" s="1"/>
  <c r="AE86" i="7"/>
  <c r="AD86" i="7"/>
  <c r="AT51" i="1"/>
  <c r="AS51" i="1"/>
  <c r="AR51" i="1"/>
  <c r="AQ51" i="1"/>
  <c r="AP51" i="1"/>
  <c r="AO51" i="1"/>
  <c r="AN51" i="1"/>
  <c r="AM51" i="1"/>
  <c r="AL51" i="1"/>
  <c r="AE101" i="7"/>
  <c r="AD101" i="7"/>
  <c r="AT40" i="1"/>
  <c r="AS40" i="1"/>
  <c r="AR40" i="1"/>
  <c r="AQ40" i="1"/>
  <c r="AP40" i="1"/>
  <c r="AO40" i="1"/>
  <c r="AN40" i="1"/>
  <c r="AM40" i="1"/>
  <c r="AL40" i="1"/>
  <c r="AH73" i="7"/>
  <c r="AH21" i="7"/>
  <c r="AH537" i="1"/>
  <c r="AA537" i="1"/>
  <c r="AE537" i="1"/>
  <c r="AH61" i="7"/>
  <c r="AH52" i="7"/>
  <c r="AH544" i="1"/>
  <c r="AA544" i="1"/>
  <c r="AE544" i="1"/>
  <c r="AH47" i="7"/>
  <c r="AH34" i="7"/>
  <c r="AH50" i="7"/>
  <c r="AE79" i="7"/>
  <c r="AD79" i="7"/>
  <c r="AB105" i="7"/>
  <c r="AA105" i="7"/>
  <c r="AE91" i="7"/>
  <c r="AD91" i="7"/>
  <c r="AA64" i="7"/>
  <c r="AB64" i="7"/>
  <c r="AB45" i="7"/>
  <c r="AA45" i="7"/>
  <c r="AA23" i="7"/>
  <c r="AB23" i="7"/>
  <c r="AA48" i="7"/>
  <c r="AB48" i="7"/>
  <c r="AA51" i="7"/>
  <c r="AB51" i="7"/>
  <c r="AA59" i="7"/>
  <c r="AB59" i="7"/>
  <c r="AA76" i="7"/>
  <c r="AB76" i="7"/>
  <c r="AE92" i="7"/>
  <c r="AD92" i="7"/>
  <c r="AC42" i="1"/>
  <c r="AF42" i="1"/>
  <c r="V42" i="1"/>
  <c r="K42" i="1"/>
  <c r="AE90" i="7"/>
  <c r="AD90" i="7"/>
  <c r="AH68" i="7"/>
  <c r="AH29" i="7"/>
  <c r="AH54" i="7"/>
  <c r="AH25" i="7"/>
  <c r="AH66" i="7"/>
  <c r="AZ6" i="7"/>
  <c r="AX6" i="7"/>
  <c r="AH46" i="7"/>
  <c r="AH24" i="7"/>
  <c r="AE97" i="7"/>
  <c r="AD97" i="7"/>
  <c r="AC51" i="1"/>
  <c r="V51" i="1"/>
  <c r="AF51" i="1"/>
  <c r="K51" i="1"/>
  <c r="AE95" i="7"/>
  <c r="AD95" i="7"/>
  <c r="AB27" i="7"/>
  <c r="AA27" i="7"/>
  <c r="AA56" i="7"/>
  <c r="AB56" i="7"/>
  <c r="AA69" i="7"/>
  <c r="AB69" i="7"/>
  <c r="AA37" i="7"/>
  <c r="AB37" i="7"/>
  <c r="AA28" i="7"/>
  <c r="AB28" i="7"/>
  <c r="AB33" i="7"/>
  <c r="AA33" i="7"/>
  <c r="AA70" i="7"/>
  <c r="AB70" i="7"/>
  <c r="AA22" i="7"/>
  <c r="AB22" i="7"/>
  <c r="AB93" i="7"/>
  <c r="AA93" i="7"/>
  <c r="AE81" i="7"/>
  <c r="AD81" i="7"/>
  <c r="R42" i="1"/>
  <c r="T42" i="1" s="1"/>
  <c r="AE87" i="7"/>
  <c r="AD87" i="7"/>
  <c r="AH75" i="7"/>
  <c r="AH43" i="7"/>
  <c r="AH57" i="7"/>
  <c r="AH65" i="7"/>
  <c r="AH71" i="7"/>
  <c r="AH36" i="7"/>
  <c r="AH53" i="7"/>
  <c r="AH503" i="1"/>
  <c r="AA503" i="1"/>
  <c r="AE503" i="1"/>
  <c r="AH35" i="7"/>
  <c r="AI40" i="1"/>
  <c r="AK40" i="1"/>
  <c r="AJ40" i="1"/>
  <c r="AI44" i="1"/>
  <c r="AK44" i="1"/>
  <c r="AJ44" i="1"/>
  <c r="AE50" i="1"/>
  <c r="AD50" i="1"/>
  <c r="AI51" i="1"/>
  <c r="AK51" i="1"/>
  <c r="AJ51" i="1"/>
  <c r="AI46" i="1"/>
  <c r="AK46" i="1"/>
  <c r="AJ46" i="1"/>
  <c r="AI42" i="1"/>
  <c r="AH42" i="1"/>
  <c r="AK42" i="1"/>
  <c r="AJ42" i="1"/>
  <c r="AE56" i="7"/>
  <c r="AD56" i="7"/>
  <c r="AA46" i="7"/>
  <c r="AB46" i="7"/>
  <c r="AB47" i="7"/>
  <c r="AA47" i="7"/>
  <c r="AA63" i="7"/>
  <c r="AB63" i="7"/>
  <c r="AD38" i="7"/>
  <c r="AE38" i="7"/>
  <c r="AE58" i="7"/>
  <c r="AD58" i="7"/>
  <c r="AA65" i="7"/>
  <c r="AB65" i="7"/>
  <c r="AE27" i="7"/>
  <c r="AD27" i="7"/>
  <c r="AE48" i="7"/>
  <c r="AD48" i="7"/>
  <c r="AA72" i="7"/>
  <c r="AB72" i="7"/>
  <c r="AA30" i="7"/>
  <c r="AB30" i="7"/>
  <c r="AH301" i="1"/>
  <c r="AA301" i="1"/>
  <c r="AE301" i="1"/>
  <c r="AH432" i="1"/>
  <c r="AA432" i="1"/>
  <c r="AE432" i="1"/>
  <c r="AH508" i="1"/>
  <c r="AA508" i="1"/>
  <c r="AE508" i="1"/>
  <c r="AH131" i="1"/>
  <c r="AA131" i="1"/>
  <c r="AE131" i="1"/>
  <c r="AZ8" i="1"/>
  <c r="AX8" i="1"/>
  <c r="AH371" i="1"/>
  <c r="AA371" i="1"/>
  <c r="AE371" i="1"/>
  <c r="AZ104" i="1"/>
  <c r="AX104" i="1"/>
  <c r="AH391" i="1"/>
  <c r="AA391" i="1"/>
  <c r="AE391" i="1"/>
  <c r="AZ61" i="1"/>
  <c r="AX61" i="1"/>
  <c r="AH343" i="1"/>
  <c r="AA343" i="1"/>
  <c r="AE343" i="1"/>
  <c r="AH482" i="1"/>
  <c r="AA482" i="1"/>
  <c r="AE482" i="1"/>
  <c r="AH539" i="1"/>
  <c r="AA539" i="1"/>
  <c r="AE539" i="1"/>
  <c r="AZ85" i="1"/>
  <c r="AX85" i="1"/>
  <c r="AZ66" i="1"/>
  <c r="AX66" i="1"/>
  <c r="AH467" i="1"/>
  <c r="AA467" i="1"/>
  <c r="AE467" i="1"/>
  <c r="AH34" i="1"/>
  <c r="AH495" i="1"/>
  <c r="AA495" i="1"/>
  <c r="AE495" i="1"/>
  <c r="AH378" i="1"/>
  <c r="AA378" i="1"/>
  <c r="AE378" i="1"/>
  <c r="AH262" i="1"/>
  <c r="AA262" i="1"/>
  <c r="AE262" i="1"/>
  <c r="AH290" i="1"/>
  <c r="AA290" i="1"/>
  <c r="AE290" i="1"/>
  <c r="AB49" i="1"/>
  <c r="AA49" i="1"/>
  <c r="AH407" i="1"/>
  <c r="AA407" i="1"/>
  <c r="AE407" i="1"/>
  <c r="AH87" i="1"/>
  <c r="AH124" i="1"/>
  <c r="AA124" i="1"/>
  <c r="AE124" i="1"/>
  <c r="AH216" i="1"/>
  <c r="AA216" i="1"/>
  <c r="AE216" i="1"/>
  <c r="AH429" i="1"/>
  <c r="AA429" i="1"/>
  <c r="AE429" i="1"/>
  <c r="AH98" i="1"/>
  <c r="AZ65" i="1"/>
  <c r="AX65" i="1"/>
  <c r="AZ118" i="1"/>
  <c r="AX118" i="1"/>
  <c r="AH225" i="1"/>
  <c r="AA225" i="1"/>
  <c r="AE225" i="1"/>
  <c r="AH118" i="1"/>
  <c r="AA118" i="1"/>
  <c r="AE118" i="1"/>
  <c r="AZ53" i="1"/>
  <c r="AX53" i="1"/>
  <c r="AH309" i="1"/>
  <c r="AA309" i="1"/>
  <c r="AE309" i="1"/>
  <c r="AH114" i="1"/>
  <c r="AA114" i="1"/>
  <c r="AE114" i="1"/>
  <c r="AZ93" i="1"/>
  <c r="AX93" i="1"/>
  <c r="AH358" i="1"/>
  <c r="AA358" i="1"/>
  <c r="AE358" i="1"/>
  <c r="AH231" i="1"/>
  <c r="AA231" i="1"/>
  <c r="AE231" i="1"/>
  <c r="AH237" i="1"/>
  <c r="AA237" i="1"/>
  <c r="AE237" i="1"/>
  <c r="AH412" i="1"/>
  <c r="AA412" i="1"/>
  <c r="AE412" i="1"/>
  <c r="AB24" i="1"/>
  <c r="AA24" i="1"/>
  <c r="AH282" i="1"/>
  <c r="AA282" i="1"/>
  <c r="AE282" i="1"/>
  <c r="AH488" i="1"/>
  <c r="AA488" i="1"/>
  <c r="AE488" i="1"/>
  <c r="AH93" i="1"/>
  <c r="AH430" i="1"/>
  <c r="AA430" i="1"/>
  <c r="AE430" i="1"/>
  <c r="AH370" i="1"/>
  <c r="AA370" i="1"/>
  <c r="AE370" i="1"/>
  <c r="AZ120" i="1"/>
  <c r="AX120" i="1"/>
  <c r="AH122" i="1"/>
  <c r="AA122" i="1"/>
  <c r="AE122" i="1"/>
  <c r="AZ125" i="1"/>
  <c r="AX125" i="1"/>
  <c r="AH447" i="1"/>
  <c r="AA447" i="1"/>
  <c r="AE447" i="1"/>
  <c r="AZ14" i="1"/>
  <c r="AX14" i="1"/>
  <c r="AH453" i="1"/>
  <c r="AA453" i="1"/>
  <c r="AE453" i="1"/>
  <c r="AH128" i="1"/>
  <c r="AA128" i="1"/>
  <c r="AE128" i="1"/>
  <c r="AZ5" i="1"/>
  <c r="AX5" i="1"/>
  <c r="AH241" i="1"/>
  <c r="AA241" i="1"/>
  <c r="AE241" i="1"/>
  <c r="AZ121" i="1"/>
  <c r="AX121" i="1"/>
  <c r="AH234" i="1"/>
  <c r="AA234" i="1"/>
  <c r="AE234" i="1"/>
  <c r="AH542" i="1"/>
  <c r="AA542" i="1"/>
  <c r="AE542" i="1"/>
  <c r="AH528" i="1"/>
  <c r="AA528" i="1"/>
  <c r="AE528" i="1"/>
  <c r="AZ88" i="1"/>
  <c r="AX88" i="1"/>
  <c r="AH295" i="1"/>
  <c r="AA295" i="1"/>
  <c r="AE295" i="1"/>
  <c r="AH433" i="1"/>
  <c r="AA433" i="1"/>
  <c r="AE433" i="1"/>
  <c r="AH299" i="1"/>
  <c r="AA299" i="1"/>
  <c r="AE299" i="1"/>
  <c r="AZ69" i="1"/>
  <c r="AX69" i="1"/>
  <c r="AZ64" i="1"/>
  <c r="AX64" i="1"/>
  <c r="AH168" i="1"/>
  <c r="AA168" i="1"/>
  <c r="AE168" i="1"/>
  <c r="AH411" i="1"/>
  <c r="AA411" i="1"/>
  <c r="AE411" i="1"/>
  <c r="AZ81" i="1"/>
  <c r="AX81" i="1"/>
  <c r="AH498" i="1"/>
  <c r="AA498" i="1"/>
  <c r="AE498" i="1"/>
  <c r="AZ96" i="1"/>
  <c r="AX96" i="1"/>
  <c r="AH178" i="1"/>
  <c r="AA178" i="1"/>
  <c r="AE178" i="1"/>
  <c r="AH175" i="1"/>
  <c r="AA175" i="1"/>
  <c r="AE175" i="1"/>
  <c r="AH160" i="1"/>
  <c r="AA160" i="1"/>
  <c r="AE160" i="1"/>
  <c r="AH232" i="1"/>
  <c r="AA232" i="1"/>
  <c r="AE232" i="1"/>
  <c r="AE93" i="7"/>
  <c r="AD93" i="7"/>
  <c r="AA57" i="7"/>
  <c r="AB57" i="7"/>
  <c r="AE28" i="7"/>
  <c r="AD28" i="7"/>
  <c r="AA66" i="7"/>
  <c r="AB66" i="7"/>
  <c r="AE105" i="7"/>
  <c r="AD105" i="7"/>
  <c r="AA52" i="7"/>
  <c r="AB52" i="7"/>
  <c r="AB49" i="7"/>
  <c r="AA49" i="7"/>
  <c r="AD42" i="7"/>
  <c r="AE42" i="7"/>
  <c r="AE106" i="7"/>
  <c r="AD106" i="7"/>
  <c r="AD48" i="1"/>
  <c r="AH471" i="1"/>
  <c r="AA471" i="1"/>
  <c r="AE471" i="1"/>
  <c r="AH97" i="1"/>
  <c r="AH208" i="1"/>
  <c r="AA208" i="1"/>
  <c r="AE208" i="1"/>
  <c r="AH115" i="1"/>
  <c r="AA115" i="1"/>
  <c r="AE115" i="1"/>
  <c r="AH186" i="1"/>
  <c r="AA186" i="1"/>
  <c r="AE186" i="1"/>
  <c r="AH206" i="1"/>
  <c r="AA206" i="1"/>
  <c r="AE206" i="1"/>
  <c r="AH298" i="1"/>
  <c r="AA298" i="1"/>
  <c r="AE298" i="1"/>
  <c r="AH68" i="1"/>
  <c r="AH196" i="1"/>
  <c r="AA196" i="1"/>
  <c r="AE196" i="1"/>
  <c r="AH518" i="1"/>
  <c r="AA518" i="1"/>
  <c r="AE518" i="1"/>
  <c r="AH107" i="1"/>
  <c r="AA107" i="1"/>
  <c r="AE107" i="1"/>
  <c r="AH302" i="1"/>
  <c r="AA302" i="1"/>
  <c r="AE302" i="1"/>
  <c r="AH239" i="1"/>
  <c r="AA239" i="1"/>
  <c r="AE239" i="1"/>
  <c r="AH201" i="1"/>
  <c r="AA201" i="1"/>
  <c r="AE201" i="1"/>
  <c r="AH198" i="1"/>
  <c r="AA198" i="1"/>
  <c r="AE198" i="1"/>
  <c r="AH406" i="1"/>
  <c r="AA406" i="1"/>
  <c r="AE406" i="1"/>
  <c r="AH512" i="1"/>
  <c r="AA512" i="1"/>
  <c r="AE512" i="1"/>
  <c r="AZ46" i="1"/>
  <c r="AX46" i="1"/>
  <c r="AH264" i="1"/>
  <c r="AA264" i="1"/>
  <c r="AE264" i="1"/>
  <c r="AH268" i="1"/>
  <c r="AA268" i="1"/>
  <c r="AE268" i="1"/>
  <c r="AH103" i="1"/>
  <c r="AZ63" i="1"/>
  <c r="AX63" i="1"/>
  <c r="AH55" i="1"/>
  <c r="AZ98" i="1"/>
  <c r="AX98" i="1"/>
  <c r="AH476" i="1"/>
  <c r="AA476" i="1"/>
  <c r="AE476" i="1"/>
  <c r="AH101" i="1"/>
  <c r="AH287" i="1"/>
  <c r="AA287" i="1"/>
  <c r="AE287" i="1"/>
  <c r="AH152" i="1"/>
  <c r="AA152" i="1"/>
  <c r="AE152" i="1"/>
  <c r="AB50" i="1"/>
  <c r="AZ89" i="1"/>
  <c r="AX89" i="1"/>
  <c r="AZ52" i="1"/>
  <c r="AX52" i="1"/>
  <c r="AH354" i="1"/>
  <c r="AA354" i="1"/>
  <c r="AE354" i="1"/>
  <c r="AH159" i="1"/>
  <c r="AA159" i="1"/>
  <c r="AE159" i="1"/>
  <c r="AH155" i="1"/>
  <c r="AA155" i="1"/>
  <c r="AE155" i="1"/>
  <c r="AH456" i="1"/>
  <c r="AA456" i="1"/>
  <c r="AE456" i="1"/>
  <c r="AZ13" i="1"/>
  <c r="AX13" i="1"/>
  <c r="AH541" i="1"/>
  <c r="AA541" i="1"/>
  <c r="AE541" i="1"/>
  <c r="AH477" i="1"/>
  <c r="AA477" i="1"/>
  <c r="AE477" i="1"/>
  <c r="AH527" i="1"/>
  <c r="AA527" i="1"/>
  <c r="AE527" i="1"/>
  <c r="AH172" i="1"/>
  <c r="AA172" i="1"/>
  <c r="AE172" i="1"/>
  <c r="AZ20" i="1"/>
  <c r="AX20" i="1"/>
  <c r="AH180" i="1"/>
  <c r="AA180" i="1"/>
  <c r="AE180" i="1"/>
  <c r="AH458" i="1"/>
  <c r="AA458" i="1"/>
  <c r="AE458" i="1"/>
  <c r="AZ71" i="1"/>
  <c r="AX71" i="1"/>
  <c r="AH317" i="1"/>
  <c r="AA317" i="1"/>
  <c r="AE317" i="1"/>
  <c r="AZ11" i="1"/>
  <c r="AX11" i="1"/>
  <c r="AH43" i="1"/>
  <c r="AH313" i="1"/>
  <c r="AA313" i="1"/>
  <c r="AE313" i="1"/>
  <c r="AZ54" i="1"/>
  <c r="AX54" i="1"/>
  <c r="AH384" i="1"/>
  <c r="AA384" i="1"/>
  <c r="AE384" i="1"/>
  <c r="AH272" i="1"/>
  <c r="AA272" i="1"/>
  <c r="AE272" i="1"/>
  <c r="AH291" i="1"/>
  <c r="AA291" i="1"/>
  <c r="AE291" i="1"/>
  <c r="AH285" i="1"/>
  <c r="AA285" i="1"/>
  <c r="AE285" i="1"/>
  <c r="AH338" i="1"/>
  <c r="AA338" i="1"/>
  <c r="AE338" i="1"/>
  <c r="AB21" i="1"/>
  <c r="AA21" i="1"/>
  <c r="AH413" i="1"/>
  <c r="AA413" i="1"/>
  <c r="AE413" i="1"/>
  <c r="AA86" i="1"/>
  <c r="AB86" i="1"/>
  <c r="AH293" i="1"/>
  <c r="AA293" i="1"/>
  <c r="AE293" i="1"/>
  <c r="AH500" i="1"/>
  <c r="AA500" i="1"/>
  <c r="AE500" i="1"/>
  <c r="AH95" i="1"/>
  <c r="AZ128" i="1"/>
  <c r="AX128" i="1"/>
  <c r="AH332" i="1"/>
  <c r="AA332" i="1"/>
  <c r="AE332" i="1"/>
  <c r="AB37" i="1"/>
  <c r="AA37" i="1"/>
  <c r="AB36" i="1"/>
  <c r="AA36" i="1"/>
  <c r="AA106" i="1"/>
  <c r="AB106" i="1"/>
  <c r="AA43" i="7"/>
  <c r="AB43" i="7"/>
  <c r="AD23" i="7"/>
  <c r="AE23" i="7"/>
  <c r="AE62" i="7"/>
  <c r="AD62" i="7"/>
  <c r="AB32" i="1"/>
  <c r="AA32" i="1"/>
  <c r="AE44" i="7"/>
  <c r="AD44" i="7"/>
  <c r="AA35" i="1"/>
  <c r="AB35" i="1"/>
  <c r="AA64" i="1"/>
  <c r="AB64" i="1"/>
  <c r="AB61" i="1"/>
  <c r="AA61" i="1"/>
  <c r="AB102" i="1"/>
  <c r="AA102" i="1"/>
  <c r="AE85" i="7"/>
  <c r="AD85" i="7"/>
  <c r="AB73" i="1"/>
  <c r="AA73" i="1"/>
  <c r="AA104" i="1"/>
  <c r="AB104" i="1"/>
  <c r="AA76" i="1"/>
  <c r="AB76" i="1"/>
  <c r="AB63" i="1"/>
  <c r="AA63" i="1"/>
  <c r="AA85" i="1"/>
  <c r="AB85" i="1"/>
  <c r="AB81" i="1"/>
  <c r="AA81" i="1"/>
  <c r="AB25" i="7"/>
  <c r="AA25" i="7"/>
  <c r="AE103" i="7"/>
  <c r="AD103" i="7"/>
  <c r="AA35" i="7"/>
  <c r="AB35" i="7"/>
  <c r="AD37" i="7"/>
  <c r="AE37" i="7"/>
  <c r="AD45" i="7"/>
  <c r="AE45" i="7"/>
  <c r="AA69" i="1"/>
  <c r="AB69" i="1"/>
  <c r="AZ57" i="1"/>
  <c r="AX57" i="1"/>
  <c r="AB25" i="1"/>
  <c r="AA25" i="1"/>
  <c r="AB71" i="1"/>
  <c r="AA71" i="1"/>
  <c r="AB100" i="1"/>
  <c r="AA100" i="1"/>
  <c r="AE88" i="7"/>
  <c r="AD88" i="7"/>
  <c r="AE83" i="7"/>
  <c r="AD83" i="7"/>
  <c r="AH532" i="1"/>
  <c r="AA532" i="1"/>
  <c r="AE532" i="1"/>
  <c r="AA60" i="1"/>
  <c r="AB60" i="1"/>
  <c r="AH344" i="1"/>
  <c r="AA344" i="1"/>
  <c r="AE344" i="1"/>
  <c r="AB67" i="1"/>
  <c r="AA67" i="1"/>
  <c r="AH267" i="1"/>
  <c r="AA267" i="1"/>
  <c r="AE267" i="1"/>
  <c r="AH30" i="1"/>
  <c r="AH529" i="1"/>
  <c r="AA529" i="1"/>
  <c r="AE529" i="1"/>
  <c r="AH90" i="1"/>
  <c r="AH179" i="1"/>
  <c r="AA179" i="1"/>
  <c r="AE179" i="1"/>
  <c r="AH162" i="1"/>
  <c r="AA162" i="1"/>
  <c r="AE162" i="1"/>
  <c r="AH329" i="1"/>
  <c r="AA329" i="1"/>
  <c r="AE329" i="1"/>
  <c r="AH52" i="1"/>
  <c r="AH464" i="1"/>
  <c r="AA464" i="1"/>
  <c r="AE464" i="1"/>
  <c r="AH29" i="1"/>
  <c r="AH497" i="1"/>
  <c r="AA497" i="1"/>
  <c r="AE497" i="1"/>
  <c r="AH53" i="1"/>
  <c r="AH461" i="1"/>
  <c r="AA461" i="1"/>
  <c r="AE461" i="1"/>
  <c r="AH470" i="1"/>
  <c r="AA470" i="1"/>
  <c r="AE470" i="1"/>
  <c r="AH405" i="1"/>
  <c r="AA405" i="1"/>
  <c r="AE405" i="1"/>
  <c r="AH318" i="1"/>
  <c r="AA318" i="1"/>
  <c r="AE318" i="1"/>
  <c r="AH337" i="1"/>
  <c r="AA337" i="1"/>
  <c r="AE337" i="1"/>
  <c r="AZ126" i="1"/>
  <c r="AX126" i="1"/>
  <c r="AZ78" i="1"/>
  <c r="AX78" i="1"/>
  <c r="AZ50" i="1"/>
  <c r="AX50" i="1"/>
  <c r="AH401" i="1"/>
  <c r="AA401" i="1"/>
  <c r="AE401" i="1"/>
  <c r="AZ122" i="1"/>
  <c r="AX122" i="1"/>
  <c r="AH322" i="1"/>
  <c r="AA322" i="1"/>
  <c r="AE322" i="1"/>
  <c r="AH245" i="1"/>
  <c r="AA245" i="1"/>
  <c r="AE245" i="1"/>
  <c r="AH368" i="1"/>
  <c r="AA368" i="1"/>
  <c r="AE368" i="1"/>
  <c r="AH490" i="1"/>
  <c r="AA490" i="1"/>
  <c r="AE490" i="1"/>
  <c r="AB58" i="1"/>
  <c r="AA58" i="1"/>
  <c r="AH242" i="1"/>
  <c r="AA242" i="1"/>
  <c r="AE242" i="1"/>
  <c r="AE76" i="7"/>
  <c r="AD76" i="7"/>
  <c r="AA61" i="7"/>
  <c r="AB61" i="7"/>
  <c r="AA75" i="7"/>
  <c r="AB75" i="7"/>
  <c r="AD22" i="7"/>
  <c r="AE22" i="7"/>
  <c r="AA54" i="7"/>
  <c r="AB54" i="7"/>
  <c r="AA29" i="7"/>
  <c r="AB29" i="7"/>
  <c r="AD59" i="7"/>
  <c r="AE59" i="7"/>
  <c r="AA21" i="7"/>
  <c r="AB21" i="7"/>
  <c r="AB55" i="7"/>
  <c r="AA55" i="7"/>
  <c r="AB26" i="7"/>
  <c r="AA26" i="7"/>
  <c r="AH99" i="1"/>
  <c r="AZ36" i="1"/>
  <c r="AX36" i="1"/>
  <c r="AH184" i="1"/>
  <c r="AA184" i="1"/>
  <c r="AE184" i="1"/>
  <c r="AZ2" i="1"/>
  <c r="AX2" i="1"/>
  <c r="AH188" i="1"/>
  <c r="AA188" i="1"/>
  <c r="AE188" i="1"/>
  <c r="AH146" i="1"/>
  <c r="AA146" i="1"/>
  <c r="AE146" i="1"/>
  <c r="AH475" i="1"/>
  <c r="AA475" i="1"/>
  <c r="AE475" i="1"/>
  <c r="AH218" i="1"/>
  <c r="AA218" i="1"/>
  <c r="AE218" i="1"/>
  <c r="AH526" i="1"/>
  <c r="AA526" i="1"/>
  <c r="AE526" i="1"/>
  <c r="AZ129" i="1"/>
  <c r="AX129" i="1"/>
  <c r="AH345" i="1"/>
  <c r="AA345" i="1"/>
  <c r="AE345" i="1"/>
  <c r="AZ99" i="1"/>
  <c r="AX99" i="1"/>
  <c r="AH138" i="1"/>
  <c r="AA138" i="1"/>
  <c r="AE138" i="1"/>
  <c r="AH278" i="1"/>
  <c r="AA278" i="1"/>
  <c r="AE278" i="1"/>
  <c r="AZ4" i="1"/>
  <c r="AX4" i="1"/>
  <c r="AH250" i="1"/>
  <c r="AA250" i="1"/>
  <c r="AE250" i="1"/>
  <c r="AZ37" i="1"/>
  <c r="AX37" i="1"/>
  <c r="AH210" i="1"/>
  <c r="AA210" i="1"/>
  <c r="AE210" i="1"/>
  <c r="AH286" i="1"/>
  <c r="AA286" i="1"/>
  <c r="AE286" i="1"/>
  <c r="AH136" i="1"/>
  <c r="AA136" i="1"/>
  <c r="AE136" i="1"/>
  <c r="AH66" i="1"/>
  <c r="AH161" i="1"/>
  <c r="AA161" i="1"/>
  <c r="AE161" i="1"/>
  <c r="AZ102" i="1"/>
  <c r="AX102" i="1"/>
  <c r="AE89" i="7"/>
  <c r="AD89" i="7"/>
  <c r="AH441" i="1"/>
  <c r="AA441" i="1"/>
  <c r="AE441" i="1"/>
  <c r="AH450" i="1"/>
  <c r="AA450" i="1"/>
  <c r="AE450" i="1"/>
  <c r="AH292" i="1"/>
  <c r="AA292" i="1"/>
  <c r="AE292" i="1"/>
  <c r="AH362" i="1"/>
  <c r="AA362" i="1"/>
  <c r="AE362" i="1"/>
  <c r="AZ22" i="1"/>
  <c r="AX22" i="1"/>
  <c r="AH70" i="1"/>
  <c r="AH389" i="1"/>
  <c r="AA389" i="1"/>
  <c r="AE389" i="1"/>
  <c r="AH438" i="1"/>
  <c r="AA438" i="1"/>
  <c r="AE438" i="1"/>
  <c r="AH520" i="1"/>
  <c r="AA520" i="1"/>
  <c r="AE520" i="1"/>
  <c r="AH209" i="1"/>
  <c r="AA209" i="1"/>
  <c r="AE209" i="1"/>
  <c r="AH79" i="1"/>
  <c r="AH426" i="1"/>
  <c r="AA426" i="1"/>
  <c r="AE426" i="1"/>
  <c r="AH493" i="1"/>
  <c r="AA493" i="1"/>
  <c r="AE493" i="1"/>
  <c r="AH176" i="1"/>
  <c r="AA176" i="1"/>
  <c r="AE176" i="1"/>
  <c r="AZ131" i="1"/>
  <c r="AX131" i="1"/>
  <c r="AZ97" i="1"/>
  <c r="AX97" i="1"/>
  <c r="AH485" i="1"/>
  <c r="AA485" i="1"/>
  <c r="AE485" i="1"/>
  <c r="AH431" i="1"/>
  <c r="AA431" i="1"/>
  <c r="AE431" i="1"/>
  <c r="AZ105" i="1"/>
  <c r="AX105" i="1"/>
  <c r="AH261" i="1"/>
  <c r="AA261" i="1"/>
  <c r="AE261" i="1"/>
  <c r="AH373" i="1"/>
  <c r="AA373" i="1"/>
  <c r="AE373" i="1"/>
  <c r="AZ116" i="1"/>
  <c r="AX116" i="1"/>
  <c r="AH213" i="1"/>
  <c r="AA213" i="1"/>
  <c r="AE213" i="1"/>
  <c r="AZ117" i="1"/>
  <c r="AX117" i="1"/>
  <c r="AH144" i="1"/>
  <c r="AA144" i="1"/>
  <c r="AE144" i="1"/>
  <c r="AD39" i="7"/>
  <c r="AE39" i="7"/>
  <c r="AH129" i="1"/>
  <c r="AA129" i="1"/>
  <c r="AE129" i="1"/>
  <c r="AH386" i="1"/>
  <c r="AA386" i="1"/>
  <c r="AE386" i="1"/>
  <c r="AZ68" i="1"/>
  <c r="AX68" i="1"/>
  <c r="AZ130" i="1"/>
  <c r="AX130" i="1"/>
  <c r="AH404" i="1"/>
  <c r="AA404" i="1"/>
  <c r="AE404" i="1"/>
  <c r="AH255" i="1"/>
  <c r="AA255" i="1"/>
  <c r="AE255" i="1"/>
  <c r="AH148" i="1"/>
  <c r="AA148" i="1"/>
  <c r="AE148" i="1"/>
  <c r="AH296" i="1"/>
  <c r="AA296" i="1"/>
  <c r="AE296" i="1"/>
  <c r="AZ83" i="1"/>
  <c r="AX83" i="1"/>
  <c r="AH281" i="1"/>
  <c r="AA281" i="1"/>
  <c r="AE281" i="1"/>
  <c r="AH38" i="1"/>
  <c r="AH243" i="1"/>
  <c r="AA243" i="1"/>
  <c r="AE243" i="1"/>
  <c r="AH54" i="1"/>
  <c r="AH235" i="1"/>
  <c r="AA235" i="1"/>
  <c r="AE235" i="1"/>
  <c r="AH257" i="1"/>
  <c r="AA257" i="1"/>
  <c r="AE257" i="1"/>
  <c r="AH376" i="1"/>
  <c r="AA376" i="1"/>
  <c r="AE376" i="1"/>
  <c r="AH445" i="1"/>
  <c r="AA445" i="1"/>
  <c r="AE445" i="1"/>
  <c r="AH125" i="1"/>
  <c r="AA125" i="1"/>
  <c r="AE125" i="1"/>
  <c r="AZ87" i="1"/>
  <c r="AX87" i="1"/>
  <c r="AZ42" i="1"/>
  <c r="AX42" i="1"/>
  <c r="AH452" i="1"/>
  <c r="AA452" i="1"/>
  <c r="AE452" i="1"/>
  <c r="AH374" i="1"/>
  <c r="AA374" i="1"/>
  <c r="AE374" i="1"/>
  <c r="AH424" i="1"/>
  <c r="AA424" i="1"/>
  <c r="AE424" i="1"/>
  <c r="AH249" i="1"/>
  <c r="AA249" i="1"/>
  <c r="AE249" i="1"/>
  <c r="AH304" i="1"/>
  <c r="AA304" i="1"/>
  <c r="AE304" i="1"/>
  <c r="AB72" i="1"/>
  <c r="AA72" i="1"/>
  <c r="AB82" i="1"/>
  <c r="AA82" i="1"/>
  <c r="AH22" i="1"/>
  <c r="AB53" i="7"/>
  <c r="AA53" i="7"/>
  <c r="AE70" i="7"/>
  <c r="AD70" i="7"/>
  <c r="AD69" i="7"/>
  <c r="AE69" i="7"/>
  <c r="AA68" i="7"/>
  <c r="AB68" i="7"/>
  <c r="AA50" i="7"/>
  <c r="AB50" i="7"/>
  <c r="AA73" i="7"/>
  <c r="AB73" i="7"/>
  <c r="AA67" i="7"/>
  <c r="AB67" i="7"/>
  <c r="AE77" i="7"/>
  <c r="AD77" i="7"/>
  <c r="AD32" i="7"/>
  <c r="AE32" i="7"/>
  <c r="AA31" i="7"/>
  <c r="AB31" i="7"/>
  <c r="AH437" i="1"/>
  <c r="AA437" i="1"/>
  <c r="AE437" i="1"/>
  <c r="AH530" i="1"/>
  <c r="AA530" i="1"/>
  <c r="AE530" i="1"/>
  <c r="AA78" i="1"/>
  <c r="AB78" i="1"/>
  <c r="AB27" i="1"/>
  <c r="AA27" i="1"/>
  <c r="AA83" i="1"/>
  <c r="AB83" i="1"/>
  <c r="AB57" i="1"/>
  <c r="AA57" i="1"/>
  <c r="AA39" i="1"/>
  <c r="AB39" i="1"/>
  <c r="AB89" i="1"/>
  <c r="AA89" i="1"/>
  <c r="AA41" i="1"/>
  <c r="AB41" i="1"/>
  <c r="AA74" i="1"/>
  <c r="AB74" i="1"/>
  <c r="AB47" i="1"/>
  <c r="AA47" i="1"/>
  <c r="AE40" i="7"/>
  <c r="AD40" i="7"/>
  <c r="AA77" i="1"/>
  <c r="AB77" i="1"/>
  <c r="AA59" i="1"/>
  <c r="AB59" i="1"/>
  <c r="AZ26" i="1"/>
  <c r="AX26" i="1"/>
  <c r="AA36" i="7"/>
  <c r="AB36" i="7"/>
  <c r="AD33" i="7"/>
  <c r="AE33" i="7"/>
  <c r="AB24" i="7"/>
  <c r="AA24" i="7"/>
  <c r="AD51" i="7"/>
  <c r="AE51" i="7"/>
  <c r="AD64" i="7"/>
  <c r="AE64" i="7"/>
  <c r="AB34" i="7"/>
  <c r="AA34" i="7"/>
  <c r="AD60" i="7"/>
  <c r="AE60" i="7"/>
  <c r="AH307" i="1"/>
  <c r="AA307" i="1"/>
  <c r="AE307" i="1"/>
  <c r="AH449" i="1"/>
  <c r="AA449" i="1"/>
  <c r="AE449" i="1"/>
  <c r="AH92" i="1"/>
  <c r="AH356" i="1"/>
  <c r="AA356" i="1"/>
  <c r="AE356" i="1"/>
  <c r="AZ45" i="1"/>
  <c r="AX45" i="1"/>
  <c r="AZ84" i="1"/>
  <c r="AX84" i="1"/>
  <c r="AZ70" i="1"/>
  <c r="AX70" i="1"/>
  <c r="AZ92" i="1"/>
  <c r="AX92" i="1"/>
  <c r="AH80" i="1"/>
  <c r="AH133" i="1"/>
  <c r="AA133" i="1"/>
  <c r="AE133" i="1"/>
  <c r="AZ113" i="1"/>
  <c r="AX113" i="1"/>
  <c r="AH350" i="1"/>
  <c r="AA350" i="1"/>
  <c r="AE350" i="1"/>
  <c r="AA26" i="1"/>
  <c r="AB26" i="1"/>
  <c r="AH448" i="1"/>
  <c r="AA448" i="1"/>
  <c r="AE448" i="1"/>
  <c r="AH123" i="1"/>
  <c r="AA123" i="1"/>
  <c r="AE123" i="1"/>
  <c r="AH212" i="1"/>
  <c r="AA212" i="1"/>
  <c r="AE212" i="1"/>
  <c r="AH258" i="1"/>
  <c r="AA258" i="1"/>
  <c r="AE258" i="1"/>
  <c r="AH260" i="1"/>
  <c r="AA260" i="1"/>
  <c r="AE260" i="1"/>
  <c r="AZ32" i="1"/>
  <c r="AX32" i="1"/>
  <c r="AA23" i="1"/>
  <c r="AB23" i="1"/>
  <c r="AH75" i="1"/>
  <c r="AZ31" i="1"/>
  <c r="AX31" i="1"/>
  <c r="AH165" i="1"/>
  <c r="AA165" i="1"/>
  <c r="AE165" i="1"/>
  <c r="AH105" i="1"/>
  <c r="AH31" i="1"/>
  <c r="AH187" i="1"/>
  <c r="AA187" i="1"/>
  <c r="AE187" i="1"/>
  <c r="AH348" i="1"/>
  <c r="AA348" i="1"/>
  <c r="AE348" i="1"/>
  <c r="AZ111" i="1"/>
  <c r="AX111" i="1"/>
  <c r="AH215" i="1"/>
  <c r="AA215" i="1"/>
  <c r="AE215" i="1"/>
  <c r="AZ18" i="1"/>
  <c r="AX18" i="1"/>
  <c r="AH157" i="1"/>
  <c r="AA157" i="1"/>
  <c r="AE157" i="1"/>
  <c r="AH509" i="1"/>
  <c r="AA509" i="1"/>
  <c r="AE509" i="1"/>
  <c r="AZ112" i="1"/>
  <c r="AX112" i="1"/>
  <c r="AH315" i="1"/>
  <c r="AA315" i="1"/>
  <c r="AE315" i="1"/>
  <c r="AH297" i="1"/>
  <c r="AA297" i="1"/>
  <c r="AE297" i="1"/>
  <c r="AZ56" i="1"/>
  <c r="AX56" i="1"/>
  <c r="AH372" i="1"/>
  <c r="AA372" i="1"/>
  <c r="AE372" i="1"/>
  <c r="AZ101" i="1"/>
  <c r="AX101" i="1"/>
  <c r="AH207" i="1"/>
  <c r="AA207" i="1"/>
  <c r="AE207" i="1"/>
  <c r="AH88" i="1"/>
  <c r="AH361" i="1"/>
  <c r="AA361" i="1"/>
  <c r="AE361" i="1"/>
  <c r="AH65" i="1"/>
  <c r="AH422" i="1"/>
  <c r="AA422" i="1"/>
  <c r="AE422" i="1"/>
  <c r="AH28" i="1"/>
  <c r="AH56" i="1"/>
  <c r="AH236" i="1"/>
  <c r="AA236" i="1"/>
  <c r="AE236" i="1"/>
  <c r="AZ28" i="1"/>
  <c r="AX28" i="1"/>
  <c r="AH417" i="1"/>
  <c r="AA417" i="1"/>
  <c r="AE417" i="1"/>
  <c r="AZ19" i="1"/>
  <c r="AX19" i="1"/>
  <c r="AH204" i="1"/>
  <c r="AA204" i="1"/>
  <c r="AE204" i="1"/>
  <c r="AH472" i="1"/>
  <c r="AA472" i="1"/>
  <c r="AE472" i="1"/>
  <c r="AZ34" i="1"/>
  <c r="AX34" i="1"/>
  <c r="AH193" i="1"/>
  <c r="AA193" i="1"/>
  <c r="AE193" i="1"/>
  <c r="AH341" i="1"/>
  <c r="AA341" i="1"/>
  <c r="AE341" i="1"/>
  <c r="AH491" i="1"/>
  <c r="AA491" i="1"/>
  <c r="AE491" i="1"/>
  <c r="AH505" i="1"/>
  <c r="AA505" i="1"/>
  <c r="AE505" i="1"/>
  <c r="AH517" i="1"/>
  <c r="AA517" i="1"/>
  <c r="AE517" i="1"/>
  <c r="AZ48" i="1"/>
  <c r="AX48" i="1"/>
  <c r="AH536" i="1"/>
  <c r="AA536" i="1"/>
  <c r="AE536" i="1"/>
  <c r="AH84" i="1"/>
  <c r="AH253" i="1"/>
  <c r="AA253" i="1"/>
  <c r="AE253" i="1"/>
  <c r="AH166" i="1"/>
  <c r="AA166" i="1"/>
  <c r="AE166" i="1"/>
  <c r="AH359" i="1"/>
  <c r="AA359" i="1"/>
  <c r="AE359" i="1"/>
  <c r="AH181" i="1"/>
  <c r="AA181" i="1"/>
  <c r="AE181" i="1"/>
  <c r="AH330" i="1"/>
  <c r="AA330" i="1"/>
  <c r="AE330" i="1"/>
  <c r="AZ110" i="1"/>
  <c r="AX110" i="1"/>
  <c r="AH375" i="1"/>
  <c r="AA375" i="1"/>
  <c r="AE375" i="1"/>
  <c r="AH462" i="1"/>
  <c r="AA462" i="1"/>
  <c r="AE462" i="1"/>
  <c r="AH182" i="1"/>
  <c r="AA182" i="1"/>
  <c r="AE182" i="1"/>
  <c r="AH276" i="1"/>
  <c r="AA276" i="1"/>
  <c r="AE276" i="1"/>
  <c r="AH423" i="1"/>
  <c r="AA423" i="1"/>
  <c r="AE423" i="1"/>
  <c r="AH174" i="1"/>
  <c r="AA174" i="1"/>
  <c r="AE174" i="1"/>
  <c r="AH382" i="1"/>
  <c r="AA382" i="1"/>
  <c r="AE382" i="1"/>
  <c r="AH283" i="1"/>
  <c r="AA283" i="1"/>
  <c r="AE283" i="1"/>
  <c r="AZ41" i="1"/>
  <c r="AX41" i="1"/>
  <c r="AH170" i="1"/>
  <c r="AA170" i="1"/>
  <c r="AE170" i="1"/>
  <c r="AZ127" i="1"/>
  <c r="AX127" i="1"/>
  <c r="AH421" i="1"/>
  <c r="AA421" i="1"/>
  <c r="AE421" i="1"/>
  <c r="AH443" i="1"/>
  <c r="AA443" i="1"/>
  <c r="AE443" i="1"/>
  <c r="AA71" i="7"/>
  <c r="AB71" i="7"/>
  <c r="AB62" i="1"/>
  <c r="AA62" i="1"/>
  <c r="AE99" i="7"/>
  <c r="AD99" i="7"/>
  <c r="AA94" i="1"/>
  <c r="AB94" i="1"/>
  <c r="AH33" i="1"/>
  <c r="AA96" i="1"/>
  <c r="AB96" i="1"/>
  <c r="AH408" i="1"/>
  <c r="AA408" i="1"/>
  <c r="AE408" i="1"/>
  <c r="AH45" i="1"/>
  <c r="AH171" i="1"/>
  <c r="AA171" i="1"/>
  <c r="AE171" i="1"/>
  <c r="AA91" i="1"/>
  <c r="AB91" i="1"/>
  <c r="AH522" i="1"/>
  <c r="AA522" i="1"/>
  <c r="AE522" i="1"/>
  <c r="AZ17" i="1"/>
  <c r="AX17" i="1"/>
  <c r="AH480" i="1"/>
  <c r="AA480" i="1"/>
  <c r="AE480" i="1"/>
  <c r="AE96" i="1"/>
  <c r="AD96" i="1"/>
  <c r="AD91" i="1"/>
  <c r="AE91" i="1"/>
  <c r="AD94" i="1"/>
  <c r="AE94" i="1"/>
  <c r="AD24" i="7"/>
  <c r="AE24" i="7"/>
  <c r="AE59" i="1"/>
  <c r="AD59" i="1"/>
  <c r="AE74" i="1"/>
  <c r="AD74" i="1"/>
  <c r="AD67" i="7"/>
  <c r="AE67" i="7"/>
  <c r="AE72" i="1"/>
  <c r="AD72" i="1"/>
  <c r="AA38" i="1"/>
  <c r="AB38" i="1"/>
  <c r="AB70" i="1"/>
  <c r="AA70" i="1"/>
  <c r="AD29" i="7"/>
  <c r="AE29" i="7"/>
  <c r="AE63" i="1"/>
  <c r="AD63" i="1"/>
  <c r="AE37" i="1"/>
  <c r="AD37" i="1"/>
  <c r="AE86" i="1"/>
  <c r="AD86" i="1"/>
  <c r="AB101" i="1"/>
  <c r="AA101" i="1"/>
  <c r="AA97" i="1"/>
  <c r="AB97" i="1"/>
  <c r="AB87" i="1"/>
  <c r="AA87" i="1"/>
  <c r="AA34" i="1"/>
  <c r="AB34" i="1"/>
  <c r="AD47" i="7"/>
  <c r="AE47" i="7"/>
  <c r="AA42" i="1"/>
  <c r="AB42" i="1"/>
  <c r="AA75" i="1"/>
  <c r="AB75" i="1"/>
  <c r="AD55" i="7"/>
  <c r="AE55" i="7"/>
  <c r="AD54" i="7"/>
  <c r="AE54" i="7"/>
  <c r="AE100" i="1"/>
  <c r="AD100" i="1"/>
  <c r="AE69" i="1"/>
  <c r="AD69" i="1"/>
  <c r="AD35" i="1"/>
  <c r="AE35" i="1"/>
  <c r="AD30" i="7"/>
  <c r="AE30" i="7"/>
  <c r="AE65" i="7"/>
  <c r="AD65" i="7"/>
  <c r="AA84" i="1"/>
  <c r="AB84" i="1"/>
  <c r="AB28" i="1"/>
  <c r="AA28" i="1"/>
  <c r="AE34" i="7"/>
  <c r="AD34" i="7"/>
  <c r="AE77" i="1"/>
  <c r="AD77" i="1"/>
  <c r="AE41" i="1"/>
  <c r="AD41" i="1"/>
  <c r="AE83" i="1"/>
  <c r="AD83" i="1"/>
  <c r="AD31" i="7"/>
  <c r="AE31" i="7"/>
  <c r="AD73" i="7"/>
  <c r="AE73" i="7"/>
  <c r="AB66" i="1"/>
  <c r="AA66" i="1"/>
  <c r="AE25" i="7"/>
  <c r="AD25" i="7"/>
  <c r="AE102" i="1"/>
  <c r="AD102" i="1"/>
  <c r="AE21" i="1"/>
  <c r="AD21" i="1"/>
  <c r="AB68" i="1"/>
  <c r="AA68" i="1"/>
  <c r="AE52" i="7"/>
  <c r="AD52" i="7"/>
  <c r="AE57" i="7"/>
  <c r="AD57" i="7"/>
  <c r="AE49" i="1"/>
  <c r="AD49" i="1"/>
  <c r="AD62" i="1"/>
  <c r="AE62" i="1"/>
  <c r="AE23" i="1"/>
  <c r="AD23" i="1"/>
  <c r="AE26" i="1"/>
  <c r="AD26" i="1"/>
  <c r="AE89" i="1"/>
  <c r="AD89" i="1"/>
  <c r="AE27" i="1"/>
  <c r="AD27" i="1"/>
  <c r="AD53" i="7"/>
  <c r="AE53" i="7"/>
  <c r="AB79" i="1"/>
  <c r="AA79" i="1"/>
  <c r="AE58" i="1"/>
  <c r="AD58" i="1"/>
  <c r="AA53" i="1"/>
  <c r="AB53" i="1"/>
  <c r="AA90" i="1"/>
  <c r="AB90" i="1"/>
  <c r="AE60" i="1"/>
  <c r="AD60" i="1"/>
  <c r="AD71" i="1"/>
  <c r="AE71" i="1"/>
  <c r="AE76" i="1"/>
  <c r="AD76" i="1"/>
  <c r="AD43" i="7"/>
  <c r="AE43" i="7"/>
  <c r="AA43" i="1"/>
  <c r="AB43" i="1"/>
  <c r="AA55" i="1"/>
  <c r="AB55" i="1"/>
  <c r="AA93" i="1"/>
  <c r="AB93" i="1"/>
  <c r="AE72" i="7"/>
  <c r="AD72" i="7"/>
  <c r="AE46" i="7"/>
  <c r="AD46" i="7"/>
  <c r="AH46" i="1"/>
  <c r="AH44" i="1"/>
  <c r="AA56" i="1"/>
  <c r="AB56" i="1"/>
  <c r="AA45" i="1"/>
  <c r="AB45" i="1"/>
  <c r="AB65" i="1"/>
  <c r="AA65" i="1"/>
  <c r="AE50" i="7"/>
  <c r="AD50" i="7"/>
  <c r="AD21" i="7"/>
  <c r="AE21" i="7"/>
  <c r="AE81" i="1"/>
  <c r="AD81" i="1"/>
  <c r="AE61" i="1"/>
  <c r="AD61" i="1"/>
  <c r="AD32" i="1"/>
  <c r="AE32" i="1"/>
  <c r="AA95" i="1"/>
  <c r="AB95" i="1"/>
  <c r="AA98" i="1"/>
  <c r="AB98" i="1"/>
  <c r="AB31" i="1"/>
  <c r="AA31" i="1"/>
  <c r="AA92" i="1"/>
  <c r="AB92" i="1"/>
  <c r="AE36" i="7"/>
  <c r="AD36" i="7"/>
  <c r="AD47" i="1"/>
  <c r="AE47" i="1"/>
  <c r="AB22" i="1"/>
  <c r="AA22" i="1"/>
  <c r="AE75" i="7"/>
  <c r="AD75" i="7"/>
  <c r="AB29" i="1"/>
  <c r="AA29" i="1"/>
  <c r="AB30" i="1"/>
  <c r="AA30" i="1"/>
  <c r="AE25" i="1"/>
  <c r="AD25" i="1"/>
  <c r="AE104" i="1"/>
  <c r="AD104" i="1"/>
  <c r="AE106" i="1"/>
  <c r="AD106" i="1"/>
  <c r="AA103" i="1"/>
  <c r="AB103" i="1"/>
  <c r="AD71" i="7"/>
  <c r="AE71" i="7"/>
  <c r="AA105" i="1"/>
  <c r="AB105" i="1"/>
  <c r="AE39" i="1"/>
  <c r="AD39" i="1"/>
  <c r="AD78" i="1"/>
  <c r="AE78" i="1"/>
  <c r="AD68" i="7"/>
  <c r="AE68" i="7"/>
  <c r="AE82" i="1"/>
  <c r="AD82" i="1"/>
  <c r="AA54" i="1"/>
  <c r="AB54" i="1"/>
  <c r="AA99" i="1"/>
  <c r="AB99" i="1"/>
  <c r="AE73" i="1"/>
  <c r="AD73" i="1"/>
  <c r="AE36" i="1"/>
  <c r="AD36" i="1"/>
  <c r="AE66" i="7"/>
  <c r="AD66" i="7"/>
  <c r="AD24" i="1"/>
  <c r="AE24" i="1"/>
  <c r="AH51" i="1"/>
  <c r="AH40" i="1"/>
  <c r="AB33" i="1"/>
  <c r="AA33" i="1"/>
  <c r="AB88" i="1"/>
  <c r="AA88" i="1"/>
  <c r="AA80" i="1"/>
  <c r="AB80" i="1"/>
  <c r="AD57" i="1"/>
  <c r="AE57" i="1"/>
  <c r="AE26" i="7"/>
  <c r="AD26" i="7"/>
  <c r="AE61" i="7"/>
  <c r="AD61" i="7"/>
  <c r="AB52" i="1"/>
  <c r="AA52" i="1"/>
  <c r="AE67" i="1"/>
  <c r="AD67" i="1"/>
  <c r="AE35" i="7"/>
  <c r="AD35" i="7"/>
  <c r="AE85" i="1"/>
  <c r="AD85" i="1"/>
  <c r="AE64" i="1"/>
  <c r="AD64" i="1"/>
  <c r="AE49" i="7"/>
  <c r="AD49" i="7"/>
  <c r="AE63" i="7"/>
  <c r="AD63" i="7"/>
  <c r="AD33" i="1"/>
  <c r="AE33" i="1"/>
  <c r="AD22" i="1"/>
  <c r="AE22" i="1"/>
  <c r="AE31" i="1"/>
  <c r="AD31" i="1"/>
  <c r="AB44" i="1"/>
  <c r="AA44" i="1"/>
  <c r="AE79" i="1"/>
  <c r="AD79" i="1"/>
  <c r="AE66" i="1"/>
  <c r="AD66" i="1"/>
  <c r="AE105" i="1"/>
  <c r="AD105" i="1"/>
  <c r="AB46" i="1"/>
  <c r="AA46" i="1"/>
  <c r="AD55" i="1"/>
  <c r="AE55" i="1"/>
  <c r="AE84" i="1"/>
  <c r="AD84" i="1"/>
  <c r="AE34" i="1"/>
  <c r="AD34" i="1"/>
  <c r="AA40" i="1"/>
  <c r="AB40" i="1"/>
  <c r="AE65" i="1"/>
  <c r="AD65" i="1"/>
  <c r="AD87" i="1"/>
  <c r="AE87" i="1"/>
  <c r="AE52" i="1"/>
  <c r="AD52" i="1"/>
  <c r="AA51" i="1"/>
  <c r="AB51" i="1"/>
  <c r="AE98" i="1"/>
  <c r="AD98" i="1"/>
  <c r="AD43" i="1"/>
  <c r="AE43" i="1"/>
  <c r="AE75" i="1"/>
  <c r="AD75" i="1"/>
  <c r="AD30" i="1"/>
  <c r="AE30" i="1"/>
  <c r="AE68" i="1"/>
  <c r="AD68" i="1"/>
  <c r="AD70" i="1"/>
  <c r="AE70" i="1"/>
  <c r="AE80" i="1"/>
  <c r="AD80" i="1"/>
  <c r="AD99" i="1"/>
  <c r="AE99" i="1"/>
  <c r="AE103" i="1"/>
  <c r="AD103" i="1"/>
  <c r="AD95" i="1"/>
  <c r="AE95" i="1"/>
  <c r="AE45" i="1"/>
  <c r="AD45" i="1"/>
  <c r="AD90" i="1"/>
  <c r="AE90" i="1"/>
  <c r="AD42" i="1"/>
  <c r="AE42" i="1"/>
  <c r="AE97" i="1"/>
  <c r="AD97" i="1"/>
  <c r="AE88" i="1"/>
  <c r="AD88" i="1"/>
  <c r="AE29" i="1"/>
  <c r="AD29" i="1"/>
  <c r="AC11" i="7"/>
  <c r="AE19" i="7"/>
  <c r="AD28" i="1"/>
  <c r="AE28" i="1"/>
  <c r="AE101" i="1"/>
  <c r="AD101" i="1"/>
  <c r="AE54" i="1"/>
  <c r="AD54" i="1"/>
  <c r="AE92" i="1"/>
  <c r="AD92" i="1"/>
  <c r="AD56" i="1"/>
  <c r="AE56" i="1"/>
  <c r="AE93" i="1"/>
  <c r="AD93" i="1"/>
  <c r="AE53" i="1"/>
  <c r="AD53" i="1"/>
  <c r="AE38" i="1"/>
  <c r="AD38" i="1"/>
  <c r="AE51" i="1"/>
  <c r="AD51" i="1"/>
  <c r="AE40" i="1"/>
  <c r="AE19" i="1"/>
  <c r="AD40" i="1"/>
  <c r="AE46" i="1"/>
  <c r="AC11" i="1"/>
  <c r="AD46" i="1"/>
  <c r="AE44" i="1"/>
  <c r="AD44" i="1"/>
  <c r="C11" i="6"/>
  <c r="C12" i="6"/>
  <c r="C12" i="1"/>
  <c r="C11" i="7"/>
  <c r="C12" i="7"/>
  <c r="C11" i="1"/>
  <c r="R60" i="6" l="1"/>
  <c r="T60" i="6" s="1"/>
  <c r="AF39" i="1"/>
  <c r="V61" i="1"/>
  <c r="AC29" i="1"/>
  <c r="AC60" i="7"/>
  <c r="AC48" i="7"/>
  <c r="AC102" i="7"/>
  <c r="R45" i="1"/>
  <c r="T45" i="1" s="1"/>
  <c r="R39" i="1"/>
  <c r="T39" i="1" s="1"/>
  <c r="V45" i="1"/>
  <c r="AC61" i="1"/>
  <c r="AF73" i="7"/>
  <c r="V48" i="7"/>
  <c r="V102" i="7"/>
  <c r="AF79" i="7"/>
  <c r="AF41" i="7"/>
  <c r="R23" i="1"/>
  <c r="T23" i="1" s="1"/>
  <c r="AF45" i="1"/>
  <c r="R32" i="6"/>
  <c r="T32" i="6" s="1"/>
  <c r="AF61" i="1"/>
  <c r="AC73" i="7"/>
  <c r="AC79" i="7"/>
  <c r="AC41" i="7"/>
  <c r="AF34" i="1"/>
  <c r="V23" i="1"/>
  <c r="V77" i="1"/>
  <c r="V55" i="1"/>
  <c r="AF60" i="7"/>
  <c r="R27" i="7"/>
  <c r="T27" i="7" s="1"/>
  <c r="V79" i="7"/>
  <c r="AF54" i="7"/>
  <c r="V41" i="7"/>
  <c r="W7" i="7"/>
  <c r="V34" i="1"/>
  <c r="AF23" i="1"/>
  <c r="R77" i="1"/>
  <c r="T77" i="1" s="1"/>
  <c r="AC55" i="1"/>
  <c r="V27" i="7"/>
  <c r="R34" i="7"/>
  <c r="T34" i="7" s="1"/>
  <c r="W3" i="6"/>
  <c r="AF66" i="7"/>
  <c r="AC54" i="7"/>
  <c r="AC34" i="1"/>
  <c r="AC77" i="1"/>
  <c r="AF34" i="7"/>
  <c r="AC66" i="7"/>
  <c r="V54" i="7"/>
  <c r="AF55" i="1"/>
  <c r="AF29" i="1"/>
  <c r="V66" i="7"/>
  <c r="W6" i="7"/>
  <c r="C16" i="1"/>
  <c r="D18" i="1" s="1"/>
  <c r="C16" i="6"/>
  <c r="D18" i="6" s="1"/>
  <c r="C15" i="6"/>
  <c r="C16" i="7"/>
  <c r="D18" i="7" s="1"/>
  <c r="C15" i="1"/>
  <c r="C15" i="7"/>
  <c r="V50" i="6"/>
  <c r="R50" i="6"/>
  <c r="T50" i="6" s="1"/>
  <c r="V32" i="1"/>
  <c r="AF32" i="1"/>
  <c r="R32" i="1"/>
  <c r="T32" i="1" s="1"/>
  <c r="AC32" i="1"/>
  <c r="AC87" i="1"/>
  <c r="AF87" i="1"/>
  <c r="V87" i="1"/>
  <c r="R87" i="1"/>
  <c r="T87" i="1" s="1"/>
  <c r="AF78" i="1"/>
  <c r="V78" i="1"/>
  <c r="R78" i="1"/>
  <c r="T78" i="1" s="1"/>
  <c r="AC78" i="1"/>
  <c r="B15" i="2"/>
  <c r="O13" i="2"/>
  <c r="E13" i="2"/>
  <c r="J13" i="2"/>
  <c r="L13" i="2"/>
  <c r="K13" i="2"/>
  <c r="Q13" i="2"/>
  <c r="C13" i="2"/>
  <c r="D13" i="2"/>
  <c r="I13" i="2"/>
  <c r="P13" i="2"/>
  <c r="N13" i="2"/>
  <c r="M13" i="2"/>
  <c r="G13" i="2"/>
  <c r="V105" i="7"/>
  <c r="AC105" i="7"/>
  <c r="AF105" i="7"/>
  <c r="R105" i="7"/>
  <c r="T105" i="7" s="1"/>
  <c r="AC39" i="7"/>
  <c r="AF39" i="7"/>
  <c r="R39" i="7"/>
  <c r="T39" i="7" s="1"/>
  <c r="V39" i="7"/>
  <c r="V25" i="7"/>
  <c r="AC25" i="7"/>
  <c r="V31" i="6"/>
  <c r="R31" i="6"/>
  <c r="T31" i="6" s="1"/>
  <c r="E14" i="6" s="1"/>
  <c r="F13" i="2"/>
  <c r="AC63" i="7"/>
  <c r="AF63" i="7"/>
  <c r="V63" i="7"/>
  <c r="R63" i="7"/>
  <c r="T63" i="7" s="1"/>
  <c r="AF44" i="1"/>
  <c r="H13" i="2"/>
  <c r="AF81" i="7"/>
  <c r="R81" i="7"/>
  <c r="T81" i="7" s="1"/>
  <c r="AC81" i="7"/>
  <c r="AC44" i="1"/>
  <c r="V73" i="1"/>
  <c r="R73" i="1"/>
  <c r="T73" i="1" s="1"/>
  <c r="AF73" i="1"/>
  <c r="V62" i="6"/>
  <c r="R62" i="6"/>
  <c r="T62" i="6" s="1"/>
  <c r="V69" i="7"/>
  <c r="AC69" i="7"/>
  <c r="AF69" i="7"/>
  <c r="V24" i="1"/>
  <c r="R24" i="1"/>
  <c r="T24" i="1" s="1"/>
  <c r="E14" i="1" s="1"/>
  <c r="AF24" i="1"/>
  <c r="V89" i="7"/>
  <c r="AC89" i="7"/>
  <c r="AF89" i="7"/>
  <c r="R89" i="7"/>
  <c r="T89" i="7" s="1"/>
  <c r="AC43" i="7"/>
  <c r="V43" i="7"/>
  <c r="R43" i="7"/>
  <c r="T43" i="7" s="1"/>
  <c r="V100" i="1"/>
  <c r="AF100" i="1"/>
  <c r="R61" i="6"/>
  <c r="T61" i="6" s="1"/>
  <c r="V61" i="6"/>
  <c r="AC35" i="7"/>
  <c r="V35" i="7"/>
  <c r="AF35" i="7"/>
  <c r="R35" i="7"/>
  <c r="T35" i="7" s="1"/>
  <c r="E14" i="7" s="1"/>
  <c r="AC71" i="1"/>
  <c r="AF71" i="1"/>
  <c r="V71" i="1"/>
  <c r="R71" i="1"/>
  <c r="T71" i="1" s="1"/>
  <c r="V97" i="7"/>
  <c r="AC97" i="7"/>
  <c r="AF97" i="7"/>
  <c r="R97" i="7"/>
  <c r="T97" i="7" s="1"/>
  <c r="AF47" i="1"/>
  <c r="W5" i="6"/>
  <c r="W4" i="7"/>
  <c r="AC47" i="1"/>
  <c r="W2" i="6"/>
  <c r="W2" i="7"/>
  <c r="F21" i="2"/>
  <c r="I18" i="2"/>
  <c r="F18" i="2"/>
  <c r="J18" i="2"/>
  <c r="D18" i="2"/>
  <c r="G18" i="2"/>
  <c r="L18" i="2"/>
  <c r="H18" i="2"/>
  <c r="K18" i="2"/>
  <c r="C18" i="2"/>
  <c r="O1" i="2" l="1"/>
  <c r="O5" i="2"/>
  <c r="O4" i="2"/>
  <c r="O6" i="2"/>
  <c r="O2" i="2"/>
  <c r="O3" i="2"/>
  <c r="F18" i="7"/>
  <c r="F19" i="7" s="1"/>
  <c r="C18" i="7"/>
  <c r="C18" i="1"/>
  <c r="F18" i="1"/>
  <c r="F19" i="1" s="1"/>
  <c r="C18" i="6"/>
  <c r="F18" i="6"/>
  <c r="F19" i="6" s="1"/>
  <c r="E18" i="2"/>
  <c r="O7" i="2" l="1"/>
  <c r="E4" i="2" s="1"/>
  <c r="P302" i="2"/>
  <c r="P295" i="2"/>
  <c r="P198" i="2"/>
  <c r="P138" i="2"/>
  <c r="P270" i="2"/>
  <c r="P263" i="2"/>
  <c r="P164" i="2"/>
  <c r="P119" i="2"/>
  <c r="P73" i="2"/>
  <c r="P266" i="2"/>
  <c r="P259" i="2"/>
  <c r="P160" i="2"/>
  <c r="P117" i="2"/>
  <c r="P66" i="2"/>
  <c r="P317" i="2"/>
  <c r="P223" i="2"/>
  <c r="P241" i="2"/>
  <c r="P78" i="2"/>
  <c r="P331" i="2"/>
  <c r="P231" i="2"/>
  <c r="P261" i="2"/>
  <c r="P86" i="2"/>
  <c r="P41" i="2"/>
  <c r="P318" i="2"/>
  <c r="P227" i="2"/>
  <c r="P246" i="2"/>
  <c r="P85" i="2"/>
  <c r="P34" i="2"/>
  <c r="P285" i="2"/>
  <c r="P253" i="2"/>
  <c r="P205" i="2"/>
  <c r="P46" i="2"/>
  <c r="P113" i="2"/>
  <c r="P319" i="2"/>
  <c r="P197" i="2"/>
  <c r="P167" i="2"/>
  <c r="P111" i="2"/>
  <c r="P76" i="2"/>
  <c r="P312" i="2"/>
  <c r="P196" i="2"/>
  <c r="P163" i="2"/>
  <c r="P293" i="2"/>
  <c r="P199" i="2"/>
  <c r="P220" i="2"/>
  <c r="P54" i="2"/>
  <c r="P116" i="2"/>
  <c r="P289" i="2"/>
  <c r="P195" i="2"/>
  <c r="P218" i="2"/>
  <c r="P53" i="2"/>
  <c r="P115" i="2"/>
  <c r="P321" i="2"/>
  <c r="P210" i="2"/>
  <c r="P171" i="2"/>
  <c r="P121" i="2"/>
  <c r="P83" i="2"/>
  <c r="P335" i="2"/>
  <c r="P213" i="2"/>
  <c r="P179" i="2"/>
  <c r="P320" i="2"/>
  <c r="P326" i="2"/>
  <c r="P233" i="2"/>
  <c r="P170" i="2"/>
  <c r="P29" i="2"/>
  <c r="P316" i="2"/>
  <c r="P325" i="2"/>
  <c r="P232" i="2"/>
  <c r="P166" i="2"/>
  <c r="P26" i="2"/>
  <c r="P294" i="2"/>
  <c r="P287" i="2"/>
  <c r="P188" i="2"/>
  <c r="P130" i="2"/>
  <c r="P97" i="2"/>
  <c r="P258" i="2"/>
  <c r="P251" i="2"/>
  <c r="P152" i="2"/>
  <c r="P109" i="2"/>
  <c r="P58" i="2"/>
  <c r="P254" i="2"/>
  <c r="P247" i="2"/>
  <c r="P88" i="2"/>
  <c r="P292" i="2"/>
  <c r="P143" i="2"/>
  <c r="P52" i="2"/>
  <c r="P141" i="2"/>
  <c r="P48" i="2"/>
  <c r="P281" i="2"/>
  <c r="P137" i="2"/>
  <c r="P126" i="2"/>
  <c r="P108" i="2"/>
  <c r="P248" i="2"/>
  <c r="P180" i="2"/>
  <c r="P102" i="2"/>
  <c r="P57" i="2"/>
  <c r="P250" i="2"/>
  <c r="P243" i="2"/>
  <c r="P144" i="2"/>
  <c r="P101" i="2"/>
  <c r="P50" i="2"/>
  <c r="P334" i="2"/>
  <c r="P239" i="2"/>
  <c r="P140" i="2"/>
  <c r="P94" i="2"/>
  <c r="P49" i="2"/>
  <c r="P333" i="2"/>
  <c r="P235" i="2"/>
  <c r="P136" i="2"/>
  <c r="P93" i="2"/>
  <c r="P42" i="2"/>
  <c r="P296" i="2"/>
  <c r="P56" i="2"/>
  <c r="P260" i="2"/>
  <c r="P206" i="2"/>
  <c r="P330" i="2"/>
  <c r="P230" i="2"/>
  <c r="P22" i="2"/>
  <c r="P284" i="2"/>
  <c r="P217" i="2"/>
  <c r="P77" i="2"/>
  <c r="P44" i="2"/>
  <c r="P311" i="2"/>
  <c r="P148" i="2"/>
  <c r="P70" i="2"/>
  <c r="P21" i="2"/>
  <c r="P305" i="2"/>
  <c r="P211" i="2"/>
  <c r="P236" i="2"/>
  <c r="P69" i="2"/>
  <c r="P131" i="2"/>
  <c r="P301" i="2"/>
  <c r="P207" i="2"/>
  <c r="P234" i="2"/>
  <c r="P62" i="2"/>
  <c r="P127" i="2"/>
  <c r="P297" i="2"/>
  <c r="P203" i="2"/>
  <c r="P221" i="2"/>
  <c r="P61" i="2"/>
  <c r="P123" i="2"/>
  <c r="P264" i="2"/>
  <c r="P105" i="2"/>
  <c r="P291" i="2"/>
  <c r="P134" i="2"/>
  <c r="P262" i="2"/>
  <c r="P156" i="2"/>
  <c r="P65" i="2"/>
  <c r="P252" i="2"/>
  <c r="P184" i="2"/>
  <c r="P45" i="2"/>
  <c r="P336" i="2"/>
  <c r="P279" i="2"/>
  <c r="P237" i="2"/>
  <c r="P38" i="2"/>
  <c r="P107" i="2"/>
  <c r="P273" i="2"/>
  <c r="P229" i="2"/>
  <c r="P191" i="2"/>
  <c r="P37" i="2"/>
  <c r="P100" i="2"/>
  <c r="P269" i="2"/>
  <c r="P228" i="2"/>
  <c r="P187" i="2"/>
  <c r="P30" i="2"/>
  <c r="P99" i="2"/>
  <c r="P265" i="2"/>
  <c r="P226" i="2"/>
  <c r="P183" i="2"/>
  <c r="P27" i="2"/>
  <c r="P92" i="2"/>
  <c r="P149" i="2"/>
  <c r="P59" i="2"/>
  <c r="P177" i="2"/>
  <c r="P87" i="2"/>
  <c r="P256" i="2"/>
  <c r="P193" i="2"/>
  <c r="P51" i="2"/>
  <c r="P283" i="2"/>
  <c r="P204" i="2"/>
  <c r="P47" i="2"/>
  <c r="P286" i="2"/>
  <c r="P242" i="2"/>
  <c r="P225" i="2"/>
  <c r="P72" i="2"/>
  <c r="P43" i="2"/>
  <c r="P276" i="2"/>
  <c r="P161" i="2"/>
  <c r="P224" i="2"/>
  <c r="P71" i="2"/>
  <c r="P36" i="2"/>
  <c r="P272" i="2"/>
  <c r="P157" i="2"/>
  <c r="P222" i="2"/>
  <c r="P64" i="2"/>
  <c r="P35" i="2"/>
  <c r="P268" i="2"/>
  <c r="P153" i="2"/>
  <c r="P209" i="2"/>
  <c r="P63" i="2"/>
  <c r="P28" i="2"/>
  <c r="P147" i="2"/>
  <c r="P24" i="2"/>
  <c r="P145" i="2"/>
  <c r="P55" i="2"/>
  <c r="P323" i="2"/>
  <c r="P162" i="2"/>
  <c r="P329" i="2"/>
  <c r="P219" i="2"/>
  <c r="P257" i="2"/>
  <c r="P132" i="2"/>
  <c r="P309" i="2"/>
  <c r="P165" i="2"/>
  <c r="P186" i="2"/>
  <c r="P40" i="2"/>
  <c r="P332" i="2"/>
  <c r="P244" i="2"/>
  <c r="P129" i="2"/>
  <c r="P182" i="2"/>
  <c r="P39" i="2"/>
  <c r="P328" i="2"/>
  <c r="P240" i="2"/>
  <c r="P125" i="2"/>
  <c r="P178" i="2"/>
  <c r="P32" i="2"/>
  <c r="P324" i="2"/>
  <c r="P337" i="2"/>
  <c r="P249" i="2"/>
  <c r="P174" i="2"/>
  <c r="P31" i="2"/>
  <c r="P23" i="2"/>
  <c r="P322" i="2"/>
  <c r="P175" i="2"/>
  <c r="P84" i="2"/>
  <c r="P173" i="2"/>
  <c r="P80" i="2"/>
  <c r="P313" i="2"/>
  <c r="P169" i="2"/>
  <c r="P158" i="2"/>
  <c r="P25" i="2"/>
  <c r="P280" i="2"/>
  <c r="P216" i="2"/>
  <c r="P122" i="2"/>
  <c r="P89" i="2"/>
  <c r="P282" i="2"/>
  <c r="P275" i="2"/>
  <c r="P176" i="2"/>
  <c r="P118" i="2"/>
  <c r="P82" i="2"/>
  <c r="P278" i="2"/>
  <c r="P271" i="2"/>
  <c r="P172" i="2"/>
  <c r="P114" i="2"/>
  <c r="P81" i="2"/>
  <c r="P274" i="2"/>
  <c r="P267" i="2"/>
  <c r="P168" i="2"/>
  <c r="P120" i="2"/>
  <c r="P74" i="2"/>
  <c r="P181" i="2"/>
  <c r="P288" i="2"/>
  <c r="P238" i="2"/>
  <c r="P202" i="2"/>
  <c r="P194" i="2"/>
  <c r="P304" i="2"/>
  <c r="P67" i="2"/>
  <c r="P95" i="2"/>
  <c r="P208" i="2"/>
  <c r="P255" i="2"/>
  <c r="P190" i="2"/>
  <c r="P154" i="2"/>
  <c r="P214" i="2"/>
  <c r="P303" i="2"/>
  <c r="P306" i="2"/>
  <c r="P106" i="2"/>
  <c r="P91" i="2"/>
  <c r="P139" i="2"/>
  <c r="P79" i="2"/>
  <c r="P104" i="2"/>
  <c r="P159" i="2"/>
  <c r="P189" i="2"/>
  <c r="P300" i="2"/>
  <c r="P60" i="2"/>
  <c r="P298" i="2"/>
  <c r="P110" i="2"/>
  <c r="P90" i="2"/>
  <c r="P128" i="2"/>
  <c r="P150" i="2"/>
  <c r="P201" i="2"/>
  <c r="P299" i="2"/>
  <c r="P212" i="2"/>
  <c r="P33" i="2"/>
  <c r="P327" i="2"/>
  <c r="P75" i="2"/>
  <c r="P103" i="2"/>
  <c r="P155" i="2"/>
  <c r="P185" i="2"/>
  <c r="P192" i="2"/>
  <c r="P290" i="2"/>
  <c r="P277" i="2"/>
  <c r="P314" i="2"/>
  <c r="P124" i="2"/>
  <c r="P146" i="2"/>
  <c r="P200" i="2"/>
  <c r="P135" i="2"/>
  <c r="P315" i="2"/>
  <c r="P215" i="2"/>
  <c r="P308" i="2"/>
  <c r="P68" i="2"/>
  <c r="P96" i="2"/>
  <c r="P151" i="2"/>
  <c r="P307" i="2"/>
  <c r="P310" i="2"/>
  <c r="P112" i="2"/>
  <c r="P142" i="2"/>
  <c r="P98" i="2"/>
  <c r="P245" i="2"/>
  <c r="P133" i="2"/>
  <c r="Q201" i="2"/>
  <c r="Q270" i="2"/>
  <c r="Q51" i="2"/>
  <c r="Q161" i="2"/>
  <c r="Q22" i="2"/>
  <c r="Q138" i="2"/>
  <c r="Q31" i="2"/>
  <c r="Q269" i="2"/>
  <c r="Q205" i="2"/>
  <c r="Q317" i="2"/>
  <c r="Q213" i="2"/>
  <c r="Q60" i="2"/>
  <c r="Q292" i="2"/>
  <c r="Q131" i="2"/>
  <c r="Q291" i="2"/>
  <c r="Q173" i="2"/>
  <c r="Q86" i="2"/>
  <c r="Q258" i="2"/>
  <c r="Q43" i="2"/>
  <c r="Q334" i="2"/>
  <c r="Q209" i="2"/>
  <c r="Q66" i="2"/>
  <c r="Q190" i="2"/>
  <c r="Q93" i="2"/>
  <c r="Q330" i="2"/>
  <c r="Q101" i="2"/>
  <c r="Q310" i="2"/>
  <c r="Q149" i="2"/>
  <c r="Q117" i="2"/>
  <c r="Q123" i="2"/>
  <c r="Q248" i="2"/>
  <c r="Q64" i="2"/>
  <c r="Q164" i="2"/>
  <c r="Q275" i="2"/>
  <c r="Q157" i="2"/>
  <c r="Q54" i="2"/>
  <c r="Q268" i="2"/>
  <c r="Q109" i="2"/>
  <c r="Q327" i="2"/>
  <c r="Q217" i="2"/>
  <c r="Q96" i="2"/>
  <c r="Q196" i="2"/>
  <c r="Q73" i="2"/>
  <c r="Q278" i="2"/>
  <c r="Q176" i="2"/>
  <c r="Q128" i="2"/>
  <c r="Q255" i="2"/>
  <c r="Q85" i="2"/>
  <c r="Q222" i="2"/>
  <c r="Q50" i="2"/>
  <c r="Q115" i="2"/>
  <c r="Q294" i="2"/>
  <c r="Q192" i="2"/>
  <c r="Q48" i="2"/>
  <c r="Q204" i="2"/>
  <c r="Q77" i="2"/>
  <c r="Q332" i="2"/>
  <c r="Q152" i="2"/>
  <c r="Q82" i="2"/>
  <c r="Q158" i="2"/>
  <c r="Q41" i="2"/>
  <c r="Q289" i="2"/>
  <c r="Q235" i="2"/>
  <c r="Q29" i="2"/>
  <c r="Q162" i="2"/>
  <c r="Q63" i="2"/>
  <c r="Q83" i="2"/>
  <c r="Q144" i="2"/>
  <c r="Q32" i="2"/>
  <c r="Q236" i="2"/>
  <c r="Q250" i="2"/>
  <c r="Q287" i="2"/>
  <c r="Q89" i="2"/>
  <c r="Q267" i="2"/>
  <c r="Q274" i="2"/>
  <c r="Q53" i="2"/>
  <c r="Q165" i="2"/>
  <c r="Q247" i="2"/>
  <c r="Q81" i="2"/>
  <c r="Q305" i="2"/>
  <c r="Q246" i="2"/>
  <c r="Q34" i="2"/>
  <c r="Q166" i="2"/>
  <c r="Q45" i="2"/>
  <c r="Q265" i="2"/>
  <c r="Q203" i="2"/>
  <c r="Q326" i="2"/>
  <c r="Q211" i="2"/>
  <c r="Q52" i="2"/>
  <c r="Q320" i="2"/>
  <c r="Q159" i="2"/>
  <c r="Q113" i="2"/>
  <c r="Q297" i="2"/>
  <c r="Q160" i="2"/>
  <c r="Q178" i="2"/>
  <c r="Q186" i="2"/>
  <c r="Q75" i="2"/>
  <c r="Q328" i="2"/>
  <c r="Q244" i="2"/>
  <c r="Q28" i="2"/>
  <c r="Q215" i="2"/>
  <c r="Q316" i="2"/>
  <c r="Q78" i="2"/>
  <c r="Q254" i="2"/>
  <c r="Q298" i="2"/>
  <c r="Q65" i="2"/>
  <c r="Q273" i="2"/>
  <c r="Q218" i="2"/>
  <c r="Q26" i="2"/>
  <c r="Q134" i="2"/>
  <c r="Q116" i="2"/>
  <c r="Q335" i="2"/>
  <c r="Q167" i="2"/>
  <c r="Q295" i="2"/>
  <c r="Q177" i="2"/>
  <c r="Q94" i="2"/>
  <c r="Q288" i="2"/>
  <c r="Q127" i="2"/>
  <c r="Q220" i="2"/>
  <c r="Q124" i="2"/>
  <c r="Q136" i="2"/>
  <c r="Q276" i="2"/>
  <c r="Q62" i="2"/>
  <c r="Q272" i="2"/>
  <c r="Q111" i="2"/>
  <c r="Q271" i="2"/>
  <c r="Q153" i="2"/>
  <c r="Q46" i="2"/>
  <c r="Q232" i="2"/>
  <c r="Q91" i="2"/>
  <c r="Q282" i="2"/>
  <c r="Q180" i="2"/>
  <c r="Q132" i="2"/>
  <c r="Q225" i="2"/>
  <c r="Q71" i="2"/>
  <c r="Q126" i="2"/>
  <c r="Q61" i="2"/>
  <c r="Q262" i="2"/>
  <c r="Q69" i="2"/>
  <c r="Q74" i="2"/>
  <c r="Q200" i="2"/>
  <c r="Q95" i="2"/>
  <c r="Q119" i="2"/>
  <c r="Q87" i="2"/>
  <c r="Q314" i="2"/>
  <c r="Q185" i="2"/>
  <c r="Q284" i="2"/>
  <c r="Q137" i="2"/>
  <c r="Q302" i="2"/>
  <c r="Q67" i="2"/>
  <c r="Q174" i="2"/>
  <c r="Q42" i="2"/>
  <c r="Q170" i="2"/>
  <c r="Q47" i="2"/>
  <c r="Q301" i="2"/>
  <c r="Q243" i="2"/>
  <c r="Q21" i="2"/>
  <c r="Q130" i="2"/>
  <c r="Q114" i="2"/>
  <c r="Q322" i="2"/>
  <c r="Q163" i="2"/>
  <c r="Q324" i="2"/>
  <c r="Q210" i="2"/>
  <c r="Q44" i="2"/>
  <c r="Q290" i="2"/>
  <c r="Q154" i="2"/>
  <c r="Q202" i="2"/>
  <c r="Q207" i="2"/>
  <c r="Q318" i="2"/>
  <c r="Q121" i="2"/>
  <c r="Q80" i="2"/>
  <c r="Q110" i="2"/>
  <c r="Q33" i="2"/>
  <c r="Q252" i="2"/>
  <c r="Q256" i="2"/>
  <c r="Q135" i="2"/>
  <c r="Q321" i="2"/>
  <c r="Q266" i="2"/>
  <c r="Q194" i="2"/>
  <c r="Q36" i="2"/>
  <c r="Q245" i="2"/>
  <c r="Q187" i="2"/>
  <c r="Q35" i="2"/>
  <c r="Q285" i="2"/>
  <c r="Q182" i="2"/>
  <c r="Q188" i="2"/>
  <c r="Q39" i="2"/>
  <c r="Q261" i="2"/>
  <c r="Q106" i="2"/>
  <c r="Q57" i="2"/>
  <c r="Q231" i="2"/>
  <c r="Q214" i="2"/>
  <c r="Q139" i="2"/>
  <c r="Q198" i="2"/>
  <c r="Q259" i="2"/>
  <c r="Q181" i="2"/>
  <c r="Q76" i="2"/>
  <c r="Q70" i="2"/>
  <c r="Q308" i="2"/>
  <c r="Q155" i="2"/>
  <c r="Q329" i="2"/>
  <c r="Q242" i="2"/>
  <c r="Q221" i="2"/>
  <c r="Q283" i="2"/>
  <c r="Q40" i="2"/>
  <c r="Q25" i="2"/>
  <c r="Q97" i="2"/>
  <c r="Q148" i="2"/>
  <c r="Q240" i="2"/>
  <c r="Q224" i="2"/>
  <c r="Q300" i="2"/>
  <c r="Q309" i="2"/>
  <c r="Q30" i="2"/>
  <c r="Q296" i="2"/>
  <c r="Q175" i="2"/>
  <c r="Q199" i="2"/>
  <c r="Q311" i="2"/>
  <c r="Q197" i="2"/>
  <c r="Q92" i="2"/>
  <c r="Q253" i="2"/>
  <c r="Q146" i="2"/>
  <c r="Q99" i="2"/>
  <c r="Q193" i="2"/>
  <c r="Q238" i="2"/>
  <c r="Q279" i="2"/>
  <c r="Q331" i="2"/>
  <c r="Q122" i="2"/>
  <c r="Q88" i="2"/>
  <c r="Q303" i="2"/>
  <c r="Q125" i="2"/>
  <c r="Q105" i="2"/>
  <c r="Q299" i="2"/>
  <c r="Q227" i="2"/>
  <c r="Q313" i="2"/>
  <c r="Q120" i="2"/>
  <c r="Q319" i="2"/>
  <c r="Q183" i="2"/>
  <c r="Q337" i="2"/>
  <c r="Q281" i="2"/>
  <c r="Q212" i="2"/>
  <c r="Q59" i="2"/>
  <c r="Q90" i="2"/>
  <c r="Q251" i="2"/>
  <c r="Q184" i="2"/>
  <c r="Q112" i="2"/>
  <c r="Q228" i="2"/>
  <c r="Q143" i="2"/>
  <c r="Q168" i="2"/>
  <c r="Q145" i="2"/>
  <c r="Q68" i="2"/>
  <c r="Q241" i="2"/>
  <c r="Q129" i="2"/>
  <c r="Q151" i="2"/>
  <c r="Q323" i="2"/>
  <c r="Q239" i="2"/>
  <c r="Q219" i="2"/>
  <c r="Q23" i="2"/>
  <c r="Q56" i="2"/>
  <c r="Q293" i="2"/>
  <c r="Q108" i="2"/>
  <c r="Q156" i="2"/>
  <c r="Q169" i="2"/>
  <c r="Q286" i="2"/>
  <c r="Q216" i="2"/>
  <c r="Q38" i="2"/>
  <c r="Q189" i="2"/>
  <c r="Q280" i="2"/>
  <c r="Q133" i="2"/>
  <c r="Q260" i="2"/>
  <c r="Q171" i="2"/>
  <c r="Q325" i="2"/>
  <c r="Q172" i="2"/>
  <c r="Q195" i="2"/>
  <c r="Q84" i="2"/>
  <c r="Q249" i="2"/>
  <c r="Q142" i="2"/>
  <c r="Q37" i="2"/>
  <c r="Q208" i="2"/>
  <c r="Q79" i="2"/>
  <c r="Q24" i="2"/>
  <c r="Q257" i="2"/>
  <c r="Q98" i="2"/>
  <c r="Q55" i="2"/>
  <c r="Q230" i="2"/>
  <c r="Q223" i="2"/>
  <c r="Q264" i="2"/>
  <c r="Q307" i="2"/>
  <c r="Q140" i="2"/>
  <c r="Q141" i="2"/>
  <c r="Q102" i="2"/>
  <c r="Q336" i="2"/>
  <c r="Q233" i="2"/>
  <c r="Q147" i="2"/>
  <c r="Q315" i="2"/>
  <c r="Q229" i="2"/>
  <c r="Q100" i="2"/>
  <c r="Q27" i="2"/>
  <c r="Q150" i="2"/>
  <c r="Q107" i="2"/>
  <c r="Q312" i="2"/>
  <c r="Q237" i="2"/>
  <c r="Q304" i="2"/>
  <c r="Q179" i="2"/>
  <c r="Q72" i="2"/>
  <c r="Q333" i="2"/>
  <c r="Q191" i="2"/>
  <c r="Q103" i="2"/>
  <c r="Q277" i="2"/>
  <c r="Q206" i="2"/>
  <c r="Q263" i="2"/>
  <c r="Q234" i="2"/>
  <c r="Q306" i="2"/>
  <c r="Q226" i="2"/>
  <c r="Q58" i="2"/>
  <c r="Q118" i="2"/>
  <c r="Q104" i="2"/>
  <c r="Q49" i="2"/>
  <c r="E6" i="2"/>
  <c r="E9" i="2" s="1"/>
  <c r="E10" i="2" s="1"/>
  <c r="O316" i="2"/>
  <c r="O226" i="2"/>
  <c r="O260" i="2"/>
  <c r="O90" i="2"/>
  <c r="O126" i="2"/>
  <c r="O280" i="2"/>
  <c r="O252" i="2"/>
  <c r="O190" i="2"/>
  <c r="O72" i="2"/>
  <c r="O67" i="2"/>
  <c r="O276" i="2"/>
  <c r="O233" i="2"/>
  <c r="O186" i="2"/>
  <c r="O70" i="2"/>
  <c r="O59" i="2"/>
  <c r="O272" i="2"/>
  <c r="O232" i="2"/>
  <c r="O182" i="2"/>
  <c r="O68" i="2"/>
  <c r="O51" i="2"/>
  <c r="O268" i="2"/>
  <c r="O227" i="2"/>
  <c r="O178" i="2"/>
  <c r="O66" i="2"/>
  <c r="O43" i="2"/>
  <c r="O264" i="2"/>
  <c r="O217" i="2"/>
  <c r="O174" i="2"/>
  <c r="O64" i="2"/>
  <c r="O35" i="2"/>
  <c r="O337" i="2"/>
  <c r="O216" i="2"/>
  <c r="O170" i="2"/>
  <c r="O62" i="2"/>
  <c r="O28" i="2"/>
  <c r="O267" i="2"/>
  <c r="O144" i="2"/>
  <c r="O122" i="2"/>
  <c r="O203" i="2"/>
  <c r="O207" i="2"/>
  <c r="O284" i="2"/>
  <c r="O194" i="2"/>
  <c r="O193" i="2"/>
  <c r="O74" i="2"/>
  <c r="O75" i="2"/>
  <c r="O325" i="2"/>
  <c r="O200" i="2"/>
  <c r="O158" i="2"/>
  <c r="O56" i="2"/>
  <c r="O119" i="2"/>
  <c r="O320" i="2"/>
  <c r="O195" i="2"/>
  <c r="O154" i="2"/>
  <c r="O54" i="2"/>
  <c r="O114" i="2"/>
  <c r="O315" i="2"/>
  <c r="O192" i="2"/>
  <c r="O150" i="2"/>
  <c r="O52" i="2"/>
  <c r="O109" i="2"/>
  <c r="O311" i="2"/>
  <c r="O188" i="2"/>
  <c r="O146" i="2"/>
  <c r="O50" i="2"/>
  <c r="O101" i="2"/>
  <c r="O307" i="2"/>
  <c r="O184" i="2"/>
  <c r="O142" i="2"/>
  <c r="O48" i="2"/>
  <c r="O93" i="2"/>
  <c r="O303" i="2"/>
  <c r="O180" i="2"/>
  <c r="O138" i="2"/>
  <c r="O46" i="2"/>
  <c r="O85" i="2"/>
  <c r="O330" i="2"/>
  <c r="O240" i="2"/>
  <c r="O301" i="2"/>
  <c r="O76" i="2"/>
  <c r="O29" i="2"/>
  <c r="O326" i="2"/>
  <c r="O201" i="2"/>
  <c r="O162" i="2"/>
  <c r="O58" i="2"/>
  <c r="O120" i="2"/>
  <c r="O291" i="2"/>
  <c r="O168" i="2"/>
  <c r="O244" i="2"/>
  <c r="O40" i="2"/>
  <c r="O61" i="2"/>
  <c r="O287" i="2"/>
  <c r="O164" i="2"/>
  <c r="O229" i="2"/>
  <c r="O38" i="2"/>
  <c r="O53" i="2"/>
  <c r="O283" i="2"/>
  <c r="O160" i="2"/>
  <c r="O228" i="2"/>
  <c r="O36" i="2"/>
  <c r="O45" i="2"/>
  <c r="O279" i="2"/>
  <c r="O156" i="2"/>
  <c r="O223" i="2"/>
  <c r="O34" i="2"/>
  <c r="O37" i="2"/>
  <c r="O275" i="2"/>
  <c r="O152" i="2"/>
  <c r="O213" i="2"/>
  <c r="O32" i="2"/>
  <c r="O27" i="2"/>
  <c r="O271" i="2"/>
  <c r="O148" i="2"/>
  <c r="O212" i="2"/>
  <c r="O30" i="2"/>
  <c r="O23" i="2"/>
  <c r="O294" i="2"/>
  <c r="O204" i="2"/>
  <c r="O108" i="2"/>
  <c r="O83" i="2"/>
  <c r="O295" i="2"/>
  <c r="O172" i="2"/>
  <c r="O245" i="2"/>
  <c r="O42" i="2"/>
  <c r="O69" i="2"/>
  <c r="O259" i="2"/>
  <c r="O136" i="2"/>
  <c r="O196" i="2"/>
  <c r="O111" i="2"/>
  <c r="O335" i="2"/>
  <c r="O255" i="2"/>
  <c r="O132" i="2"/>
  <c r="O189" i="2"/>
  <c r="O103" i="2"/>
  <c r="O331" i="2"/>
  <c r="O251" i="2"/>
  <c r="O128" i="2"/>
  <c r="O185" i="2"/>
  <c r="O95" i="2"/>
  <c r="O327" i="2"/>
  <c r="O247" i="2"/>
  <c r="O124" i="2"/>
  <c r="O181" i="2"/>
  <c r="O87" i="2"/>
  <c r="O323" i="2"/>
  <c r="O243" i="2"/>
  <c r="O248" i="2"/>
  <c r="O177" i="2"/>
  <c r="O79" i="2"/>
  <c r="O319" i="2"/>
  <c r="O239" i="2"/>
  <c r="O241" i="2"/>
  <c r="O173" i="2"/>
  <c r="O71" i="2"/>
  <c r="O334" i="2"/>
  <c r="O262" i="2"/>
  <c r="O167" i="2"/>
  <c r="O57" i="2"/>
  <c r="O166" i="2"/>
  <c r="O263" i="2"/>
  <c r="O140" i="2"/>
  <c r="O197" i="2"/>
  <c r="O118" i="2"/>
  <c r="O328" i="2"/>
  <c r="O324" i="2"/>
  <c r="O236" i="2"/>
  <c r="O161" i="2"/>
  <c r="O47" i="2"/>
  <c r="O318" i="2"/>
  <c r="O314" i="2"/>
  <c r="O231" i="2"/>
  <c r="O157" i="2"/>
  <c r="O39" i="2"/>
  <c r="O317" i="2"/>
  <c r="O310" i="2"/>
  <c r="O221" i="2"/>
  <c r="O153" i="2"/>
  <c r="O31" i="2"/>
  <c r="O313" i="2"/>
  <c r="O306" i="2"/>
  <c r="O220" i="2"/>
  <c r="O149" i="2"/>
  <c r="O26" i="2"/>
  <c r="O309" i="2"/>
  <c r="O302" i="2"/>
  <c r="O215" i="2"/>
  <c r="O145" i="2"/>
  <c r="O22" i="2"/>
  <c r="O305" i="2"/>
  <c r="O298" i="2"/>
  <c r="O205" i="2"/>
  <c r="O141" i="2"/>
  <c r="O134" i="2"/>
  <c r="O269" i="2"/>
  <c r="O230" i="2"/>
  <c r="O135" i="2"/>
  <c r="O321" i="2"/>
  <c r="O60" i="2"/>
  <c r="O333" i="2"/>
  <c r="O329" i="2"/>
  <c r="O237" i="2"/>
  <c r="O165" i="2"/>
  <c r="O55" i="2"/>
  <c r="O293" i="2"/>
  <c r="O265" i="2"/>
  <c r="O258" i="2"/>
  <c r="O163" i="2"/>
  <c r="O106" i="2"/>
  <c r="O49" i="2"/>
  <c r="O312" i="2"/>
  <c r="O222" i="2"/>
  <c r="O235" i="2"/>
  <c r="O88" i="2"/>
  <c r="O123" i="2"/>
  <c r="O308" i="2"/>
  <c r="O218" i="2"/>
  <c r="O225" i="2"/>
  <c r="O86" i="2"/>
  <c r="O116" i="2"/>
  <c r="O304" i="2"/>
  <c r="O214" i="2"/>
  <c r="O224" i="2"/>
  <c r="O84" i="2"/>
  <c r="O115" i="2"/>
  <c r="O300" i="2"/>
  <c r="O210" i="2"/>
  <c r="O219" i="2"/>
  <c r="O82" i="2"/>
  <c r="O107" i="2"/>
  <c r="O296" i="2"/>
  <c r="O206" i="2"/>
  <c r="O209" i="2"/>
  <c r="O80" i="2"/>
  <c r="O99" i="2"/>
  <c r="O292" i="2"/>
  <c r="O202" i="2"/>
  <c r="O208" i="2"/>
  <c r="O78" i="2"/>
  <c r="O91" i="2"/>
  <c r="O299" i="2"/>
  <c r="O176" i="2"/>
  <c r="O137" i="2"/>
  <c r="O24" i="2"/>
  <c r="O77" i="2"/>
  <c r="O112" i="2"/>
  <c r="O105" i="2"/>
  <c r="O125" i="2"/>
  <c r="O183" i="2"/>
  <c r="O274" i="2"/>
  <c r="O277" i="2"/>
  <c r="O73" i="2"/>
  <c r="O110" i="2"/>
  <c r="O169" i="2"/>
  <c r="O261" i="2"/>
  <c r="O41" i="2"/>
  <c r="O102" i="2"/>
  <c r="O151" i="2"/>
  <c r="O242" i="2"/>
  <c r="O332" i="2"/>
  <c r="O131" i="2"/>
  <c r="O94" i="2"/>
  <c r="O63" i="2"/>
  <c r="O286" i="2"/>
  <c r="O289" i="2"/>
  <c r="O97" i="2"/>
  <c r="O121" i="2"/>
  <c r="O179" i="2"/>
  <c r="O270" i="2"/>
  <c r="O273" i="2"/>
  <c r="O65" i="2"/>
  <c r="O92" i="2"/>
  <c r="O297" i="2"/>
  <c r="O191" i="2"/>
  <c r="O282" i="2"/>
  <c r="O285" i="2"/>
  <c r="O89" i="2"/>
  <c r="O117" i="2"/>
  <c r="O175" i="2"/>
  <c r="O266" i="2"/>
  <c r="O288" i="2"/>
  <c r="O256" i="2"/>
  <c r="O290" i="2"/>
  <c r="O159" i="2"/>
  <c r="O250" i="2"/>
  <c r="O253" i="2"/>
  <c r="O25" i="2"/>
  <c r="O98" i="2"/>
  <c r="O143" i="2"/>
  <c r="O234" i="2"/>
  <c r="O336" i="2"/>
  <c r="O44" i="2"/>
  <c r="O133" i="2"/>
  <c r="O104" i="2"/>
  <c r="O155" i="2"/>
  <c r="O246" i="2"/>
  <c r="O249" i="2"/>
  <c r="O21" i="2"/>
  <c r="O96" i="2"/>
  <c r="O139" i="2"/>
  <c r="O211" i="2"/>
  <c r="O33" i="2"/>
  <c r="O322" i="2"/>
  <c r="O278" i="2"/>
  <c r="O171" i="2"/>
  <c r="O100" i="2"/>
  <c r="O130" i="2"/>
  <c r="O199" i="2"/>
  <c r="O281" i="2"/>
  <c r="O198" i="2"/>
  <c r="O254" i="2"/>
  <c r="O147" i="2"/>
  <c r="O127" i="2"/>
  <c r="O129" i="2"/>
  <c r="O81" i="2"/>
  <c r="O257" i="2"/>
  <c r="O238" i="2"/>
  <c r="O187" i="2"/>
  <c r="O113" i="2"/>
  <c r="Q18" i="2"/>
  <c r="O18" i="2"/>
  <c r="P18" i="2"/>
  <c r="E5" i="2" l="1"/>
  <c r="M215" i="2" s="1"/>
  <c r="M152" i="2"/>
  <c r="M272" i="2"/>
  <c r="M141" i="2"/>
  <c r="V7" i="2"/>
  <c r="M79" i="2"/>
  <c r="M172" i="2"/>
  <c r="M60" i="2"/>
  <c r="M181" i="2"/>
  <c r="M158" i="2"/>
  <c r="M332" i="2"/>
  <c r="M218" i="2"/>
  <c r="M80" i="2"/>
  <c r="V12" i="2"/>
  <c r="M305" i="2"/>
  <c r="M178" i="2"/>
  <c r="M44" i="2"/>
  <c r="M45" i="2"/>
  <c r="M90" i="2"/>
  <c r="M107" i="2"/>
  <c r="M265" i="2"/>
  <c r="M230" i="2"/>
  <c r="M163" i="2"/>
  <c r="M55" i="2"/>
  <c r="M127" i="2"/>
  <c r="M251" i="2"/>
  <c r="M248" i="2"/>
  <c r="M100" i="2"/>
  <c r="V16" i="2"/>
  <c r="M329" i="2"/>
  <c r="V22" i="2"/>
  <c r="M298" i="2"/>
  <c r="M225" i="2"/>
  <c r="M180" i="2"/>
  <c r="V8" i="2"/>
  <c r="M271" i="2"/>
  <c r="M57" i="2"/>
  <c r="M25" i="2"/>
  <c r="M146" i="2"/>
  <c r="M207" i="2"/>
  <c r="V27" i="2"/>
  <c r="M274" i="2"/>
  <c r="V14" i="2"/>
  <c r="M279" i="2"/>
  <c r="M276" i="2"/>
  <c r="M119" i="2"/>
  <c r="M73" i="2"/>
  <c r="M208" i="2"/>
  <c r="M32" i="2"/>
  <c r="M294" i="2"/>
  <c r="M204" i="2"/>
  <c r="M217" i="2"/>
  <c r="M59" i="2"/>
  <c r="M299" i="2"/>
  <c r="M116" i="2"/>
  <c r="M319" i="2"/>
  <c r="M156" i="2"/>
  <c r="M52" i="2"/>
  <c r="M77" i="2"/>
  <c r="M244" i="2"/>
  <c r="M21" i="2"/>
  <c r="M281" i="2"/>
  <c r="M122" i="2"/>
  <c r="V21" i="2"/>
  <c r="M87" i="2"/>
  <c r="M262" i="2"/>
  <c r="V2" i="2"/>
  <c r="M264" i="2"/>
  <c r="M165" i="2"/>
  <c r="M108" i="2"/>
  <c r="M27" i="2"/>
  <c r="M269" i="2"/>
  <c r="M113" i="2"/>
  <c r="M314" i="2"/>
  <c r="M201" i="2"/>
  <c r="M72" i="2"/>
  <c r="M35" i="2"/>
  <c r="M166" i="2"/>
  <c r="M333" i="2"/>
  <c r="M257" i="2"/>
  <c r="M130" i="2"/>
  <c r="V23" i="2"/>
  <c r="M103" i="2"/>
  <c r="M270" i="2"/>
  <c r="M66" i="2"/>
  <c r="V11" i="2"/>
  <c r="M304" i="2"/>
  <c r="M173" i="2"/>
  <c r="M115" i="2"/>
  <c r="M23" i="2"/>
  <c r="M277" i="2"/>
  <c r="M30" i="2"/>
  <c r="M124" i="2"/>
  <c r="M290" i="2"/>
  <c r="M203" i="2"/>
  <c r="M76" i="2"/>
  <c r="M51" i="2"/>
  <c r="M214" i="2"/>
  <c r="M266" i="2"/>
  <c r="M61" i="2"/>
  <c r="M243" i="2"/>
  <c r="V9" i="2"/>
  <c r="M292" i="2"/>
  <c r="M42" i="2"/>
  <c r="M224" i="2"/>
  <c r="M323" i="2"/>
  <c r="M40" i="2"/>
  <c r="M278" i="2"/>
  <c r="M293" i="2"/>
  <c r="M255" i="2"/>
  <c r="M86" i="2"/>
  <c r="M26" i="2"/>
  <c r="M219" i="2"/>
  <c r="M249" i="2"/>
  <c r="V18" i="2"/>
  <c r="M246" i="2"/>
  <c r="M328" i="2"/>
  <c r="M260" i="2"/>
  <c r="V10" i="2"/>
  <c r="M306" i="2"/>
  <c r="M83" i="2"/>
  <c r="M186" i="2"/>
  <c r="M331" i="2"/>
  <c r="M121" i="2"/>
  <c r="M295" i="2"/>
  <c r="M196" i="2"/>
  <c r="M136" i="2"/>
  <c r="M327" i="2"/>
  <c r="M256" i="2"/>
  <c r="M258" i="2"/>
  <c r="M192" i="2"/>
  <c r="M38" i="2"/>
  <c r="M229" i="2"/>
  <c r="M216" i="2"/>
  <c r="M311" i="2"/>
  <c r="M125" i="2"/>
  <c r="M236" i="2"/>
  <c r="M317" i="2"/>
  <c r="V15" i="2"/>
  <c r="M174" i="2"/>
  <c r="M135" i="2"/>
  <c r="M43" i="2"/>
  <c r="M170" i="2"/>
  <c r="M131" i="2"/>
  <c r="M99" i="2"/>
  <c r="M337" i="2"/>
  <c r="M133" i="2"/>
  <c r="M85" i="2"/>
  <c r="M302" i="2"/>
  <c r="M75" i="2"/>
  <c r="M147" i="2"/>
  <c r="M330" i="2"/>
  <c r="M120" i="2"/>
  <c r="M335" i="2"/>
  <c r="M106" i="2"/>
  <c r="M101" i="2"/>
  <c r="M233" i="2"/>
  <c r="M31" i="2"/>
  <c r="M48" i="2"/>
  <c r="M137" i="2"/>
  <c r="M109" i="2"/>
  <c r="M301" i="2"/>
  <c r="M197" i="2"/>
  <c r="M37" i="2"/>
  <c r="M334" i="2"/>
  <c r="M189" i="2"/>
  <c r="V5" i="2"/>
  <c r="M54" i="2"/>
  <c r="M134" i="2"/>
  <c r="M220" i="2"/>
  <c r="M118" i="2"/>
  <c r="M324" i="2"/>
  <c r="M205" i="2"/>
  <c r="V17" i="2"/>
  <c r="M159" i="2"/>
  <c r="M309" i="2"/>
  <c r="M209" i="2"/>
  <c r="M282" i="2"/>
  <c r="M194" i="2"/>
  <c r="M287" i="2"/>
  <c r="M237" i="2"/>
  <c r="M161" i="2"/>
  <c r="M297" i="2"/>
  <c r="M56" i="2"/>
  <c r="M185" i="2"/>
  <c r="V3" i="2"/>
  <c r="M53" i="2"/>
  <c r="M288" i="2"/>
  <c r="V25" i="2"/>
  <c r="M239" i="2"/>
  <c r="M212" i="2"/>
  <c r="M232" i="2"/>
  <c r="M58" i="2"/>
  <c r="M33" i="2"/>
  <c r="V4" i="2"/>
  <c r="V19" i="2"/>
  <c r="M92" i="2"/>
  <c r="M41" i="2"/>
  <c r="M138" i="2"/>
  <c r="M261" i="2"/>
  <c r="M310" i="2"/>
  <c r="M325" i="2"/>
  <c r="M63" i="2"/>
  <c r="M157" i="2"/>
  <c r="M112" i="2"/>
  <c r="M234" i="2"/>
  <c r="M213" i="2"/>
  <c r="M263" i="2"/>
  <c r="M164" i="2"/>
  <c r="M242" i="2"/>
  <c r="M326" i="2"/>
  <c r="M132" i="2" l="1"/>
  <c r="M210" i="2"/>
  <c r="M50" i="2"/>
  <c r="M143" i="2"/>
  <c r="M285" i="2"/>
  <c r="V20" i="2"/>
  <c r="M190" i="2"/>
  <c r="N190" i="2" s="1"/>
  <c r="M47" i="2"/>
  <c r="V26" i="2"/>
  <c r="M62" i="2"/>
  <c r="M98" i="2"/>
  <c r="M139" i="2"/>
  <c r="M222" i="2"/>
  <c r="M188" i="2"/>
  <c r="M110" i="2"/>
  <c r="N110" i="2" s="1"/>
  <c r="M183" i="2"/>
  <c r="M89" i="2"/>
  <c r="M238" i="2"/>
  <c r="M199" i="2"/>
  <c r="M28" i="2"/>
  <c r="M245" i="2"/>
  <c r="M39" i="2"/>
  <c r="M150" i="2"/>
  <c r="R150" i="2" s="1"/>
  <c r="M184" i="2"/>
  <c r="M191" i="2"/>
  <c r="M142" i="2"/>
  <c r="M176" i="2"/>
  <c r="M145" i="2"/>
  <c r="M296" i="2"/>
  <c r="M154" i="2"/>
  <c r="M227" i="2"/>
  <c r="N227" i="2" s="1"/>
  <c r="M268" i="2"/>
  <c r="M126" i="2"/>
  <c r="M160" i="2"/>
  <c r="M316" i="2"/>
  <c r="M67" i="2"/>
  <c r="M123" i="2"/>
  <c r="M321" i="2"/>
  <c r="M129" i="2"/>
  <c r="R129" i="2" s="1"/>
  <c r="M312" i="2"/>
  <c r="M315" i="2"/>
  <c r="M91" i="2"/>
  <c r="N91" i="2" s="1"/>
  <c r="V24" i="2"/>
  <c r="M93" i="2"/>
  <c r="M195" i="2"/>
  <c r="M167" i="2"/>
  <c r="N167" i="2" s="1"/>
  <c r="M144" i="2"/>
  <c r="R144" i="2" s="1"/>
  <c r="M289" i="2"/>
  <c r="M284" i="2"/>
  <c r="M74" i="2"/>
  <c r="M308" i="2"/>
  <c r="R308" i="2" s="1"/>
  <c r="M182" i="2"/>
  <c r="M320" i="2"/>
  <c r="M286" i="2"/>
  <c r="N286" i="2" s="1"/>
  <c r="M153" i="2"/>
  <c r="N153" i="2" s="1"/>
  <c r="M105" i="2"/>
  <c r="M151" i="2"/>
  <c r="M46" i="2"/>
  <c r="M111" i="2"/>
  <c r="R111" i="2" s="1"/>
  <c r="M202" i="2"/>
  <c r="M84" i="2"/>
  <c r="M221" i="2"/>
  <c r="N221" i="2" s="1"/>
  <c r="M307" i="2"/>
  <c r="N307" i="2" s="1"/>
  <c r="M187" i="2"/>
  <c r="M70" i="2"/>
  <c r="M206" i="2"/>
  <c r="M267" i="2"/>
  <c r="R267" i="2" s="1"/>
  <c r="M179" i="2"/>
  <c r="M247" i="2"/>
  <c r="M198" i="2"/>
  <c r="N198" i="2" s="1"/>
  <c r="M128" i="2"/>
  <c r="R128" i="2" s="1"/>
  <c r="M177" i="2"/>
  <c r="M114" i="2"/>
  <c r="M169" i="2"/>
  <c r="M95" i="2"/>
  <c r="R95" i="2" s="1"/>
  <c r="M149" i="2"/>
  <c r="V6" i="2"/>
  <c r="M228" i="2"/>
  <c r="R228" i="2" s="1"/>
  <c r="M117" i="2"/>
  <c r="N117" i="2" s="1"/>
  <c r="M240" i="2"/>
  <c r="R240" i="2" s="1"/>
  <c r="M81" i="2"/>
  <c r="M336" i="2"/>
  <c r="R336" i="2" s="1"/>
  <c r="M96" i="2"/>
  <c r="M318" i="2"/>
  <c r="R318" i="2" s="1"/>
  <c r="M300" i="2"/>
  <c r="M34" i="2"/>
  <c r="N34" i="2" s="1"/>
  <c r="M280" i="2"/>
  <c r="R280" i="2" s="1"/>
  <c r="M175" i="2"/>
  <c r="M275" i="2"/>
  <c r="M155" i="2"/>
  <c r="M22" i="2"/>
  <c r="M71" i="2"/>
  <c r="N71" i="2" s="1"/>
  <c r="M82" i="2"/>
  <c r="M252" i="2"/>
  <c r="R252" i="2" s="1"/>
  <c r="M24" i="2"/>
  <c r="R24" i="2" s="1"/>
  <c r="M104" i="2"/>
  <c r="N104" i="2" s="1"/>
  <c r="M291" i="2"/>
  <c r="M88" i="2"/>
  <c r="N88" i="2" s="1"/>
  <c r="M241" i="2"/>
  <c r="M231" i="2"/>
  <c r="R231" i="2" s="1"/>
  <c r="M162" i="2"/>
  <c r="M259" i="2"/>
  <c r="N259" i="2" s="1"/>
  <c r="M148" i="2"/>
  <c r="N148" i="2" s="1"/>
  <c r="M97" i="2"/>
  <c r="R97" i="2" s="1"/>
  <c r="M171" i="2"/>
  <c r="M168" i="2"/>
  <c r="N168" i="2" s="1"/>
  <c r="M36" i="2"/>
  <c r="M235" i="2"/>
  <c r="N235" i="2" s="1"/>
  <c r="M94" i="2"/>
  <c r="M200" i="2"/>
  <c r="N200" i="2" s="1"/>
  <c r="M65" i="2"/>
  <c r="R65" i="2" s="1"/>
  <c r="M226" i="2"/>
  <c r="N226" i="2" s="1"/>
  <c r="M102" i="2"/>
  <c r="M254" i="2"/>
  <c r="R254" i="2" s="1"/>
  <c r="M49" i="2"/>
  <c r="M211" i="2"/>
  <c r="N211" i="2" s="1"/>
  <c r="V13" i="2"/>
  <c r="M193" i="2"/>
  <c r="R193" i="2" s="1"/>
  <c r="M78" i="2"/>
  <c r="R78" i="2" s="1"/>
  <c r="M313" i="2"/>
  <c r="M68" i="2"/>
  <c r="M273" i="2"/>
  <c r="M64" i="2"/>
  <c r="R64" i="2" s="1"/>
  <c r="M253" i="2"/>
  <c r="M322" i="2"/>
  <c r="M29" i="2"/>
  <c r="N29" i="2" s="1"/>
  <c r="M140" i="2"/>
  <c r="R140" i="2" s="1"/>
  <c r="M303" i="2"/>
  <c r="M223" i="2"/>
  <c r="M283" i="2"/>
  <c r="M250" i="2"/>
  <c r="N250" i="2" s="1"/>
  <c r="M69" i="2"/>
  <c r="R326" i="2"/>
  <c r="N326" i="2"/>
  <c r="N112" i="2"/>
  <c r="R112" i="2"/>
  <c r="N138" i="2"/>
  <c r="R138" i="2"/>
  <c r="N58" i="2"/>
  <c r="R58" i="2"/>
  <c r="N53" i="2"/>
  <c r="R53" i="2"/>
  <c r="R237" i="2"/>
  <c r="N237" i="2"/>
  <c r="R159" i="2"/>
  <c r="N159" i="2"/>
  <c r="R134" i="2"/>
  <c r="N134" i="2"/>
  <c r="N197" i="2"/>
  <c r="R197" i="2"/>
  <c r="R233" i="2"/>
  <c r="N233" i="2"/>
  <c r="R147" i="2"/>
  <c r="N147" i="2"/>
  <c r="R99" i="2"/>
  <c r="N99" i="2"/>
  <c r="R229" i="2"/>
  <c r="N229" i="2"/>
  <c r="N136" i="2"/>
  <c r="R136" i="2"/>
  <c r="R83" i="2"/>
  <c r="N83" i="2"/>
  <c r="N293" i="2"/>
  <c r="R293" i="2"/>
  <c r="R292" i="2"/>
  <c r="N292" i="2"/>
  <c r="R51" i="2"/>
  <c r="N51" i="2"/>
  <c r="R130" i="2"/>
  <c r="N130" i="2"/>
  <c r="R35" i="2"/>
  <c r="N35" i="2"/>
  <c r="R142" i="2"/>
  <c r="N142" i="2"/>
  <c r="R122" i="2"/>
  <c r="N122" i="2"/>
  <c r="N77" i="2"/>
  <c r="R77" i="2"/>
  <c r="R296" i="2"/>
  <c r="N296" i="2"/>
  <c r="R32" i="2"/>
  <c r="N32" i="2"/>
  <c r="N276" i="2"/>
  <c r="R276" i="2"/>
  <c r="N268" i="2"/>
  <c r="R268" i="2"/>
  <c r="R248" i="2"/>
  <c r="N248" i="2"/>
  <c r="N163" i="2"/>
  <c r="R163" i="2"/>
  <c r="N316" i="2"/>
  <c r="R316" i="2"/>
  <c r="N143" i="2"/>
  <c r="R143" i="2"/>
  <c r="R332" i="2"/>
  <c r="N332" i="2"/>
  <c r="R123" i="2"/>
  <c r="N123" i="2"/>
  <c r="N79" i="2"/>
  <c r="R79" i="2"/>
  <c r="R141" i="2"/>
  <c r="N141" i="2"/>
  <c r="R39" i="2"/>
  <c r="N39" i="2"/>
  <c r="R41" i="2"/>
  <c r="N41" i="2"/>
  <c r="N301" i="2"/>
  <c r="R301" i="2"/>
  <c r="R196" i="2"/>
  <c r="N196" i="2"/>
  <c r="N277" i="2"/>
  <c r="R277" i="2"/>
  <c r="R62" i="2"/>
  <c r="N62" i="2"/>
  <c r="R279" i="2"/>
  <c r="N279" i="2"/>
  <c r="R230" i="2"/>
  <c r="N230" i="2"/>
  <c r="N272" i="2"/>
  <c r="R272" i="2"/>
  <c r="N63" i="2"/>
  <c r="R63" i="2"/>
  <c r="R212" i="2"/>
  <c r="N212" i="2"/>
  <c r="R194" i="2"/>
  <c r="N194" i="2"/>
  <c r="R109" i="2"/>
  <c r="N109" i="2"/>
  <c r="N106" i="2"/>
  <c r="R106" i="2"/>
  <c r="R302" i="2"/>
  <c r="N302" i="2"/>
  <c r="R170" i="2"/>
  <c r="N170" i="2"/>
  <c r="N236" i="2"/>
  <c r="R236" i="2"/>
  <c r="N192" i="2"/>
  <c r="R192" i="2"/>
  <c r="R295" i="2"/>
  <c r="N295" i="2"/>
  <c r="N219" i="2"/>
  <c r="R219" i="2"/>
  <c r="N40" i="2"/>
  <c r="R40" i="2"/>
  <c r="R243" i="2"/>
  <c r="N243" i="2"/>
  <c r="R203" i="2"/>
  <c r="N203" i="2"/>
  <c r="N23" i="2"/>
  <c r="R23" i="2"/>
  <c r="N184" i="2"/>
  <c r="R184" i="2"/>
  <c r="R333" i="2"/>
  <c r="N333" i="2"/>
  <c r="N201" i="2"/>
  <c r="R201" i="2"/>
  <c r="N27" i="2"/>
  <c r="R27" i="2"/>
  <c r="R176" i="2"/>
  <c r="N176" i="2"/>
  <c r="R21" i="2"/>
  <c r="N21" i="2"/>
  <c r="N156" i="2"/>
  <c r="R156" i="2"/>
  <c r="N59" i="2"/>
  <c r="R59" i="2"/>
  <c r="R154" i="2"/>
  <c r="N154" i="2"/>
  <c r="N146" i="2"/>
  <c r="R146" i="2"/>
  <c r="R126" i="2"/>
  <c r="N126" i="2"/>
  <c r="R127" i="2"/>
  <c r="N127" i="2"/>
  <c r="R265" i="2"/>
  <c r="N265" i="2"/>
  <c r="N44" i="2"/>
  <c r="R44" i="2"/>
  <c r="N300" i="2"/>
  <c r="R300" i="2"/>
  <c r="R175" i="2"/>
  <c r="N175" i="2"/>
  <c r="R275" i="2"/>
  <c r="N275" i="2"/>
  <c r="R155" i="2"/>
  <c r="N155" i="2"/>
  <c r="R157" i="2"/>
  <c r="N157" i="2"/>
  <c r="N54" i="2"/>
  <c r="R54" i="2"/>
  <c r="N317" i="2"/>
  <c r="R317" i="2"/>
  <c r="N269" i="2"/>
  <c r="R269" i="2"/>
  <c r="R299" i="2"/>
  <c r="N299" i="2"/>
  <c r="R251" i="2"/>
  <c r="N251" i="2"/>
  <c r="N164" i="2"/>
  <c r="R164" i="2"/>
  <c r="R92" i="2"/>
  <c r="N92" i="2"/>
  <c r="R185" i="2"/>
  <c r="N185" i="2"/>
  <c r="R205" i="2"/>
  <c r="N205" i="2"/>
  <c r="N22" i="2"/>
  <c r="R22" i="2"/>
  <c r="R71" i="2"/>
  <c r="R82" i="2"/>
  <c r="N82" i="2"/>
  <c r="N252" i="2"/>
  <c r="R104" i="2"/>
  <c r="N291" i="2"/>
  <c r="R291" i="2"/>
  <c r="R88" i="2"/>
  <c r="R241" i="2"/>
  <c r="N241" i="2"/>
  <c r="N231" i="2"/>
  <c r="N162" i="2"/>
  <c r="R162" i="2"/>
  <c r="N97" i="2"/>
  <c r="R171" i="2"/>
  <c r="N171" i="2"/>
  <c r="R168" i="2"/>
  <c r="R36" i="2"/>
  <c r="N36" i="2"/>
  <c r="R235" i="2"/>
  <c r="R94" i="2"/>
  <c r="N94" i="2"/>
  <c r="R200" i="2"/>
  <c r="R226" i="2"/>
  <c r="N102" i="2"/>
  <c r="R102" i="2"/>
  <c r="N254" i="2"/>
  <c r="R49" i="2"/>
  <c r="N49" i="2"/>
  <c r="R211" i="2"/>
  <c r="N313" i="2"/>
  <c r="R313" i="2"/>
  <c r="N68" i="2"/>
  <c r="R68" i="2"/>
  <c r="N273" i="2"/>
  <c r="R273" i="2"/>
  <c r="N253" i="2"/>
  <c r="R253" i="2"/>
  <c r="R322" i="2"/>
  <c r="N322" i="2"/>
  <c r="N303" i="2"/>
  <c r="R303" i="2"/>
  <c r="R223" i="2"/>
  <c r="N223" i="2"/>
  <c r="R283" i="2"/>
  <c r="N283" i="2"/>
  <c r="R69" i="2"/>
  <c r="N69" i="2"/>
  <c r="N215" i="2"/>
  <c r="R215" i="2"/>
  <c r="R75" i="2"/>
  <c r="N75" i="2"/>
  <c r="N249" i="2"/>
  <c r="R249" i="2"/>
  <c r="N72" i="2"/>
  <c r="R72" i="2"/>
  <c r="N222" i="2"/>
  <c r="R222" i="2"/>
  <c r="R132" i="2"/>
  <c r="N132" i="2"/>
  <c r="R263" i="2"/>
  <c r="N263" i="2"/>
  <c r="N239" i="2"/>
  <c r="R239" i="2"/>
  <c r="N282" i="2"/>
  <c r="R282" i="2"/>
  <c r="N324" i="2"/>
  <c r="R324" i="2"/>
  <c r="R189" i="2"/>
  <c r="N189" i="2"/>
  <c r="R137" i="2"/>
  <c r="N137" i="2"/>
  <c r="N335" i="2"/>
  <c r="R335" i="2"/>
  <c r="N85" i="2"/>
  <c r="R85" i="2"/>
  <c r="N43" i="2"/>
  <c r="R43" i="2"/>
  <c r="R125" i="2"/>
  <c r="N125" i="2"/>
  <c r="N258" i="2"/>
  <c r="R258" i="2"/>
  <c r="N121" i="2"/>
  <c r="R121" i="2"/>
  <c r="R260" i="2"/>
  <c r="N260" i="2"/>
  <c r="N26" i="2"/>
  <c r="R26" i="2"/>
  <c r="R323" i="2"/>
  <c r="N323" i="2"/>
  <c r="R61" i="2"/>
  <c r="N61" i="2"/>
  <c r="R290" i="2"/>
  <c r="N290" i="2"/>
  <c r="N115" i="2"/>
  <c r="R115" i="2"/>
  <c r="R270" i="2"/>
  <c r="N270" i="2"/>
  <c r="N47" i="2"/>
  <c r="R47" i="2"/>
  <c r="R314" i="2"/>
  <c r="N314" i="2"/>
  <c r="N108" i="2"/>
  <c r="R108" i="2"/>
  <c r="R262" i="2"/>
  <c r="N262" i="2"/>
  <c r="N98" i="2"/>
  <c r="R98" i="2"/>
  <c r="N319" i="2"/>
  <c r="R319" i="2"/>
  <c r="N217" i="2"/>
  <c r="R217" i="2"/>
  <c r="R208" i="2"/>
  <c r="N208" i="2"/>
  <c r="N188" i="2"/>
  <c r="R188" i="2"/>
  <c r="R25" i="2"/>
  <c r="N25" i="2"/>
  <c r="N180" i="2"/>
  <c r="R180" i="2"/>
  <c r="R329" i="2"/>
  <c r="N329" i="2"/>
  <c r="N89" i="2"/>
  <c r="R89" i="2"/>
  <c r="N107" i="2"/>
  <c r="R107" i="2"/>
  <c r="R178" i="2"/>
  <c r="N178" i="2"/>
  <c r="N67" i="2"/>
  <c r="R67" i="2"/>
  <c r="R158" i="2"/>
  <c r="N158" i="2"/>
  <c r="R60" i="2"/>
  <c r="N60" i="2"/>
  <c r="R245" i="2"/>
  <c r="N245" i="2"/>
  <c r="R50" i="2"/>
  <c r="N50" i="2"/>
  <c r="N312" i="2"/>
  <c r="R312" i="2"/>
  <c r="N232" i="2"/>
  <c r="R232" i="2"/>
  <c r="N101" i="2"/>
  <c r="R101" i="2"/>
  <c r="N306" i="2"/>
  <c r="R306" i="2"/>
  <c r="N66" i="2"/>
  <c r="R66" i="2"/>
  <c r="N281" i="2"/>
  <c r="R281" i="2"/>
  <c r="N207" i="2"/>
  <c r="R207" i="2"/>
  <c r="N45" i="2"/>
  <c r="R45" i="2"/>
  <c r="N213" i="2"/>
  <c r="R213" i="2"/>
  <c r="N297" i="2"/>
  <c r="R297" i="2"/>
  <c r="R118" i="2"/>
  <c r="N118" i="2"/>
  <c r="R334" i="2"/>
  <c r="N334" i="2"/>
  <c r="R48" i="2"/>
  <c r="N48" i="2"/>
  <c r="N120" i="2"/>
  <c r="R120" i="2"/>
  <c r="N133" i="2"/>
  <c r="R133" i="2"/>
  <c r="N135" i="2"/>
  <c r="R135" i="2"/>
  <c r="R311" i="2"/>
  <c r="N311" i="2"/>
  <c r="N256" i="2"/>
  <c r="R256" i="2"/>
  <c r="R331" i="2"/>
  <c r="N331" i="2"/>
  <c r="N328" i="2"/>
  <c r="R328" i="2"/>
  <c r="N86" i="2"/>
  <c r="R86" i="2"/>
  <c r="N224" i="2"/>
  <c r="R224" i="2"/>
  <c r="N266" i="2"/>
  <c r="R266" i="2"/>
  <c r="R124" i="2"/>
  <c r="N124" i="2"/>
  <c r="R173" i="2"/>
  <c r="N173" i="2"/>
  <c r="R103" i="2"/>
  <c r="N103" i="2"/>
  <c r="R191" i="2"/>
  <c r="N191" i="2"/>
  <c r="N113" i="2"/>
  <c r="R113" i="2"/>
  <c r="N165" i="2"/>
  <c r="R165" i="2"/>
  <c r="N87" i="2"/>
  <c r="R87" i="2"/>
  <c r="R145" i="2"/>
  <c r="N145" i="2"/>
  <c r="R116" i="2"/>
  <c r="N116" i="2"/>
  <c r="N204" i="2"/>
  <c r="R204" i="2"/>
  <c r="R73" i="2"/>
  <c r="N73" i="2"/>
  <c r="R227" i="2"/>
  <c r="N57" i="2"/>
  <c r="R57" i="2"/>
  <c r="R225" i="2"/>
  <c r="N225" i="2"/>
  <c r="N160" i="2"/>
  <c r="R160" i="2"/>
  <c r="N90" i="2"/>
  <c r="R90" i="2"/>
  <c r="N305" i="2"/>
  <c r="R305" i="2"/>
  <c r="R80" i="2"/>
  <c r="N80" i="2"/>
  <c r="N285" i="2"/>
  <c r="R285" i="2"/>
  <c r="R172" i="2"/>
  <c r="N172" i="2"/>
  <c r="N321" i="2"/>
  <c r="R321" i="2"/>
  <c r="N152" i="2"/>
  <c r="R152" i="2"/>
  <c r="N315" i="2"/>
  <c r="R315" i="2"/>
  <c r="R242" i="2"/>
  <c r="N242" i="2"/>
  <c r="R38" i="2"/>
  <c r="N38" i="2"/>
  <c r="N278" i="2"/>
  <c r="R278" i="2"/>
  <c r="N257" i="2"/>
  <c r="R257" i="2"/>
  <c r="N52" i="2"/>
  <c r="R52" i="2"/>
  <c r="R183" i="2"/>
  <c r="N183" i="2"/>
  <c r="N199" i="2"/>
  <c r="R199" i="2"/>
  <c r="N181" i="2"/>
  <c r="R181" i="2"/>
  <c r="N325" i="2"/>
  <c r="R325" i="2"/>
  <c r="N56" i="2"/>
  <c r="R56" i="2"/>
  <c r="N310" i="2"/>
  <c r="R310" i="2"/>
  <c r="R209" i="2"/>
  <c r="N209" i="2"/>
  <c r="N234" i="2"/>
  <c r="R234" i="2"/>
  <c r="R261" i="2"/>
  <c r="N261" i="2"/>
  <c r="R33" i="2"/>
  <c r="N33" i="2"/>
  <c r="N288" i="2"/>
  <c r="R288" i="2"/>
  <c r="R161" i="2"/>
  <c r="N161" i="2"/>
  <c r="N309" i="2"/>
  <c r="R309" i="2"/>
  <c r="R220" i="2"/>
  <c r="N220" i="2"/>
  <c r="N37" i="2"/>
  <c r="R37" i="2"/>
  <c r="N31" i="2"/>
  <c r="R31" i="2"/>
  <c r="R330" i="2"/>
  <c r="N330" i="2"/>
  <c r="R337" i="2"/>
  <c r="N337" i="2"/>
  <c r="N174" i="2"/>
  <c r="R174" i="2"/>
  <c r="R216" i="2"/>
  <c r="N216" i="2"/>
  <c r="R327" i="2"/>
  <c r="N327" i="2"/>
  <c r="R186" i="2"/>
  <c r="N186" i="2"/>
  <c r="N246" i="2"/>
  <c r="R246" i="2"/>
  <c r="R255" i="2"/>
  <c r="N255" i="2"/>
  <c r="N42" i="2"/>
  <c r="R42" i="2"/>
  <c r="N214" i="2"/>
  <c r="R214" i="2"/>
  <c r="N30" i="2"/>
  <c r="R30" i="2"/>
  <c r="R304" i="2"/>
  <c r="N304" i="2"/>
  <c r="R166" i="2"/>
  <c r="N166" i="2"/>
  <c r="R264" i="2"/>
  <c r="N264" i="2"/>
  <c r="R244" i="2"/>
  <c r="N244" i="2"/>
  <c r="R139" i="2"/>
  <c r="N139" i="2"/>
  <c r="R294" i="2"/>
  <c r="N294" i="2"/>
  <c r="N119" i="2"/>
  <c r="R119" i="2"/>
  <c r="N274" i="2"/>
  <c r="R274" i="2"/>
  <c r="R110" i="2"/>
  <c r="N298" i="2"/>
  <c r="R298" i="2"/>
  <c r="N100" i="2"/>
  <c r="R100" i="2"/>
  <c r="R55" i="2"/>
  <c r="N55" i="2"/>
  <c r="R238" i="2"/>
  <c r="N238" i="2"/>
  <c r="N218" i="2"/>
  <c r="R218" i="2"/>
  <c r="R28" i="2"/>
  <c r="N28" i="2"/>
  <c r="R210" i="2"/>
  <c r="N210" i="2"/>
  <c r="R190" i="2"/>
  <c r="N287" i="2"/>
  <c r="R287" i="2"/>
  <c r="N131" i="2"/>
  <c r="R131" i="2"/>
  <c r="N76" i="2"/>
  <c r="R76" i="2"/>
  <c r="N271" i="2"/>
  <c r="R271" i="2"/>
  <c r="R91" i="2"/>
  <c r="R93" i="2"/>
  <c r="N93" i="2"/>
  <c r="R195" i="2"/>
  <c r="N195" i="2"/>
  <c r="N289" i="2"/>
  <c r="R289" i="2"/>
  <c r="R284" i="2"/>
  <c r="N284" i="2"/>
  <c r="N74" i="2"/>
  <c r="R74" i="2"/>
  <c r="N308" i="2"/>
  <c r="R182" i="2"/>
  <c r="N182" i="2"/>
  <c r="N320" i="2"/>
  <c r="R320" i="2"/>
  <c r="N105" i="2"/>
  <c r="R105" i="2"/>
  <c r="R151" i="2"/>
  <c r="N151" i="2"/>
  <c r="N46" i="2"/>
  <c r="R46" i="2"/>
  <c r="N111" i="2"/>
  <c r="N202" i="2"/>
  <c r="R202" i="2"/>
  <c r="N84" i="2"/>
  <c r="R84" i="2"/>
  <c r="N187" i="2"/>
  <c r="R187" i="2"/>
  <c r="N70" i="2"/>
  <c r="R70" i="2"/>
  <c r="R206" i="2"/>
  <c r="N206" i="2"/>
  <c r="N267" i="2"/>
  <c r="R179" i="2"/>
  <c r="N179" i="2"/>
  <c r="R247" i="2"/>
  <c r="N247" i="2"/>
  <c r="R198" i="2"/>
  <c r="N177" i="2"/>
  <c r="R177" i="2"/>
  <c r="R114" i="2"/>
  <c r="N114" i="2"/>
  <c r="R169" i="2"/>
  <c r="N169" i="2"/>
  <c r="N95" i="2"/>
  <c r="N149" i="2"/>
  <c r="R149" i="2"/>
  <c r="N240" i="2"/>
  <c r="N81" i="2"/>
  <c r="R81" i="2"/>
  <c r="N336" i="2"/>
  <c r="N96" i="2"/>
  <c r="R96" i="2"/>
  <c r="N318" i="2"/>
  <c r="N129" i="2" l="1"/>
  <c r="N150" i="2"/>
  <c r="N24" i="2"/>
  <c r="N65" i="2"/>
  <c r="R117" i="2"/>
  <c r="R307" i="2"/>
  <c r="N144" i="2"/>
  <c r="N128" i="2"/>
  <c r="R148" i="2"/>
  <c r="R153" i="2"/>
  <c r="R221" i="2"/>
  <c r="R29" i="2"/>
  <c r="R167" i="2"/>
  <c r="R34" i="2"/>
  <c r="R286" i="2"/>
  <c r="R259" i="2"/>
  <c r="N193" i="2"/>
  <c r="N228" i="2"/>
  <c r="R250" i="2"/>
  <c r="N64" i="2"/>
  <c r="N78" i="2"/>
  <c r="N140" i="2"/>
  <c r="N280" i="2"/>
  <c r="N18" i="2"/>
  <c r="E7" i="2" l="1"/>
  <c r="F4" i="2" s="1"/>
  <c r="H4" i="2" s="1"/>
  <c r="F8" i="2"/>
  <c r="G9" i="2" l="1"/>
  <c r="F5" i="2"/>
  <c r="H5" i="2" s="1"/>
  <c r="F6" i="2"/>
  <c r="H6" i="2" s="1"/>
  <c r="F9" i="2" s="1"/>
  <c r="H10" i="2" s="1"/>
</calcChain>
</file>

<file path=xl/sharedStrings.xml><?xml version="1.0" encoding="utf-8"?>
<sst xmlns="http://schemas.openxmlformats.org/spreadsheetml/2006/main" count="1181" uniqueCount="383">
  <si>
    <t>Q. resid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</si>
  <si>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</si>
  <si>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</si>
  <si>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</si>
  <si>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  <family val="2"/>
      </rPr>
      <t>=</t>
    </r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</si>
  <si>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</si>
  <si>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</si>
  <si>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</si>
  <si>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</si>
  <si>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</si>
  <si>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</si>
  <si>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r>
      <t>=(m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sin i)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/(m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>+m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+m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</t>
    </r>
    <r>
      <rPr>
        <vertAlign val="superscript"/>
        <sz val="10"/>
        <rFont val="Arial"/>
        <family val="2"/>
      </rPr>
      <t>2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</si>
  <si>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</si>
  <si>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t>Q resid</t>
  </si>
  <si>
    <t>E7</t>
  </si>
  <si>
    <t>E6</t>
  </si>
  <si>
    <t>E5</t>
  </si>
  <si>
    <t>E4</t>
  </si>
  <si>
    <t>E3</t>
  </si>
  <si>
    <t>E2</t>
  </si>
  <si>
    <t>E1</t>
  </si>
  <si>
    <t>LiTE Resid</t>
  </si>
  <si>
    <t>LiTE</t>
  </si>
  <si>
    <t>corr'n</t>
  </si>
  <si>
    <t>Q.+LiTE fit</t>
  </si>
  <si>
    <t>IBVS 6196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</si>
  <si>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</si>
  <si>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</si>
  <si>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</si>
  <si>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</si>
  <si>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</si>
  <si>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</si>
  <si>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</si>
  <si>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</si>
  <si>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</si>
  <si>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</si>
  <si>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</si>
  <si>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</si>
  <si>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</si>
  <si>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</si>
  <si>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</si>
  <si>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</si>
  <si>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</si>
  <si>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</si>
  <si>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</si>
  <si>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</si>
  <si>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</si>
  <si>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</si>
  <si>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</si>
  <si>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</si>
  <si>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</si>
  <si>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S5</t>
  </si>
  <si>
    <t>Misc</t>
  </si>
  <si>
    <t>Locher K</t>
  </si>
  <si>
    <t>B</t>
  </si>
  <si>
    <t>v</t>
  </si>
  <si>
    <t>Elias D</t>
  </si>
  <si>
    <t>K</t>
  </si>
  <si>
    <t># of data points:</t>
  </si>
  <si>
    <t>S6</t>
  </si>
  <si>
    <t>Start of linear fit (row #)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</si>
  <si>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</si>
  <si>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</si>
  <si>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</si>
  <si>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</si>
  <si>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</si>
  <si>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</si>
  <si>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</si>
  <si>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Linear Ephemeris =</t>
  </si>
  <si>
    <t>Quad. Ephemeris =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</si>
  <si>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</si>
  <si>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</si>
  <si>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</si>
  <si>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</si>
  <si>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</si>
  <si>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</si>
  <si>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</si>
  <si>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</si>
  <si>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</si>
  <si>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</si>
  <si>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</si>
  <si>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</si>
  <si>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</si>
  <si>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</si>
  <si>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</si>
  <si>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</si>
  <si>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</si>
  <si>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</si>
  <si>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</si>
  <si>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</si>
  <si>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</si>
  <si>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</si>
  <si>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</si>
  <si>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</si>
  <si>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</si>
  <si>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</si>
  <si>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</si>
  <si>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</si>
  <si>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</si>
  <si>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</si>
  <si>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</si>
  <si>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</si>
  <si>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</si>
  <si>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</si>
  <si>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</si>
  <si>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>H</t>
  </si>
  <si>
    <t>I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</si>
  <si>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</si>
  <si>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</si>
  <si>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</si>
  <si>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</si>
  <si>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</si>
  <si>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</si>
  <si>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</si>
  <si>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</si>
  <si>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</si>
  <si>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</si>
  <si>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</si>
  <si>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</si>
  <si>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</si>
  <si>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</si>
  <si>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</si>
  <si>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</si>
  <si>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</si>
  <si>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</si>
  <si>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</si>
  <si>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</si>
  <si>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</si>
  <si>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</si>
  <si>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</si>
  <si>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</si>
  <si>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</si>
  <si>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</si>
  <si>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</si>
  <si>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</si>
  <si>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</si>
  <si>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</si>
  <si>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</si>
  <si>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</si>
  <si>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</si>
  <si>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</si>
  <si>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r>
      <t>diff</t>
    </r>
    <r>
      <rPr>
        <b/>
        <vertAlign val="superscript"/>
        <sz val="10"/>
        <rFont val="Arial"/>
        <family val="2"/>
      </rPr>
      <t>2</t>
    </r>
  </si>
  <si>
    <r>
      <t>wt.diff</t>
    </r>
    <r>
      <rPr>
        <b/>
        <vertAlign val="superscript"/>
        <sz val="10"/>
        <rFont val="Arial"/>
        <family val="2"/>
      </rPr>
      <t>2</t>
    </r>
  </si>
  <si>
    <t>wt</t>
  </si>
  <si>
    <t xml:space="preserve">Correlation = </t>
  </si>
  <si>
    <t>dP/dt</t>
  </si>
  <si>
    <t>days/year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</si>
  <si>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</si>
  <si>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</si>
  <si>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</si>
  <si>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</si>
  <si>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</si>
  <si>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</si>
  <si>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</si>
  <si>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</si>
  <si>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</si>
  <si>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</si>
  <si>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</si>
  <si>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</si>
  <si>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</si>
  <si>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</si>
  <si>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t>BAD</t>
  </si>
  <si>
    <t>V1115 Cas / na</t>
  </si>
  <si>
    <t>EW</t>
  </si>
  <si>
    <t>IBVS 6011</t>
  </si>
  <si>
    <t>II</t>
  </si>
  <si>
    <t>JAVSO..40....1</t>
  </si>
  <si>
    <t>IBVS 5820</t>
  </si>
  <si>
    <t>IBVS 5875</t>
  </si>
  <si>
    <t>JAVSO..40..975</t>
  </si>
  <si>
    <t>JAVSO..41..328</t>
  </si>
  <si>
    <t>IBVS 6118</t>
  </si>
  <si>
    <t>Minima from the Lichtenknecker Database of the BAV</t>
  </si>
  <si>
    <t>CCD</t>
  </si>
  <si>
    <t>PE</t>
  </si>
  <si>
    <t>http://www.bav-astro.de/LkDB/index.php?lang=en&amp;sprache_dial=en</t>
  </si>
  <si>
    <t>pg</t>
  </si>
  <si>
    <t>vis</t>
  </si>
  <si>
    <t>2455817.3613 </t>
  </si>
  <si>
    <t> 12.09.2011 20:40 </t>
  </si>
  <si>
    <t> -0.0471 </t>
  </si>
  <si>
    <t>C </t>
  </si>
  <si>
    <t>-I</t>
  </si>
  <si>
    <t> F.Agerer </t>
  </si>
  <si>
    <t>BAVM 225 </t>
  </si>
  <si>
    <t>2455817.5199 </t>
  </si>
  <si>
    <t> 13.09.2011 00:28 </t>
  </si>
  <si>
    <t>7514</t>
  </si>
  <si>
    <t> -0.0502 </t>
  </si>
  <si>
    <t>2455892.6814 </t>
  </si>
  <si>
    <t> 27.11.2011 04:21 </t>
  </si>
  <si>
    <t>7746.5</t>
  </si>
  <si>
    <t> -0.0536 </t>
  </si>
  <si>
    <t>ns</t>
  </si>
  <si>
    <t> R.Diethelm </t>
  </si>
  <si>
    <t>IBVS 6011 </t>
  </si>
  <si>
    <t>2455894.2998 </t>
  </si>
  <si>
    <t> 28.11.2011 19:11 </t>
  </si>
  <si>
    <t>7751.5</t>
  </si>
  <si>
    <t> -0.0516 </t>
  </si>
  <si>
    <t>2455894.4585 </t>
  </si>
  <si>
    <t> 28.11.2011 23:00 </t>
  </si>
  <si>
    <t>7752</t>
  </si>
  <si>
    <t> -0.0546 </t>
  </si>
  <si>
    <t>2455923.5541 </t>
  </si>
  <si>
    <t> 28.12.2011 01:17 </t>
  </si>
  <si>
    <t>7842</t>
  </si>
  <si>
    <t> -0.0551 </t>
  </si>
  <si>
    <t> G.Lubcke </t>
  </si>
  <si>
    <t> JAAVSO 40;975 </t>
  </si>
  <si>
    <t>2455923.5542 </t>
  </si>
  <si>
    <t> 28.12.2011 01:18 </t>
  </si>
  <si>
    <t> -0.0550 </t>
  </si>
  <si>
    <t>2455934.5450 </t>
  </si>
  <si>
    <t> 08.01.2012 01:04 </t>
  </si>
  <si>
    <t>7876</t>
  </si>
  <si>
    <t> -0.0560 </t>
  </si>
  <si>
    <t> JAAVSO 41;328 </t>
  </si>
  <si>
    <t>2455934.5458 </t>
  </si>
  <si>
    <t> 08.01.2012 01:05 </t>
  </si>
  <si>
    <t> -0.0552 </t>
  </si>
  <si>
    <t>2455935.5154 </t>
  </si>
  <si>
    <t> 09.01.2012 00:22 </t>
  </si>
  <si>
    <t>7879</t>
  </si>
  <si>
    <t> -0.0555 </t>
  </si>
  <si>
    <t>2455935.5162 </t>
  </si>
  <si>
    <t> 09.01.2012 00:23 </t>
  </si>
  <si>
    <t> -0.0547 </t>
  </si>
  <si>
    <t>2456540.3706 </t>
  </si>
  <si>
    <t> 04.09.2013 20:53 </t>
  </si>
  <si>
    <t>9750</t>
  </si>
  <si>
    <t> -0.0759 </t>
  </si>
  <si>
    <t>BAVM 234 </t>
  </si>
  <si>
    <t>2456540.5345 </t>
  </si>
  <si>
    <t> 05.09.2013 00:49 </t>
  </si>
  <si>
    <t> -0.0736 </t>
  </si>
  <si>
    <t>OEJV 0179</t>
  </si>
  <si>
    <t>IBVS 6230</t>
  </si>
  <si>
    <t>JAVSO..46…79 (2018)</t>
  </si>
  <si>
    <t>diff</t>
  </si>
  <si>
    <t>•0.0307</t>
  </si>
  <si>
    <t>From, 2011</t>
  </si>
  <si>
    <t>•21736.5</t>
  </si>
  <si>
    <t>Hubscher J. Paschke A &amp; Walter F.. 2007</t>
  </si>
  <si>
    <t>Hubscher J.. Paschke A &amp; Walter F„ 2007</t>
  </si>
  <si>
    <t>•0.0026</t>
  </si>
  <si>
    <t>•17860.5</t>
  </si>
  <si>
    <t>•0.0017</t>
  </si>
  <si>
    <t>Hubscher J.. Paschke A &amp; Waiter F.. 2008</t>
  </si>
  <si>
    <t>HubscherJ. Paschke A &amp; Walter F. 2009</t>
  </si>
  <si>
    <t>Hubscher J„ Paschke A &amp; Walter F.. 2010</t>
  </si>
  <si>
    <t>•14865.5</t>
  </si>
  <si>
    <t>Nelson. R.H. 2007</t>
  </si>
  <si>
    <t>•0.00368</t>
  </si>
  <si>
    <t>•14862.5</t>
  </si>
  <si>
    <t>Nelson. R.H. 2003</t>
  </si>
  <si>
    <t>•0.00392</t>
  </si>
  <si>
    <t>Nelson. R.H. 2009</t>
  </si>
  <si>
    <t>•0.00357</t>
  </si>
  <si>
    <t>Nelson. R.H. 2010</t>
  </si>
  <si>
    <t>546S3.9331</t>
  </si>
  <si>
    <t>Nelson, R.H. 2011</t>
  </si>
  <si>
    <t>•12438.5</t>
  </si>
  <si>
    <t>HUBSCHER. J. Monninger, G. 2011</t>
  </si>
  <si>
    <t>•12438.0</t>
  </si>
  <si>
    <t>HUBSCHER. J. Monnmger, G. 2011</t>
  </si>
  <si>
    <t>HUBSCHER, J. 2011</t>
  </si>
  <si>
    <t>HUBSCHER. J. 2011</t>
  </si>
  <si>
    <t>SS499.5748</t>
  </si>
  <si>
    <t>HUBSCHER, J. lehmann. P. B. 2012</t>
  </si>
  <si>
    <t>•10347.0</t>
  </si>
  <si>
    <t>HUBSCHER. J.. Lehmann, P. 8. 2012</t>
  </si>
  <si>
    <t>•10114.5</t>
  </si>
  <si>
    <t>DIETHEIM, R. 2012</t>
  </si>
  <si>
    <t>DIETMEIM. R. 2013</t>
  </si>
  <si>
    <t>DIETHEIM. R. 2014</t>
  </si>
  <si>
    <t>SamolyK. JAAVSO Volume 40, 2013,975</t>
  </si>
  <si>
    <t>•0.00008</t>
  </si>
  <si>
    <t>•10019.0</t>
  </si>
  <si>
    <t>Samoiyk. JAAVSO Volume 40.2013.97S</t>
  </si>
  <si>
    <t>•10019</t>
  </si>
  <si>
    <t>lubcke. G. 2013</t>
  </si>
  <si>
    <t>•9985</t>
  </si>
  <si>
    <t>•0.00065</t>
  </si>
  <si>
    <t>lubcke. G 2013</t>
  </si>
  <si>
    <t>•0.00055</t>
  </si>
  <si>
    <t>Samoiyfc, JAAVSO Volume 41,2013,328</t>
  </si>
  <si>
    <t>•9982.0</t>
  </si>
  <si>
    <t>Samoiyk. JAAVSO Volume 41. 2013,328</t>
  </si>
  <si>
    <t>•9982</t>
  </si>
  <si>
    <t>Samoiyk. JAAVSO Volume 41,2013,323</t>
  </si>
  <si>
    <t>lampens. P et al 2017</t>
  </si>
  <si>
    <t>HUBSCHER, J.. 2014</t>
  </si>
  <si>
    <t>•8111</t>
  </si>
  <si>
    <t>•0.0012</t>
  </si>
  <si>
    <t>•0.0162</t>
  </si>
  <si>
    <t>HUBSCHER. J.. 2014</t>
  </si>
  <si>
    <t>■0.00389</t>
  </si>
  <si>
    <t>■0.0117</t>
  </si>
  <si>
    <t>Sharpe et a 1.2014, Kochanek 2017</t>
  </si>
  <si>
    <t>■0.01675</t>
  </si>
  <si>
    <t>•0.00319</t>
  </si>
  <si>
    <t>Maianec. J, 2017</t>
  </si>
  <si>
    <t>•0.00083</t>
  </si>
  <si>
    <t>Mazanec.).. 2017</t>
  </si>
  <si>
    <t>Agerer. F„ 2017</t>
  </si>
  <si>
    <t>•0.0108</t>
  </si>
  <si>
    <t>Agerer, F.. 2017</t>
  </si>
  <si>
    <t>•5868</t>
  </si>
  <si>
    <t>•0.01384</t>
  </si>
  <si>
    <t>•0.00009</t>
  </si>
  <si>
    <t>lubcke. G.. O-C gateway</t>
  </si>
  <si>
    <t>■0.01366</t>
  </si>
  <si>
    <t>lubcke. G. O-C gateway</t>
  </si>
  <si>
    <t>■0.01641</t>
  </si>
  <si>
    <t>Lubcke. G.. O-C gateway</t>
  </si>
  <si>
    <t>•0.0133</t>
  </si>
  <si>
    <t>Lubcke, G., O-C gateway</t>
  </si>
  <si>
    <t>■5654</t>
  </si>
  <si>
    <t>•0.01557</t>
  </si>
  <si>
    <t>•0.00162</t>
  </si>
  <si>
    <t>•0.01612</t>
  </si>
  <si>
    <t>•0.00217</t>
  </si>
  <si>
    <t>Lubcke, G.. O-C gateway</t>
  </si>
  <si>
    <t>-5S70.5</t>
  </si>
  <si>
    <t>•0.01371</t>
  </si>
  <si>
    <t>Sharpe et al. 2014, Kochanek 2017</t>
  </si>
  <si>
    <t>•0.01115</t>
  </si>
  <si>
    <t>Sharpe et a I. 2014. Kochanek 2017</t>
  </si>
  <si>
    <t>Sharpe et al. 2014. Kochanek 2017</t>
  </si>
  <si>
    <t>Sharpe et al 2014. Kochanek 2017</t>
  </si>
  <si>
    <t>Present Observaions</t>
  </si>
  <si>
    <t>•0.00024</t>
  </si>
  <si>
    <t>Present Observers</t>
  </si>
  <si>
    <t>•O.OOOOl</t>
  </si>
  <si>
    <t>•0.00098</t>
  </si>
  <si>
    <t>0.006S</t>
  </si>
  <si>
    <t>•3</t>
  </si>
  <si>
    <t>■0.00033</t>
  </si>
  <si>
    <r>
      <t>Hubscher</t>
    </r>
    <r>
      <rPr>
        <i/>
        <sz val="10"/>
        <rFont val="Arial"/>
        <family val="2"/>
      </rPr>
      <t xml:space="preserve"> J..</t>
    </r>
    <r>
      <rPr>
        <sz val="10"/>
        <rFont val="Arial"/>
        <family val="2"/>
      </rPr>
      <t xml:space="preserve"> Paschke A. &amp; Walter F.. 2006</t>
    </r>
  </si>
  <si>
    <r>
      <t>Hubscher</t>
    </r>
    <r>
      <rPr>
        <i/>
        <sz val="10"/>
        <rFont val="Arial"/>
        <family val="2"/>
      </rPr>
      <t xml:space="preserve"> i..</t>
    </r>
    <r>
      <rPr>
        <sz val="10"/>
        <rFont val="Arial"/>
        <family val="2"/>
      </rPr>
      <t xml:space="preserve"> Paschke A. &amp; Walter F„ 2007</t>
    </r>
  </si>
  <si>
    <r>
      <t>Hubscher</t>
    </r>
    <r>
      <rPr>
        <i/>
        <sz val="10"/>
        <rFont val="Arial"/>
        <family val="2"/>
      </rPr>
      <t xml:space="preserve"> J .</t>
    </r>
    <r>
      <rPr>
        <sz val="10"/>
        <rFont val="Arial"/>
        <family val="2"/>
      </rPr>
      <t xml:space="preserve"> Paschke A &amp; Walter F, 2010</t>
    </r>
  </si>
  <si>
    <t>Samec</t>
  </si>
  <si>
    <t>Cycle</t>
  </si>
  <si>
    <r>
      <t>Hubscher</t>
    </r>
    <r>
      <rPr>
        <i/>
        <sz val="10"/>
        <color indexed="10"/>
        <rFont val="Arial"/>
        <family val="2"/>
      </rPr>
      <t xml:space="preserve"> J..</t>
    </r>
    <r>
      <rPr>
        <sz val="10"/>
        <color indexed="10"/>
        <rFont val="Arial"/>
        <family val="2"/>
      </rPr>
      <t xml:space="preserve"> Paschke A. &amp; Walter F.. 2006</t>
    </r>
  </si>
  <si>
    <r>
      <t>Hubscher</t>
    </r>
    <r>
      <rPr>
        <i/>
        <sz val="10"/>
        <color indexed="10"/>
        <rFont val="Arial"/>
        <family val="2"/>
      </rPr>
      <t xml:space="preserve"> i..</t>
    </r>
    <r>
      <rPr>
        <sz val="10"/>
        <color indexed="10"/>
        <rFont val="Arial"/>
        <family val="2"/>
      </rPr>
      <t xml:space="preserve"> Paschke A. &amp; Walter F„ 2007</t>
    </r>
  </si>
  <si>
    <r>
      <t>Hubscher</t>
    </r>
    <r>
      <rPr>
        <i/>
        <sz val="10"/>
        <color indexed="10"/>
        <rFont val="Arial"/>
        <family val="2"/>
      </rPr>
      <t xml:space="preserve"> J .</t>
    </r>
    <r>
      <rPr>
        <sz val="10"/>
        <color indexed="10"/>
        <rFont val="Arial"/>
        <family val="2"/>
      </rPr>
      <t xml:space="preserve"> Paschke A &amp; Walter F, 2010</t>
    </r>
  </si>
  <si>
    <t>Samec 2021</t>
  </si>
  <si>
    <t>???</t>
  </si>
  <si>
    <t>days</t>
  </si>
  <si>
    <t>years</t>
  </si>
  <si>
    <t>Quad</t>
  </si>
  <si>
    <t>Sine + Quad fit</t>
  </si>
  <si>
    <t>Multiplier</t>
  </si>
  <si>
    <t>Power of 10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</si>
  <si>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</si>
  <si>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</si>
  <si>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</si>
  <si>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</si>
  <si>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</si>
  <si>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</si>
  <si>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</si>
  <si>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</si>
  <si>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</si>
  <si>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</si>
  <si>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</si>
  <si>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</si>
  <si>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</si>
  <si>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Cnst</t>
  </si>
  <si>
    <t>Slope</t>
  </si>
  <si>
    <t xml:space="preserve">A (ampl) = </t>
  </si>
  <si>
    <t>rad/cycle</t>
  </si>
  <si>
    <t>e sin nu_o</t>
  </si>
  <si>
    <t>dP/dt =</t>
  </si>
  <si>
    <t>Q+S resid</t>
  </si>
  <si>
    <t xml:space="preserve"> e sin nu</t>
  </si>
  <si>
    <t>e (eccen)</t>
  </si>
  <si>
    <t>HJD</t>
  </si>
  <si>
    <t xml:space="preserve">To = </t>
  </si>
  <si>
    <t>cycle #</t>
  </si>
  <si>
    <t>Q+S fit</t>
  </si>
  <si>
    <t>degrees</t>
  </si>
  <si>
    <t>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</si>
</sst>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_);\(&quot;$&quot;#,##0\)"/>
    <numFmt numFmtId="165" formatCode="0.E+00"/>
    <numFmt numFmtId="166" formatCode="0.0%"/>
    <numFmt numFmtId="167" formatCode="0.000000"/>
    <numFmt numFmtId="168" formatCode="0.000E+00"/>
    <numFmt numFmtId="169" formatCode="0.00000000"/>
  </numFmts>
  <fonts count="6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i/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i/>
      <sz val="10"/>
      <color indexed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vertAlign val="superscript"/>
      <sz val="10"/>
      <name val="Arial"/>
      <family val="2"/>
    </font>
    <font>
      <sz val="10"/>
      <color indexed="2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sz val="10"/>
      <color indexed="12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0">
    <xf numFmtId="0" fontId="0" fillId="0" borderId="0">
      <alignment vertical="top"/>
    </xf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8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9" borderId="0" applyNumberFormat="0" applyBorder="0" applyAlignment="0" applyProtection="0"/>
    <xf numFmtId="0" fontId="32" fillId="3" borderId="0" applyNumberFormat="0" applyBorder="0" applyAlignment="0" applyProtection="0"/>
    <xf numFmtId="0" fontId="33" fillId="20" borderId="1" applyNumberFormat="0" applyAlignment="0" applyProtection="0"/>
    <xf numFmtId="0" fontId="34" fillId="21" borderId="2" applyNumberFormat="0" applyAlignment="0" applyProtection="0"/>
    <xf numFmtId="3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2" fontId="44" fillId="0" borderId="0" applyFont="0" applyFill="0" applyBorder="0" applyAlignment="0" applyProtection="0"/>
    <xf numFmtId="0" fontId="3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7" fillId="0" borderId="3" applyNumberFormat="0" applyFill="0" applyAlignment="0" applyProtection="0"/>
    <xf numFmtId="0" fontId="37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8" fillId="7" borderId="1" applyNumberFormat="0" applyAlignment="0" applyProtection="0"/>
    <xf numFmtId="0" fontId="39" fillId="0" borderId="4" applyNumberFormat="0" applyFill="0" applyAlignment="0" applyProtection="0"/>
    <xf numFmtId="0" fontId="40" fillId="22" borderId="0" applyNumberFormat="0" applyBorder="0" applyAlignment="0" applyProtection="0"/>
    <xf numFmtId="0" fontId="6" fillId="0" borderId="0"/>
    <xf numFmtId="0" fontId="10" fillId="0" borderId="0"/>
    <xf numFmtId="0" fontId="6" fillId="0" borderId="0"/>
    <xf numFmtId="0" fontId="10" fillId="23" borderId="5" applyNumberFormat="0" applyFont="0" applyAlignment="0" applyProtection="0"/>
    <xf numFmtId="0" fontId="41" fillId="20" borderId="6" applyNumberFormat="0" applyAlignment="0" applyProtection="0"/>
    <xf numFmtId="0" fontId="42" fillId="0" borderId="0" applyNumberFormat="0" applyFill="0" applyBorder="0" applyAlignment="0" applyProtection="0"/>
    <xf numFmtId="0" fontId="44" fillId="0" borderId="7" applyNumberFormat="0" applyFont="0" applyFill="0" applyAlignment="0" applyProtection="0"/>
    <xf numFmtId="0" fontId="43" fillId="0" borderId="0" applyNumberFormat="0" applyFill="0" applyBorder="0" applyAlignment="0" applyProtection="0"/>
  </cellStyleXfs>
  <cellXfs count="198"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9" fillId="0" borderId="0" xfId="0" applyFont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/>
    <xf numFmtId="0" fontId="13" fillId="0" borderId="8" xfId="0" applyFont="1" applyBorder="1" applyAlignment="1">
      <alignment horizontal="center"/>
    </xf>
    <xf numFmtId="0" fontId="0" fillId="0" borderId="12" xfId="0" applyBorder="1" applyAlignment="1"/>
    <xf numFmtId="0" fontId="0" fillId="0" borderId="13" xfId="0" applyBorder="1" applyAlignment="1"/>
    <xf numFmtId="0" fontId="13" fillId="0" borderId="0" xfId="0" applyFont="1" applyAlignment="1"/>
    <xf numFmtId="0" fontId="0" fillId="0" borderId="14" xfId="0" applyBorder="1" applyAlignment="1"/>
    <xf numFmtId="0" fontId="0" fillId="0" borderId="15" xfId="0" applyBorder="1" applyAlignment="1"/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/>
    <xf numFmtId="0" fontId="11" fillId="0" borderId="0" xfId="0" applyFont="1" applyAlignment="1"/>
    <xf numFmtId="0" fontId="14" fillId="0" borderId="0" xfId="0" applyFont="1" applyAlignment="1"/>
    <xf numFmtId="14" fontId="10" fillId="0" borderId="0" xfId="0" applyNumberFormat="1" applyFont="1" applyAlignment="1"/>
    <xf numFmtId="0" fontId="10" fillId="0" borderId="0" xfId="0" applyFont="1">
      <alignment vertical="top"/>
    </xf>
    <xf numFmtId="0" fontId="13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>
      <alignment vertical="top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22" fontId="9" fillId="0" borderId="0" xfId="0" applyNumberFormat="1" applyFont="1">
      <alignment vertical="top"/>
    </xf>
    <xf numFmtId="0" fontId="15" fillId="0" borderId="0" xfId="0" applyFont="1" applyAlignment="1"/>
    <xf numFmtId="0" fontId="16" fillId="0" borderId="0" xfId="0" applyFont="1">
      <alignment vertical="top"/>
    </xf>
    <xf numFmtId="0" fontId="7" fillId="0" borderId="0" xfId="0" applyFont="1">
      <alignment vertical="top"/>
    </xf>
    <xf numFmtId="0" fontId="18" fillId="0" borderId="0" xfId="0" applyFont="1">
      <alignment vertical="top"/>
    </xf>
    <xf numFmtId="0" fontId="7" fillId="0" borderId="0" xfId="0" applyFont="1" applyAlignment="1">
      <alignment horizontal="center"/>
    </xf>
    <xf numFmtId="0" fontId="7" fillId="0" borderId="16" xfId="0" applyFont="1" applyBorder="1">
      <alignment vertical="top"/>
    </xf>
    <xf numFmtId="0" fontId="19" fillId="0" borderId="17" xfId="0" applyFont="1" applyBorder="1">
      <alignment vertical="top"/>
    </xf>
    <xf numFmtId="0" fontId="9" fillId="0" borderId="9" xfId="0" applyFont="1" applyBorder="1">
      <alignment vertical="top"/>
    </xf>
    <xf numFmtId="165" fontId="9" fillId="0" borderId="9" xfId="0" applyNumberFormat="1" applyFont="1" applyBorder="1" applyAlignment="1">
      <alignment horizontal="center"/>
    </xf>
    <xf numFmtId="166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18" xfId="0" applyFont="1" applyBorder="1">
      <alignment vertical="top"/>
    </xf>
    <xf numFmtId="0" fontId="19" fillId="0" borderId="19" xfId="0" applyFont="1" applyBorder="1">
      <alignment vertical="top"/>
    </xf>
    <xf numFmtId="0" fontId="9" fillId="0" borderId="10" xfId="0" applyFont="1" applyBorder="1">
      <alignment vertical="top"/>
    </xf>
    <xf numFmtId="165" fontId="9" fillId="0" borderId="10" xfId="0" applyNumberFormat="1" applyFont="1" applyBorder="1" applyAlignment="1">
      <alignment horizontal="center"/>
    </xf>
    <xf numFmtId="0" fontId="7" fillId="0" borderId="20" xfId="0" applyFont="1" applyBorder="1">
      <alignment vertical="top"/>
    </xf>
    <xf numFmtId="0" fontId="19" fillId="0" borderId="21" xfId="0" applyFont="1" applyBorder="1">
      <alignment vertical="top"/>
    </xf>
    <xf numFmtId="0" fontId="9" fillId="0" borderId="11" xfId="0" applyFont="1" applyBorder="1">
      <alignment vertical="top"/>
    </xf>
    <xf numFmtId="165" fontId="9" fillId="0" borderId="11" xfId="0" applyNumberFormat="1" applyFont="1" applyBorder="1" applyAlignment="1">
      <alignment horizontal="center"/>
    </xf>
    <xf numFmtId="0" fontId="18" fillId="0" borderId="8" xfId="0" applyFont="1" applyBorder="1">
      <alignment vertical="top"/>
    </xf>
    <xf numFmtId="0" fontId="0" fillId="0" borderId="8" xfId="0" applyBorder="1">
      <alignment vertical="top"/>
    </xf>
    <xf numFmtId="0" fontId="19" fillId="0" borderId="0" xfId="0" applyFont="1">
      <alignment vertical="top"/>
    </xf>
    <xf numFmtId="165" fontId="9" fillId="0" borderId="0" xfId="0" applyNumberFormat="1" applyFont="1" applyAlignment="1">
      <alignment horizontal="center"/>
    </xf>
    <xf numFmtId="0" fontId="20" fillId="0" borderId="0" xfId="0" applyFont="1">
      <alignment vertical="top"/>
    </xf>
    <xf numFmtId="166" fontId="20" fillId="0" borderId="0" xfId="0" applyNumberFormat="1" applyFont="1">
      <alignment vertical="top"/>
    </xf>
    <xf numFmtId="10" fontId="20" fillId="0" borderId="0" xfId="0" applyNumberFormat="1" applyFont="1">
      <alignment vertical="top"/>
    </xf>
    <xf numFmtId="0" fontId="9" fillId="0" borderId="0" xfId="0" applyFont="1">
      <alignment vertical="top"/>
    </xf>
    <xf numFmtId="0" fontId="15" fillId="0" borderId="0" xfId="0" applyFont="1" applyAlignment="1">
      <alignment horizontal="center"/>
    </xf>
    <xf numFmtId="0" fontId="21" fillId="0" borderId="0" xfId="0" applyFont="1">
      <alignment vertical="top"/>
    </xf>
    <xf numFmtId="0" fontId="22" fillId="0" borderId="0" xfId="0" applyFont="1" applyAlignment="1">
      <alignment horizontal="center"/>
    </xf>
    <xf numFmtId="0" fontId="15" fillId="24" borderId="5" xfId="0" applyFont="1" applyFill="1" applyBorder="1">
      <alignment vertical="top"/>
    </xf>
    <xf numFmtId="0" fontId="9" fillId="0" borderId="22" xfId="0" applyFont="1" applyBorder="1">
      <alignment vertical="top"/>
    </xf>
    <xf numFmtId="0" fontId="23" fillId="0" borderId="0" xfId="0" applyFont="1">
      <alignment vertical="top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1" fontId="0" fillId="0" borderId="0" xfId="0" applyNumberFormat="1" applyAlignment="1"/>
    <xf numFmtId="0" fontId="15" fillId="0" borderId="0" xfId="0" applyFont="1" applyAlignment="1" applyProtection="1">
      <alignment horizontal="left"/>
      <protection locked="0"/>
    </xf>
    <xf numFmtId="10" fontId="7" fillId="0" borderId="0" xfId="0" applyNumberFormat="1" applyFont="1">
      <alignment vertical="top"/>
    </xf>
    <xf numFmtId="0" fontId="24" fillId="0" borderId="0" xfId="0" applyFont="1">
      <alignment vertical="top"/>
    </xf>
    <xf numFmtId="0" fontId="15" fillId="24" borderId="22" xfId="0" applyFont="1" applyFill="1" applyBorder="1">
      <alignment vertical="top"/>
    </xf>
    <xf numFmtId="0" fontId="9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5" fillId="0" borderId="8" xfId="0" applyFont="1" applyBorder="1" applyAlignment="1">
      <alignment horizontal="center"/>
    </xf>
    <xf numFmtId="0" fontId="26" fillId="0" borderId="0" xfId="0" applyFont="1" applyAlignment="1"/>
    <xf numFmtId="0" fontId="27" fillId="0" borderId="0" xfId="0" applyFont="1" applyAlignment="1"/>
    <xf numFmtId="0" fontId="2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29" fillId="0" borderId="0" xfId="38" applyAlignment="1" applyProtection="1">
      <alignment horizontal="left"/>
    </xf>
    <xf numFmtId="0" fontId="0" fillId="0" borderId="20" xfId="0" applyBorder="1" applyAlignment="1">
      <alignment horizontal="center"/>
    </xf>
    <xf numFmtId="0" fontId="0" fillId="0" borderId="21" xfId="0" applyBorder="1">
      <alignment vertical="top"/>
    </xf>
    <xf numFmtId="0" fontId="0" fillId="0" borderId="0" xfId="0" quotePrefix="1">
      <alignment vertical="top"/>
    </xf>
    <xf numFmtId="0" fontId="5" fillId="25" borderId="25" xfId="0" applyFont="1" applyFill="1" applyBorder="1" applyAlignment="1">
      <alignment horizontal="left" vertical="top" wrapText="1" indent="1"/>
    </xf>
    <xf numFmtId="0" fontId="5" fillId="25" borderId="25" xfId="0" applyFont="1" applyFill="1" applyBorder="1" applyAlignment="1">
      <alignment horizontal="center" vertical="top" wrapText="1"/>
    </xf>
    <xf numFmtId="0" fontId="5" fillId="25" borderId="25" xfId="0" applyFont="1" applyFill="1" applyBorder="1" applyAlignment="1">
      <alignment horizontal="right" vertical="top" wrapText="1"/>
    </xf>
    <xf numFmtId="0" fontId="29" fillId="25" borderId="25" xfId="38" applyFill="1" applyBorder="1" applyAlignment="1" applyProtection="1">
      <alignment horizontal="right" vertical="top" wrapText="1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left" vertical="top"/>
    </xf>
    <xf numFmtId="0" fontId="10" fillId="0" borderId="0" xfId="0" applyFont="1" applyAlignment="1">
      <alignment horizontal="center"/>
    </xf>
    <xf numFmtId="0" fontId="11" fillId="26" borderId="0" xfId="0" applyFont="1" applyFill="1" applyAlignment="1"/>
    <xf numFmtId="0" fontId="45" fillId="0" borderId="0" xfId="0" applyFont="1" applyAlignment="1">
      <alignment horizontal="left" vertical="center"/>
    </xf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wrapText="1"/>
    </xf>
    <xf numFmtId="0" fontId="45" fillId="0" borderId="0" xfId="0" applyFont="1" applyAlignment="1">
      <alignment horizontal="center" wrapText="1"/>
    </xf>
    <xf numFmtId="0" fontId="45" fillId="0" borderId="0" xfId="0" applyFont="1" applyAlignment="1">
      <alignment horizontal="left"/>
    </xf>
    <xf numFmtId="0" fontId="45" fillId="0" borderId="0" xfId="0" applyFont="1" applyAlignment="1">
      <alignment horizontal="left" wrapText="1"/>
    </xf>
    <xf numFmtId="0" fontId="45" fillId="0" borderId="0" xfId="0" applyFont="1">
      <alignment vertical="top"/>
    </xf>
    <xf numFmtId="0" fontId="45" fillId="0" borderId="0" xfId="0" applyFont="1" applyAlignment="1">
      <alignment horizontal="center"/>
    </xf>
    <xf numFmtId="0" fontId="45" fillId="0" borderId="0" xfId="42" applyFont="1" applyAlignment="1">
      <alignment wrapText="1"/>
    </xf>
    <xf numFmtId="0" fontId="45" fillId="0" borderId="0" xfId="42" applyFont="1" applyAlignment="1">
      <alignment horizontal="center" wrapText="1"/>
    </xf>
    <xf numFmtId="0" fontId="45" fillId="0" borderId="0" xfId="42" applyFont="1" applyAlignment="1">
      <alignment horizontal="left" wrapText="1"/>
    </xf>
    <xf numFmtId="0" fontId="45" fillId="0" borderId="0" xfId="43" applyFont="1"/>
    <xf numFmtId="0" fontId="45" fillId="0" borderId="0" xfId="43" applyFont="1" applyAlignment="1">
      <alignment horizontal="center"/>
    </xf>
    <xf numFmtId="0" fontId="45" fillId="0" borderId="0" xfId="43" applyFont="1" applyAlignment="1">
      <alignment horizontal="left"/>
    </xf>
    <xf numFmtId="0" fontId="46" fillId="0" borderId="0" xfId="42" applyFont="1" applyAlignment="1">
      <alignment horizontal="left" vertical="center" wrapText="1"/>
    </xf>
    <xf numFmtId="0" fontId="46" fillId="0" borderId="0" xfId="42" applyFont="1" applyAlignment="1">
      <alignment horizontal="center" vertical="center" wrapText="1"/>
    </xf>
    <xf numFmtId="0" fontId="46" fillId="0" borderId="0" xfId="42" applyFont="1" applyAlignment="1">
      <alignment horizontal="left" wrapText="1"/>
    </xf>
    <xf numFmtId="0" fontId="46" fillId="0" borderId="0" xfId="42" applyFont="1" applyAlignment="1">
      <alignment horizontal="left" vertical="center"/>
    </xf>
    <xf numFmtId="0" fontId="46" fillId="0" borderId="0" xfId="42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indent="2"/>
    </xf>
    <xf numFmtId="0" fontId="6" fillId="0" borderId="0" xfId="0" applyFont="1" applyAlignment="1">
      <alignment horizontal="left" vertical="top" indent="1"/>
    </xf>
    <xf numFmtId="0" fontId="6" fillId="0" borderId="0" xfId="0" applyFont="1" applyAlignment="1">
      <alignment horizontal="left" vertical="top" indent="5"/>
    </xf>
    <xf numFmtId="0" fontId="6" fillId="0" borderId="0" xfId="0" applyFont="1" applyAlignment="1">
      <alignment horizontal="left" vertical="top" indent="3"/>
    </xf>
    <xf numFmtId="0" fontId="6" fillId="0" borderId="0" xfId="0" applyFont="1" applyAlignment="1">
      <alignment horizontal="center"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center" vertical="top"/>
    </xf>
    <xf numFmtId="0" fontId="4" fillId="0" borderId="8" xfId="0" applyFont="1" applyBorder="1" applyAlignment="1">
      <alignment horizontal="left"/>
    </xf>
    <xf numFmtId="0" fontId="21" fillId="0" borderId="8" xfId="0" applyFont="1" applyBorder="1" applyAlignment="1">
      <alignment horizont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4" fontId="6" fillId="0" borderId="0" xfId="0" applyNumberFormat="1" applyFont="1" applyAlignment="1"/>
    <xf numFmtId="0" fontId="6" fillId="0" borderId="0" xfId="0" applyFont="1" applyAlignment="1">
      <alignment horizontal="center"/>
    </xf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44" applyFont="1"/>
    <xf numFmtId="0" fontId="5" fillId="0" borderId="0" xfId="44" applyFont="1" applyAlignment="1">
      <alignment horizontal="center"/>
    </xf>
    <xf numFmtId="0" fontId="5" fillId="0" borderId="0" xfId="44" applyFont="1" applyAlignment="1">
      <alignment horizontal="left"/>
    </xf>
    <xf numFmtId="0" fontId="9" fillId="26" borderId="0" xfId="0" applyFont="1" applyFill="1" applyAlignment="1"/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4" fillId="0" borderId="14" xfId="0" applyFont="1" applyBorder="1" applyAlignment="1"/>
    <xf numFmtId="0" fontId="0" fillId="0" borderId="26" xfId="0" applyBorder="1" applyAlignment="1"/>
    <xf numFmtId="0" fontId="0" fillId="0" borderId="0" xfId="0" quotePrefix="1" applyAlignment="1"/>
    <xf numFmtId="0" fontId="4" fillId="0" borderId="26" xfId="0" applyFont="1" applyBorder="1" applyAlignment="1">
      <alignment horizontal="center"/>
    </xf>
    <xf numFmtId="0" fontId="4" fillId="0" borderId="26" xfId="0" applyFont="1" applyBorder="1" applyAlignment="1">
      <alignment horizontal="left"/>
    </xf>
    <xf numFmtId="0" fontId="15" fillId="0" borderId="8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51" fillId="0" borderId="8" xfId="0" applyFont="1" applyBorder="1" applyAlignment="1">
      <alignment horizontal="center"/>
    </xf>
    <xf numFmtId="0" fontId="0" fillId="0" borderId="16" xfId="0" applyBorder="1" applyAlignment="1"/>
    <xf numFmtId="0" fontId="53" fillId="0" borderId="27" xfId="0" applyFont="1" applyBorder="1" applyAlignment="1"/>
    <xf numFmtId="0" fontId="0" fillId="0" borderId="27" xfId="0" applyBorder="1" applyAlignment="1">
      <alignment horizontal="right"/>
    </xf>
    <xf numFmtId="0" fontId="0" fillId="0" borderId="17" xfId="0" applyBorder="1" applyAlignment="1"/>
    <xf numFmtId="0" fontId="0" fillId="26" borderId="16" xfId="0" applyFill="1" applyBorder="1" applyAlignment="1"/>
    <xf numFmtId="0" fontId="6" fillId="26" borderId="17" xfId="0" applyFont="1" applyFill="1" applyBorder="1" applyAlignment="1"/>
    <xf numFmtId="0" fontId="54" fillId="0" borderId="9" xfId="0" applyFont="1" applyBorder="1" applyAlignment="1"/>
    <xf numFmtId="0" fontId="0" fillId="0" borderId="19" xfId="0" applyBorder="1" applyAlignment="1"/>
    <xf numFmtId="0" fontId="0" fillId="26" borderId="18" xfId="0" applyFill="1" applyBorder="1" applyAlignment="1"/>
    <xf numFmtId="0" fontId="6" fillId="26" borderId="19" xfId="0" applyFont="1" applyFill="1" applyBorder="1" applyAlignment="1"/>
    <xf numFmtId="0" fontId="54" fillId="0" borderId="10" xfId="0" applyFont="1" applyBorder="1" applyAlignment="1"/>
    <xf numFmtId="0" fontId="0" fillId="27" borderId="18" xfId="0" applyFill="1" applyBorder="1" applyAlignment="1"/>
    <xf numFmtId="0" fontId="6" fillId="28" borderId="19" xfId="0" applyFont="1" applyFill="1" applyBorder="1" applyAlignment="1"/>
    <xf numFmtId="0" fontId="6" fillId="27" borderId="18" xfId="0" applyFont="1" applyFill="1" applyBorder="1" applyAlignment="1"/>
    <xf numFmtId="0" fontId="0" fillId="26" borderId="20" xfId="0" applyFill="1" applyBorder="1" applyAlignment="1"/>
    <xf numFmtId="0" fontId="6" fillId="26" borderId="21" xfId="0" applyFont="1" applyFill="1" applyBorder="1" applyAlignment="1"/>
    <xf numFmtId="0" fontId="54" fillId="0" borderId="11" xfId="0" applyFont="1" applyBorder="1" applyAlignment="1"/>
    <xf numFmtId="0" fontId="0" fillId="0" borderId="18" xfId="0" applyBorder="1" applyAlignment="1"/>
    <xf numFmtId="0" fontId="53" fillId="0" borderId="0" xfId="0" applyFont="1" applyAlignment="1"/>
    <xf numFmtId="0" fontId="0" fillId="0" borderId="18" xfId="0" applyBorder="1" applyAlignment="1">
      <alignment horizontal="left"/>
    </xf>
    <xf numFmtId="0" fontId="56" fillId="0" borderId="18" xfId="0" applyFont="1" applyBorder="1" applyAlignment="1"/>
    <xf numFmtId="2" fontId="53" fillId="0" borderId="0" xfId="0" applyNumberFormat="1" applyFont="1" applyAlignment="1"/>
    <xf numFmtId="0" fontId="50" fillId="0" borderId="0" xfId="0" applyFont="1" applyAlignment="1"/>
    <xf numFmtId="1" fontId="53" fillId="0" borderId="0" xfId="0" applyNumberFormat="1" applyFont="1" applyAlignment="1"/>
    <xf numFmtId="168" fontId="53" fillId="0" borderId="0" xfId="0" applyNumberFormat="1" applyFont="1" applyAlignment="1"/>
    <xf numFmtId="0" fontId="6" fillId="0" borderId="20" xfId="0" applyFont="1" applyBorder="1" applyAlignment="1"/>
    <xf numFmtId="0" fontId="58" fillId="28" borderId="8" xfId="0" applyFont="1" applyFill="1" applyBorder="1" applyAlignment="1"/>
    <xf numFmtId="0" fontId="0" fillId="0" borderId="8" xfId="0" applyBorder="1" applyAlignment="1"/>
    <xf numFmtId="0" fontId="0" fillId="0" borderId="21" xfId="0" applyBorder="1" applyAlignment="1"/>
    <xf numFmtId="0" fontId="5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8" fillId="0" borderId="0" xfId="0" applyFont="1" applyAlignment="1"/>
    <xf numFmtId="0" fontId="60" fillId="0" borderId="0" xfId="0" applyFont="1" applyAlignment="1">
      <alignment horizontal="left"/>
    </xf>
    <xf numFmtId="0" fontId="24" fillId="0" borderId="0" xfId="0" applyFont="1" applyAlignment="1"/>
    <xf numFmtId="167" fontId="0" fillId="0" borderId="0" xfId="0" applyNumberFormat="1" applyAlignment="1"/>
    <xf numFmtId="169" fontId="0" fillId="0" borderId="0" xfId="0" applyNumberFormat="1" applyAlignment="1"/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rmal_A_1_Cas_V1115" xfId="44" xr:uid="{00000000-0005-0000-0000-00002C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AB And - Quadratic + LiTE Residuals</a:t>
            </a:r>
          </a:p>
        </c:rich>
      </c:tx>
      <c:layout>
        <c:manualLayout>
          <c:xMode val="edge"/>
          <c:yMode val="edge"/>
          <c:x val="0.3489054160200778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350433643956471E-2"/>
          <c:y val="0.13702643413247387"/>
          <c:w val="0.87007361290603114"/>
          <c:h val="0.7230330992522026"/>
        </c:manualLayout>
      </c:layout>
      <c:scatterChart>
        <c:scatterStyle val="lineMarker"/>
        <c:varyColors val="0"/>
        <c:ser>
          <c:idx val="4"/>
          <c:order val="0"/>
          <c:tx>
            <c:v>CCD</c:v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Lit>
              <c:formatCode>General</c:formatCode>
              <c:ptCount val="2475"/>
              <c:pt idx="0">
                <c:v>-60278.5</c:v>
              </c:pt>
              <c:pt idx="1">
                <c:v>-52503</c:v>
              </c:pt>
              <c:pt idx="2">
                <c:v>-51662</c:v>
              </c:pt>
              <c:pt idx="3">
                <c:v>-51662</c:v>
              </c:pt>
              <c:pt idx="4">
                <c:v>-34196</c:v>
              </c:pt>
              <c:pt idx="5">
                <c:v>-32641</c:v>
              </c:pt>
              <c:pt idx="6">
                <c:v>-31975</c:v>
              </c:pt>
              <c:pt idx="7">
                <c:v>-31972</c:v>
              </c:pt>
              <c:pt idx="8">
                <c:v>-31961</c:v>
              </c:pt>
              <c:pt idx="9">
                <c:v>-31960</c:v>
              </c:pt>
              <c:pt idx="10">
                <c:v>-31957</c:v>
              </c:pt>
              <c:pt idx="11">
                <c:v>-31954</c:v>
              </c:pt>
              <c:pt idx="12">
                <c:v>-31948</c:v>
              </c:pt>
              <c:pt idx="13">
                <c:v>-30959.5</c:v>
              </c:pt>
              <c:pt idx="14">
                <c:v>-30911.5</c:v>
              </c:pt>
              <c:pt idx="15">
                <c:v>-30908.5</c:v>
              </c:pt>
              <c:pt idx="16">
                <c:v>-30890.5</c:v>
              </c:pt>
              <c:pt idx="17">
                <c:v>-30872.5</c:v>
              </c:pt>
              <c:pt idx="18">
                <c:v>-30872</c:v>
              </c:pt>
              <c:pt idx="19">
                <c:v>-30854</c:v>
              </c:pt>
              <c:pt idx="20">
                <c:v>-30842</c:v>
              </c:pt>
              <c:pt idx="21">
                <c:v>-30821</c:v>
              </c:pt>
              <c:pt idx="22">
                <c:v>-30815</c:v>
              </c:pt>
              <c:pt idx="23">
                <c:v>-30812</c:v>
              </c:pt>
              <c:pt idx="24">
                <c:v>-30544.5</c:v>
              </c:pt>
              <c:pt idx="25">
                <c:v>-29814.5</c:v>
              </c:pt>
              <c:pt idx="26">
                <c:v>-29811.5</c:v>
              </c:pt>
              <c:pt idx="27">
                <c:v>-29809.5</c:v>
              </c:pt>
              <c:pt idx="28">
                <c:v>-29808.5</c:v>
              </c:pt>
              <c:pt idx="29">
                <c:v>-29802.5</c:v>
              </c:pt>
              <c:pt idx="30">
                <c:v>-19946.5</c:v>
              </c:pt>
              <c:pt idx="31">
                <c:v>-19940.5</c:v>
              </c:pt>
              <c:pt idx="32">
                <c:v>-19934.5</c:v>
              </c:pt>
              <c:pt idx="33">
                <c:v>-19928.5</c:v>
              </c:pt>
              <c:pt idx="34">
                <c:v>-19847</c:v>
              </c:pt>
              <c:pt idx="35">
                <c:v>-19847</c:v>
              </c:pt>
              <c:pt idx="36">
                <c:v>-19846.5</c:v>
              </c:pt>
              <c:pt idx="37">
                <c:v>-19844.5</c:v>
              </c:pt>
              <c:pt idx="38">
                <c:v>-19844</c:v>
              </c:pt>
              <c:pt idx="39">
                <c:v>-19838.5</c:v>
              </c:pt>
              <c:pt idx="40">
                <c:v>-19793.5</c:v>
              </c:pt>
              <c:pt idx="41">
                <c:v>-19793</c:v>
              </c:pt>
              <c:pt idx="42">
                <c:v>-19790.5</c:v>
              </c:pt>
              <c:pt idx="43">
                <c:v>-19778.5</c:v>
              </c:pt>
              <c:pt idx="44">
                <c:v>-19762.5</c:v>
              </c:pt>
              <c:pt idx="45">
                <c:v>-19754.5</c:v>
              </c:pt>
              <c:pt idx="46">
                <c:v>-19754</c:v>
              </c:pt>
              <c:pt idx="47">
                <c:v>-19739</c:v>
              </c:pt>
              <c:pt idx="48">
                <c:v>-19709</c:v>
              </c:pt>
              <c:pt idx="49">
                <c:v>-19567.5</c:v>
              </c:pt>
              <c:pt idx="50">
                <c:v>-19519.5</c:v>
              </c:pt>
              <c:pt idx="51">
                <c:v>-19510.5</c:v>
              </c:pt>
              <c:pt idx="52">
                <c:v>-19498.5</c:v>
              </c:pt>
              <c:pt idx="53">
                <c:v>-18874</c:v>
              </c:pt>
              <c:pt idx="54">
                <c:v>-18865</c:v>
              </c:pt>
              <c:pt idx="55">
                <c:v>-18777.5</c:v>
              </c:pt>
              <c:pt idx="56">
                <c:v>-18771.5</c:v>
              </c:pt>
              <c:pt idx="57">
                <c:v>-18720.5</c:v>
              </c:pt>
              <c:pt idx="58">
                <c:v>-18699.5</c:v>
              </c:pt>
              <c:pt idx="59">
                <c:v>-18696.5</c:v>
              </c:pt>
              <c:pt idx="60">
                <c:v>-18686.5</c:v>
              </c:pt>
              <c:pt idx="61">
                <c:v>-18624.5</c:v>
              </c:pt>
              <c:pt idx="62">
                <c:v>-18624</c:v>
              </c:pt>
              <c:pt idx="63">
                <c:v>-18615</c:v>
              </c:pt>
              <c:pt idx="64">
                <c:v>-18519</c:v>
              </c:pt>
              <c:pt idx="65">
                <c:v>-18453</c:v>
              </c:pt>
              <c:pt idx="66">
                <c:v>-17735</c:v>
              </c:pt>
              <c:pt idx="67">
                <c:v>-17729</c:v>
              </c:pt>
              <c:pt idx="68">
                <c:v>-17631.5</c:v>
              </c:pt>
              <c:pt idx="69">
                <c:v>-17630</c:v>
              </c:pt>
              <c:pt idx="70">
                <c:v>-17629.5</c:v>
              </c:pt>
              <c:pt idx="71">
                <c:v>-17623.5</c:v>
              </c:pt>
              <c:pt idx="72">
                <c:v>-17608.5</c:v>
              </c:pt>
              <c:pt idx="73">
                <c:v>-17464.5</c:v>
              </c:pt>
              <c:pt idx="74">
                <c:v>-17461</c:v>
              </c:pt>
              <c:pt idx="75">
                <c:v>-16578</c:v>
              </c:pt>
              <c:pt idx="76">
                <c:v>-16565</c:v>
              </c:pt>
              <c:pt idx="77">
                <c:v>-16560</c:v>
              </c:pt>
              <c:pt idx="78">
                <c:v>-16557</c:v>
              </c:pt>
              <c:pt idx="79">
                <c:v>-15583</c:v>
              </c:pt>
              <c:pt idx="80">
                <c:v>-15568</c:v>
              </c:pt>
              <c:pt idx="81">
                <c:v>-15508</c:v>
              </c:pt>
              <c:pt idx="82">
                <c:v>-15505</c:v>
              </c:pt>
              <c:pt idx="83">
                <c:v>-15498.5</c:v>
              </c:pt>
              <c:pt idx="84">
                <c:v>-15465.5</c:v>
              </c:pt>
              <c:pt idx="85">
                <c:v>-15408.5</c:v>
              </c:pt>
              <c:pt idx="86">
                <c:v>-15405.5</c:v>
              </c:pt>
              <c:pt idx="87">
                <c:v>-15255</c:v>
              </c:pt>
              <c:pt idx="88">
                <c:v>-15249</c:v>
              </c:pt>
              <c:pt idx="89">
                <c:v>-14339.5</c:v>
              </c:pt>
              <c:pt idx="90">
                <c:v>-13372</c:v>
              </c:pt>
              <c:pt idx="91">
                <c:v>-13285</c:v>
              </c:pt>
              <c:pt idx="92">
                <c:v>-13284.5</c:v>
              </c:pt>
              <c:pt idx="93">
                <c:v>-13262.5</c:v>
              </c:pt>
              <c:pt idx="94">
                <c:v>-13107.5</c:v>
              </c:pt>
              <c:pt idx="95">
                <c:v>-12107</c:v>
              </c:pt>
              <c:pt idx="96">
                <c:v>-12104</c:v>
              </c:pt>
              <c:pt idx="97">
                <c:v>-12026</c:v>
              </c:pt>
              <c:pt idx="98">
                <c:v>-12025.5</c:v>
              </c:pt>
              <c:pt idx="99">
                <c:v>-11981.5</c:v>
              </c:pt>
              <c:pt idx="100">
                <c:v>-11854</c:v>
              </c:pt>
              <c:pt idx="101">
                <c:v>-11773</c:v>
              </c:pt>
              <c:pt idx="102">
                <c:v>-11151.5</c:v>
              </c:pt>
              <c:pt idx="103">
                <c:v>-11139.5</c:v>
              </c:pt>
              <c:pt idx="104">
                <c:v>-11137.5</c:v>
              </c:pt>
              <c:pt idx="105">
                <c:v>-11121.5</c:v>
              </c:pt>
              <c:pt idx="106">
                <c:v>-10000</c:v>
              </c:pt>
              <c:pt idx="107">
                <c:v>-9997</c:v>
              </c:pt>
              <c:pt idx="108">
                <c:v>-9991</c:v>
              </c:pt>
              <c:pt idx="109">
                <c:v>-9990.5</c:v>
              </c:pt>
              <c:pt idx="110">
                <c:v>-9985</c:v>
              </c:pt>
              <c:pt idx="111">
                <c:v>-9984.5</c:v>
              </c:pt>
              <c:pt idx="112">
                <c:v>-9982</c:v>
              </c:pt>
              <c:pt idx="113">
                <c:v>-9973</c:v>
              </c:pt>
              <c:pt idx="114">
                <c:v>-9972.5</c:v>
              </c:pt>
              <c:pt idx="115">
                <c:v>-9970</c:v>
              </c:pt>
              <c:pt idx="116">
                <c:v>-9964</c:v>
              </c:pt>
              <c:pt idx="117">
                <c:v>-9963.5</c:v>
              </c:pt>
              <c:pt idx="118">
                <c:v>-9906.5</c:v>
              </c:pt>
              <c:pt idx="119">
                <c:v>-8934</c:v>
              </c:pt>
              <c:pt idx="120">
                <c:v>-8555</c:v>
              </c:pt>
              <c:pt idx="121">
                <c:v>-2227</c:v>
              </c:pt>
              <c:pt idx="122">
                <c:v>-2224</c:v>
              </c:pt>
              <c:pt idx="123">
                <c:v>-2121.5</c:v>
              </c:pt>
              <c:pt idx="124">
                <c:v>0</c:v>
              </c:pt>
              <c:pt idx="125">
                <c:v>45.5</c:v>
              </c:pt>
              <c:pt idx="126">
                <c:v>69.5</c:v>
              </c:pt>
              <c:pt idx="127">
                <c:v>5257.5</c:v>
              </c:pt>
              <c:pt idx="128">
                <c:v>5410.5</c:v>
              </c:pt>
              <c:pt idx="129">
                <c:v>5413.5</c:v>
              </c:pt>
              <c:pt idx="130">
                <c:v>5416.5</c:v>
              </c:pt>
              <c:pt idx="131">
                <c:v>5419.5</c:v>
              </c:pt>
              <c:pt idx="132">
                <c:v>5420</c:v>
              </c:pt>
              <c:pt idx="133">
                <c:v>5441</c:v>
              </c:pt>
              <c:pt idx="134">
                <c:v>5498</c:v>
              </c:pt>
              <c:pt idx="135">
                <c:v>6517</c:v>
              </c:pt>
              <c:pt idx="136">
                <c:v>6565</c:v>
              </c:pt>
              <c:pt idx="137">
                <c:v>6857</c:v>
              </c:pt>
              <c:pt idx="138">
                <c:v>6938</c:v>
              </c:pt>
              <c:pt idx="139">
                <c:v>7722</c:v>
              </c:pt>
              <c:pt idx="140">
                <c:v>8659</c:v>
              </c:pt>
              <c:pt idx="141">
                <c:v>8662</c:v>
              </c:pt>
              <c:pt idx="142">
                <c:v>8662</c:v>
              </c:pt>
              <c:pt idx="143">
                <c:v>8662</c:v>
              </c:pt>
              <c:pt idx="144">
                <c:v>8783</c:v>
              </c:pt>
              <c:pt idx="145">
                <c:v>8789</c:v>
              </c:pt>
              <c:pt idx="146">
                <c:v>8863.5</c:v>
              </c:pt>
              <c:pt idx="147">
                <c:v>8879</c:v>
              </c:pt>
              <c:pt idx="148">
                <c:v>8879</c:v>
              </c:pt>
              <c:pt idx="149">
                <c:v>8885</c:v>
              </c:pt>
              <c:pt idx="150">
                <c:v>8888</c:v>
              </c:pt>
              <c:pt idx="151">
                <c:v>8894</c:v>
              </c:pt>
              <c:pt idx="152">
                <c:v>8900</c:v>
              </c:pt>
              <c:pt idx="153">
                <c:v>9768</c:v>
              </c:pt>
              <c:pt idx="154">
                <c:v>9849</c:v>
              </c:pt>
              <c:pt idx="155">
                <c:v>9888</c:v>
              </c:pt>
              <c:pt idx="156">
                <c:v>9924.5</c:v>
              </c:pt>
              <c:pt idx="157">
                <c:v>9924.5</c:v>
              </c:pt>
              <c:pt idx="158">
                <c:v>9972.5</c:v>
              </c:pt>
              <c:pt idx="159">
                <c:v>10044.5</c:v>
              </c:pt>
              <c:pt idx="160">
                <c:v>10123</c:v>
              </c:pt>
              <c:pt idx="161">
                <c:v>11928</c:v>
              </c:pt>
              <c:pt idx="162">
                <c:v>12110</c:v>
              </c:pt>
              <c:pt idx="163">
                <c:v>12113</c:v>
              </c:pt>
              <c:pt idx="164">
                <c:v>12119</c:v>
              </c:pt>
              <c:pt idx="165">
                <c:v>12200</c:v>
              </c:pt>
              <c:pt idx="166">
                <c:v>12200.5</c:v>
              </c:pt>
              <c:pt idx="167">
                <c:v>13028</c:v>
              </c:pt>
              <c:pt idx="168">
                <c:v>13151</c:v>
              </c:pt>
              <c:pt idx="169">
                <c:v>14219</c:v>
              </c:pt>
              <c:pt idx="170">
                <c:v>14219.5</c:v>
              </c:pt>
              <c:pt idx="171">
                <c:v>14222</c:v>
              </c:pt>
              <c:pt idx="172">
                <c:v>14222.5</c:v>
              </c:pt>
              <c:pt idx="173">
                <c:v>14233</c:v>
              </c:pt>
              <c:pt idx="174">
                <c:v>14260</c:v>
              </c:pt>
              <c:pt idx="175">
                <c:v>14272</c:v>
              </c:pt>
              <c:pt idx="176">
                <c:v>14299</c:v>
              </c:pt>
              <c:pt idx="177">
                <c:v>14384.5</c:v>
              </c:pt>
              <c:pt idx="178">
                <c:v>14385</c:v>
              </c:pt>
              <c:pt idx="179">
                <c:v>14390.5</c:v>
              </c:pt>
              <c:pt idx="180">
                <c:v>14391</c:v>
              </c:pt>
              <c:pt idx="181">
                <c:v>14393.5</c:v>
              </c:pt>
              <c:pt idx="182">
                <c:v>14394</c:v>
              </c:pt>
              <c:pt idx="183">
                <c:v>15438</c:v>
              </c:pt>
              <c:pt idx="184">
                <c:v>16538</c:v>
              </c:pt>
              <c:pt idx="185">
                <c:v>16541</c:v>
              </c:pt>
              <c:pt idx="186">
                <c:v>17857.5</c:v>
              </c:pt>
              <c:pt idx="187">
                <c:v>18526.5</c:v>
              </c:pt>
              <c:pt idx="188">
                <c:v>18527</c:v>
              </c:pt>
              <c:pt idx="189">
                <c:v>18547.5</c:v>
              </c:pt>
              <c:pt idx="190">
                <c:v>18653</c:v>
              </c:pt>
              <c:pt idx="191">
                <c:v>18653.5</c:v>
              </c:pt>
              <c:pt idx="192">
                <c:v>20084</c:v>
              </c:pt>
              <c:pt idx="193">
                <c:v>20648</c:v>
              </c:pt>
              <c:pt idx="194">
                <c:v>20894.5</c:v>
              </c:pt>
              <c:pt idx="195">
                <c:v>20895</c:v>
              </c:pt>
              <c:pt idx="196">
                <c:v>20900.5</c:v>
              </c:pt>
              <c:pt idx="197">
                <c:v>20913</c:v>
              </c:pt>
              <c:pt idx="198">
                <c:v>20925</c:v>
              </c:pt>
              <c:pt idx="199">
                <c:v>21150.5</c:v>
              </c:pt>
              <c:pt idx="200">
                <c:v>21874</c:v>
              </c:pt>
              <c:pt idx="201">
                <c:v>21877</c:v>
              </c:pt>
              <c:pt idx="202">
                <c:v>21880</c:v>
              </c:pt>
              <c:pt idx="203">
                <c:v>21886</c:v>
              </c:pt>
              <c:pt idx="204">
                <c:v>21892</c:v>
              </c:pt>
              <c:pt idx="205">
                <c:v>22211.5</c:v>
              </c:pt>
              <c:pt idx="206">
                <c:v>23019</c:v>
              </c:pt>
              <c:pt idx="207">
                <c:v>24185</c:v>
              </c:pt>
              <c:pt idx="208">
                <c:v>24185.5</c:v>
              </c:pt>
              <c:pt idx="209">
                <c:v>24188</c:v>
              </c:pt>
              <c:pt idx="210">
                <c:v>24188.5</c:v>
              </c:pt>
              <c:pt idx="211">
                <c:v>24191.5</c:v>
              </c:pt>
              <c:pt idx="212">
                <c:v>26522</c:v>
              </c:pt>
              <c:pt idx="213">
                <c:v>26524.5</c:v>
              </c:pt>
              <c:pt idx="214">
                <c:v>26527.5</c:v>
              </c:pt>
              <c:pt idx="215">
                <c:v>27481.5</c:v>
              </c:pt>
              <c:pt idx="216">
                <c:v>27573</c:v>
              </c:pt>
              <c:pt idx="217">
                <c:v>27573.5</c:v>
              </c:pt>
              <c:pt idx="218">
                <c:v>27579</c:v>
              </c:pt>
              <c:pt idx="219">
                <c:v>27579.5</c:v>
              </c:pt>
              <c:pt idx="220">
                <c:v>29807.5</c:v>
              </c:pt>
              <c:pt idx="221">
                <c:v>30768.5</c:v>
              </c:pt>
              <c:pt idx="222">
                <c:v>32775.5</c:v>
              </c:pt>
              <c:pt idx="223">
                <c:v>33004</c:v>
              </c:pt>
              <c:pt idx="224">
                <c:v>34059</c:v>
              </c:pt>
              <c:pt idx="225">
                <c:v>35201</c:v>
              </c:pt>
              <c:pt idx="226">
                <c:v>35204</c:v>
              </c:pt>
              <c:pt idx="227">
                <c:v>35206.5</c:v>
              </c:pt>
              <c:pt idx="228">
                <c:v>35209.5</c:v>
              </c:pt>
              <c:pt idx="229">
                <c:v>35333</c:v>
              </c:pt>
              <c:pt idx="230">
                <c:v>36348.5</c:v>
              </c:pt>
              <c:pt idx="231">
                <c:v>36351.5</c:v>
              </c:pt>
              <c:pt idx="232">
                <c:v>36357.5</c:v>
              </c:pt>
              <c:pt idx="233">
                <c:v>36358</c:v>
              </c:pt>
              <c:pt idx="234">
                <c:v>36387.5</c:v>
              </c:pt>
              <c:pt idx="235">
                <c:v>36454</c:v>
              </c:pt>
              <c:pt idx="236">
                <c:v>36472</c:v>
              </c:pt>
              <c:pt idx="237">
                <c:v>36484</c:v>
              </c:pt>
              <c:pt idx="238">
                <c:v>37333</c:v>
              </c:pt>
              <c:pt idx="239">
                <c:v>37370</c:v>
              </c:pt>
              <c:pt idx="240">
                <c:v>37370.5</c:v>
              </c:pt>
              <c:pt idx="241">
                <c:v>37373</c:v>
              </c:pt>
              <c:pt idx="242">
                <c:v>37373.5</c:v>
              </c:pt>
              <c:pt idx="243">
                <c:v>37770.5</c:v>
              </c:pt>
              <c:pt idx="244">
                <c:v>38491</c:v>
              </c:pt>
              <c:pt idx="245">
                <c:v>38491.5</c:v>
              </c:pt>
              <c:pt idx="246">
                <c:v>38493.5</c:v>
              </c:pt>
              <c:pt idx="247">
                <c:v>40609</c:v>
              </c:pt>
              <c:pt idx="248">
                <c:v>40609</c:v>
              </c:pt>
              <c:pt idx="249">
                <c:v>40880</c:v>
              </c:pt>
              <c:pt idx="250">
                <c:v>41912</c:v>
              </c:pt>
              <c:pt idx="251">
                <c:v>42683.5</c:v>
              </c:pt>
              <c:pt idx="252">
                <c:v>43968.5</c:v>
              </c:pt>
              <c:pt idx="253">
                <c:v>43969</c:v>
              </c:pt>
              <c:pt idx="254">
                <c:v>44107</c:v>
              </c:pt>
              <c:pt idx="255">
                <c:v>44764.5</c:v>
              </c:pt>
              <c:pt idx="256">
                <c:v>44818.5</c:v>
              </c:pt>
              <c:pt idx="257">
                <c:v>44915</c:v>
              </c:pt>
              <c:pt idx="258">
                <c:v>45402.5</c:v>
              </c:pt>
              <c:pt idx="259">
                <c:v>46130</c:v>
              </c:pt>
              <c:pt idx="260">
                <c:v>46136</c:v>
              </c:pt>
              <c:pt idx="261">
                <c:v>46150</c:v>
              </c:pt>
              <c:pt idx="262">
                <c:v>46150</c:v>
              </c:pt>
              <c:pt idx="263">
                <c:v>46231.5</c:v>
              </c:pt>
              <c:pt idx="264">
                <c:v>46231.5</c:v>
              </c:pt>
              <c:pt idx="265">
                <c:v>46427</c:v>
              </c:pt>
              <c:pt idx="266">
                <c:v>46436</c:v>
              </c:pt>
              <c:pt idx="267">
                <c:v>46475</c:v>
              </c:pt>
              <c:pt idx="268">
                <c:v>46475</c:v>
              </c:pt>
              <c:pt idx="269">
                <c:v>46475</c:v>
              </c:pt>
              <c:pt idx="270">
                <c:v>47024</c:v>
              </c:pt>
              <c:pt idx="271">
                <c:v>47205</c:v>
              </c:pt>
              <c:pt idx="272">
                <c:v>47205</c:v>
              </c:pt>
              <c:pt idx="273">
                <c:v>47207.5</c:v>
              </c:pt>
              <c:pt idx="274">
                <c:v>47207.5</c:v>
              </c:pt>
              <c:pt idx="275">
                <c:v>47298</c:v>
              </c:pt>
              <c:pt idx="276">
                <c:v>47376</c:v>
              </c:pt>
              <c:pt idx="277">
                <c:v>47376.5</c:v>
              </c:pt>
              <c:pt idx="278">
                <c:v>47376.5</c:v>
              </c:pt>
              <c:pt idx="279">
                <c:v>47578</c:v>
              </c:pt>
              <c:pt idx="280">
                <c:v>47591</c:v>
              </c:pt>
              <c:pt idx="281">
                <c:v>47636</c:v>
              </c:pt>
              <c:pt idx="282">
                <c:v>47653</c:v>
              </c:pt>
              <c:pt idx="283">
                <c:v>47675</c:v>
              </c:pt>
              <c:pt idx="284">
                <c:v>48290</c:v>
              </c:pt>
              <c:pt idx="285">
                <c:v>48415.5</c:v>
              </c:pt>
              <c:pt idx="286">
                <c:v>48416</c:v>
              </c:pt>
              <c:pt idx="287">
                <c:v>48460.5</c:v>
              </c:pt>
              <c:pt idx="288">
                <c:v>48461</c:v>
              </c:pt>
              <c:pt idx="289">
                <c:v>48467</c:v>
              </c:pt>
              <c:pt idx="290">
                <c:v>48497</c:v>
              </c:pt>
              <c:pt idx="291">
                <c:v>48497.5</c:v>
              </c:pt>
              <c:pt idx="292">
                <c:v>48500</c:v>
              </c:pt>
              <c:pt idx="293">
                <c:v>48500.5</c:v>
              </c:pt>
              <c:pt idx="294">
                <c:v>48509</c:v>
              </c:pt>
              <c:pt idx="295">
                <c:v>48512</c:v>
              </c:pt>
              <c:pt idx="296">
                <c:v>48512.5</c:v>
              </c:pt>
              <c:pt idx="297">
                <c:v>48561</c:v>
              </c:pt>
              <c:pt idx="298">
                <c:v>48656.5</c:v>
              </c:pt>
              <c:pt idx="299">
                <c:v>49338</c:v>
              </c:pt>
              <c:pt idx="300">
                <c:v>49362</c:v>
              </c:pt>
              <c:pt idx="301">
                <c:v>49395</c:v>
              </c:pt>
              <c:pt idx="302">
                <c:v>49398.5</c:v>
              </c:pt>
              <c:pt idx="303">
                <c:v>49401.5</c:v>
              </c:pt>
              <c:pt idx="304">
                <c:v>49407.5</c:v>
              </c:pt>
              <c:pt idx="305">
                <c:v>49416</c:v>
              </c:pt>
              <c:pt idx="306">
                <c:v>49419</c:v>
              </c:pt>
              <c:pt idx="307">
                <c:v>49437</c:v>
              </c:pt>
              <c:pt idx="308">
                <c:v>49437.5</c:v>
              </c:pt>
              <c:pt idx="309">
                <c:v>49479.5</c:v>
              </c:pt>
              <c:pt idx="310">
                <c:v>49494.5</c:v>
              </c:pt>
              <c:pt idx="311">
                <c:v>49530.5</c:v>
              </c:pt>
              <c:pt idx="312">
                <c:v>49536.5</c:v>
              </c:pt>
              <c:pt idx="313">
                <c:v>49559</c:v>
              </c:pt>
              <c:pt idx="314">
                <c:v>49564.5</c:v>
              </c:pt>
              <c:pt idx="315">
                <c:v>49579</c:v>
              </c:pt>
              <c:pt idx="316">
                <c:v>49610</c:v>
              </c:pt>
              <c:pt idx="317">
                <c:v>49616</c:v>
              </c:pt>
              <c:pt idx="318">
                <c:v>49617</c:v>
              </c:pt>
              <c:pt idx="319">
                <c:v>49620.5</c:v>
              </c:pt>
              <c:pt idx="320">
                <c:v>49621</c:v>
              </c:pt>
              <c:pt idx="321">
                <c:v>49684</c:v>
              </c:pt>
              <c:pt idx="322">
                <c:v>49691</c:v>
              </c:pt>
              <c:pt idx="323">
                <c:v>49736</c:v>
              </c:pt>
              <c:pt idx="324">
                <c:v>49853</c:v>
              </c:pt>
              <c:pt idx="325">
                <c:v>50353.5</c:v>
              </c:pt>
              <c:pt idx="326">
                <c:v>50525</c:v>
              </c:pt>
              <c:pt idx="327">
                <c:v>50531</c:v>
              </c:pt>
              <c:pt idx="328">
                <c:v>50579.5</c:v>
              </c:pt>
              <c:pt idx="329">
                <c:v>50584</c:v>
              </c:pt>
              <c:pt idx="330">
                <c:v>50585</c:v>
              </c:pt>
              <c:pt idx="331">
                <c:v>50585.5</c:v>
              </c:pt>
              <c:pt idx="332">
                <c:v>50594.5</c:v>
              </c:pt>
              <c:pt idx="333">
                <c:v>50597</c:v>
              </c:pt>
              <c:pt idx="334">
                <c:v>50597.5</c:v>
              </c:pt>
              <c:pt idx="335">
                <c:v>50627.5</c:v>
              </c:pt>
              <c:pt idx="336">
                <c:v>50681.5</c:v>
              </c:pt>
              <c:pt idx="337">
                <c:v>50682</c:v>
              </c:pt>
              <c:pt idx="338">
                <c:v>50682.5</c:v>
              </c:pt>
              <c:pt idx="339">
                <c:v>50691.5</c:v>
              </c:pt>
              <c:pt idx="340">
                <c:v>50700.5</c:v>
              </c:pt>
              <c:pt idx="341">
                <c:v>50700.5</c:v>
              </c:pt>
              <c:pt idx="342">
                <c:v>50835</c:v>
              </c:pt>
              <c:pt idx="343">
                <c:v>50835</c:v>
              </c:pt>
              <c:pt idx="344">
                <c:v>50835</c:v>
              </c:pt>
              <c:pt idx="345">
                <c:v>50838</c:v>
              </c:pt>
              <c:pt idx="346">
                <c:v>50841</c:v>
              </c:pt>
              <c:pt idx="347">
                <c:v>50896</c:v>
              </c:pt>
              <c:pt idx="348">
                <c:v>50959.5</c:v>
              </c:pt>
              <c:pt idx="349">
                <c:v>50976.5</c:v>
              </c:pt>
              <c:pt idx="350">
                <c:v>51519.5</c:v>
              </c:pt>
              <c:pt idx="351">
                <c:v>51646.5</c:v>
              </c:pt>
              <c:pt idx="352">
                <c:v>51676.5</c:v>
              </c:pt>
              <c:pt idx="353">
                <c:v>51748</c:v>
              </c:pt>
              <c:pt idx="354">
                <c:v>51749</c:v>
              </c:pt>
              <c:pt idx="355">
                <c:v>51755</c:v>
              </c:pt>
              <c:pt idx="356">
                <c:v>51755</c:v>
              </c:pt>
              <c:pt idx="357">
                <c:v>51773.5</c:v>
              </c:pt>
              <c:pt idx="358">
                <c:v>51776.5</c:v>
              </c:pt>
              <c:pt idx="359">
                <c:v>51788.5</c:v>
              </c:pt>
              <c:pt idx="360">
                <c:v>51824.5</c:v>
              </c:pt>
              <c:pt idx="361">
                <c:v>51842.5</c:v>
              </c:pt>
              <c:pt idx="362">
                <c:v>51905.5</c:v>
              </c:pt>
              <c:pt idx="363">
                <c:v>52565</c:v>
              </c:pt>
              <c:pt idx="364">
                <c:v>52737</c:v>
              </c:pt>
              <c:pt idx="365">
                <c:v>52740</c:v>
              </c:pt>
              <c:pt idx="366">
                <c:v>52758</c:v>
              </c:pt>
              <c:pt idx="367">
                <c:v>52794</c:v>
              </c:pt>
              <c:pt idx="368">
                <c:v>52800</c:v>
              </c:pt>
              <c:pt idx="369">
                <c:v>52833</c:v>
              </c:pt>
              <c:pt idx="370">
                <c:v>52848</c:v>
              </c:pt>
              <c:pt idx="371">
                <c:v>52851</c:v>
              </c:pt>
              <c:pt idx="372">
                <c:v>52854</c:v>
              </c:pt>
              <c:pt idx="373">
                <c:v>52869</c:v>
              </c:pt>
              <c:pt idx="374">
                <c:v>52869.5</c:v>
              </c:pt>
              <c:pt idx="375">
                <c:v>52899</c:v>
              </c:pt>
              <c:pt idx="376">
                <c:v>52923</c:v>
              </c:pt>
              <c:pt idx="377">
                <c:v>52950</c:v>
              </c:pt>
              <c:pt idx="378">
                <c:v>52950.5</c:v>
              </c:pt>
              <c:pt idx="379">
                <c:v>53152</c:v>
              </c:pt>
              <c:pt idx="380">
                <c:v>53155</c:v>
              </c:pt>
              <c:pt idx="381">
                <c:v>53158</c:v>
              </c:pt>
              <c:pt idx="382">
                <c:v>53698.5</c:v>
              </c:pt>
              <c:pt idx="383">
                <c:v>53710</c:v>
              </c:pt>
              <c:pt idx="384">
                <c:v>53713</c:v>
              </c:pt>
              <c:pt idx="385">
                <c:v>53716</c:v>
              </c:pt>
              <c:pt idx="386">
                <c:v>53848</c:v>
              </c:pt>
              <c:pt idx="387">
                <c:v>53916</c:v>
              </c:pt>
              <c:pt idx="388">
                <c:v>53953.5</c:v>
              </c:pt>
              <c:pt idx="389">
                <c:v>53964</c:v>
              </c:pt>
              <c:pt idx="390">
                <c:v>53986.5</c:v>
              </c:pt>
              <c:pt idx="391">
                <c:v>54144.5</c:v>
              </c:pt>
              <c:pt idx="392">
                <c:v>54969.5</c:v>
              </c:pt>
              <c:pt idx="393">
                <c:v>55027.5</c:v>
              </c:pt>
              <c:pt idx="394">
                <c:v>55029.5</c:v>
              </c:pt>
              <c:pt idx="395">
                <c:v>55029.5</c:v>
              </c:pt>
              <c:pt idx="396">
                <c:v>55066</c:v>
              </c:pt>
              <c:pt idx="397">
                <c:v>55094.5</c:v>
              </c:pt>
              <c:pt idx="398">
                <c:v>55171.5</c:v>
              </c:pt>
              <c:pt idx="399">
                <c:v>55238</c:v>
              </c:pt>
              <c:pt idx="400">
                <c:v>55310</c:v>
              </c:pt>
              <c:pt idx="401">
                <c:v>55937.5</c:v>
              </c:pt>
              <c:pt idx="402">
                <c:v>55943.5</c:v>
              </c:pt>
              <c:pt idx="403">
                <c:v>55954.5</c:v>
              </c:pt>
              <c:pt idx="404">
                <c:v>56005.5</c:v>
              </c:pt>
              <c:pt idx="405">
                <c:v>56018</c:v>
              </c:pt>
              <c:pt idx="406">
                <c:v>56019</c:v>
              </c:pt>
              <c:pt idx="407">
                <c:v>56354</c:v>
              </c:pt>
              <c:pt idx="408">
                <c:v>56360</c:v>
              </c:pt>
              <c:pt idx="409">
                <c:v>56448.5</c:v>
              </c:pt>
              <c:pt idx="410">
                <c:v>57070.5</c:v>
              </c:pt>
              <c:pt idx="411">
                <c:v>57090.5</c:v>
              </c:pt>
              <c:pt idx="412">
                <c:v>57111.5</c:v>
              </c:pt>
              <c:pt idx="413">
                <c:v>57111.5</c:v>
              </c:pt>
              <c:pt idx="414">
                <c:v>57253</c:v>
              </c:pt>
              <c:pt idx="415">
                <c:v>57262</c:v>
              </c:pt>
              <c:pt idx="416">
                <c:v>57329</c:v>
              </c:pt>
              <c:pt idx="417">
                <c:v>57584</c:v>
              </c:pt>
              <c:pt idx="418">
                <c:v>58118</c:v>
              </c:pt>
              <c:pt idx="419">
                <c:v>58124</c:v>
              </c:pt>
              <c:pt idx="420">
                <c:v>58140</c:v>
              </c:pt>
              <c:pt idx="421">
                <c:v>58252.5</c:v>
              </c:pt>
              <c:pt idx="422">
                <c:v>58253</c:v>
              </c:pt>
              <c:pt idx="423">
                <c:v>58253.5</c:v>
              </c:pt>
              <c:pt idx="424">
                <c:v>58254</c:v>
              </c:pt>
              <c:pt idx="425">
                <c:v>58299.5</c:v>
              </c:pt>
              <c:pt idx="426">
                <c:v>58301.5</c:v>
              </c:pt>
              <c:pt idx="427">
                <c:v>58307.5</c:v>
              </c:pt>
              <c:pt idx="428">
                <c:v>58323.5</c:v>
              </c:pt>
              <c:pt idx="429">
                <c:v>58381</c:v>
              </c:pt>
              <c:pt idx="430">
                <c:v>58419</c:v>
              </c:pt>
              <c:pt idx="431">
                <c:v>58444</c:v>
              </c:pt>
              <c:pt idx="432">
                <c:v>58478</c:v>
              </c:pt>
              <c:pt idx="433">
                <c:v>58507</c:v>
              </c:pt>
              <c:pt idx="434">
                <c:v>59173.5</c:v>
              </c:pt>
              <c:pt idx="435">
                <c:v>59260</c:v>
              </c:pt>
              <c:pt idx="436">
                <c:v>59308.5</c:v>
              </c:pt>
              <c:pt idx="437">
                <c:v>59388.5</c:v>
              </c:pt>
              <c:pt idx="438">
                <c:v>59389</c:v>
              </c:pt>
              <c:pt idx="439">
                <c:v>59443.5</c:v>
              </c:pt>
              <c:pt idx="440">
                <c:v>59444</c:v>
              </c:pt>
              <c:pt idx="441">
                <c:v>59482.5</c:v>
              </c:pt>
              <c:pt idx="442">
                <c:v>59483</c:v>
              </c:pt>
              <c:pt idx="443">
                <c:v>59538</c:v>
              </c:pt>
              <c:pt idx="444">
                <c:v>59543</c:v>
              </c:pt>
              <c:pt idx="445">
                <c:v>59600</c:v>
              </c:pt>
              <c:pt idx="446">
                <c:v>59649</c:v>
              </c:pt>
              <c:pt idx="447">
                <c:v>60170</c:v>
              </c:pt>
              <c:pt idx="448">
                <c:v>60363</c:v>
              </c:pt>
              <c:pt idx="449">
                <c:v>60377.5</c:v>
              </c:pt>
              <c:pt idx="450">
                <c:v>60468</c:v>
              </c:pt>
              <c:pt idx="451">
                <c:v>60468.5</c:v>
              </c:pt>
              <c:pt idx="452">
                <c:v>60568</c:v>
              </c:pt>
              <c:pt idx="453">
                <c:v>60613.5</c:v>
              </c:pt>
              <c:pt idx="454">
                <c:v>60641.5</c:v>
              </c:pt>
              <c:pt idx="455">
                <c:v>60642</c:v>
              </c:pt>
              <c:pt idx="456">
                <c:v>60705.5</c:v>
              </c:pt>
              <c:pt idx="457">
                <c:v>61450.5</c:v>
              </c:pt>
              <c:pt idx="458">
                <c:v>61501.5</c:v>
              </c:pt>
              <c:pt idx="459">
                <c:v>61501.5</c:v>
              </c:pt>
              <c:pt idx="460">
                <c:v>61504.5</c:v>
              </c:pt>
              <c:pt idx="461">
                <c:v>61504.5</c:v>
              </c:pt>
              <c:pt idx="462">
                <c:v>61544</c:v>
              </c:pt>
              <c:pt idx="463">
                <c:v>61555.5</c:v>
              </c:pt>
              <c:pt idx="464">
                <c:v>61556</c:v>
              </c:pt>
              <c:pt idx="465">
                <c:v>61621</c:v>
              </c:pt>
              <c:pt idx="466">
                <c:v>61624</c:v>
              </c:pt>
              <c:pt idx="467">
                <c:v>61624.5</c:v>
              </c:pt>
              <c:pt idx="468">
                <c:v>61770</c:v>
              </c:pt>
              <c:pt idx="469">
                <c:v>61869.5</c:v>
              </c:pt>
              <c:pt idx="470">
                <c:v>61874.5</c:v>
              </c:pt>
              <c:pt idx="471">
                <c:v>62553</c:v>
              </c:pt>
              <c:pt idx="472">
                <c:v>62553.5</c:v>
              </c:pt>
              <c:pt idx="473">
                <c:v>62571</c:v>
              </c:pt>
              <c:pt idx="474">
                <c:v>62571.5</c:v>
              </c:pt>
              <c:pt idx="475">
                <c:v>62581</c:v>
              </c:pt>
              <c:pt idx="476">
                <c:v>62608.5</c:v>
              </c:pt>
              <c:pt idx="477">
                <c:v>62643.5</c:v>
              </c:pt>
              <c:pt idx="478">
                <c:v>62731.5</c:v>
              </c:pt>
              <c:pt idx="479">
                <c:v>62731.5</c:v>
              </c:pt>
              <c:pt idx="480">
                <c:v>62732</c:v>
              </c:pt>
              <c:pt idx="481">
                <c:v>62732</c:v>
              </c:pt>
              <c:pt idx="482">
                <c:v>63129</c:v>
              </c:pt>
              <c:pt idx="483">
                <c:v>63129</c:v>
              </c:pt>
              <c:pt idx="484">
                <c:v>63129</c:v>
              </c:pt>
              <c:pt idx="485">
                <c:v>63562.5</c:v>
              </c:pt>
              <c:pt idx="486">
                <c:v>63612</c:v>
              </c:pt>
              <c:pt idx="487">
                <c:v>63653</c:v>
              </c:pt>
              <c:pt idx="488">
                <c:v>63683</c:v>
              </c:pt>
              <c:pt idx="489">
                <c:v>63683.5</c:v>
              </c:pt>
              <c:pt idx="490">
                <c:v>63723</c:v>
              </c:pt>
              <c:pt idx="491">
                <c:v>63768</c:v>
              </c:pt>
              <c:pt idx="492">
                <c:v>63842.5</c:v>
              </c:pt>
              <c:pt idx="493">
                <c:v>63926.5</c:v>
              </c:pt>
              <c:pt idx="494">
                <c:v>63933.5</c:v>
              </c:pt>
              <c:pt idx="495">
                <c:v>63951.5</c:v>
              </c:pt>
              <c:pt idx="496">
                <c:v>64023</c:v>
              </c:pt>
              <c:pt idx="497">
                <c:v>64696.5</c:v>
              </c:pt>
              <c:pt idx="498">
                <c:v>64722.5</c:v>
              </c:pt>
              <c:pt idx="499">
                <c:v>64763</c:v>
              </c:pt>
              <c:pt idx="500">
                <c:v>64781</c:v>
              </c:pt>
              <c:pt idx="501">
                <c:v>64892</c:v>
              </c:pt>
              <c:pt idx="502">
                <c:v>65023.5</c:v>
              </c:pt>
              <c:pt idx="503">
                <c:v>65024</c:v>
              </c:pt>
              <c:pt idx="504">
                <c:v>65048.5</c:v>
              </c:pt>
              <c:pt idx="505">
                <c:v>65691</c:v>
              </c:pt>
              <c:pt idx="506">
                <c:v>65835.5</c:v>
              </c:pt>
              <c:pt idx="507">
                <c:v>65918.5</c:v>
              </c:pt>
              <c:pt idx="508">
                <c:v>65919</c:v>
              </c:pt>
              <c:pt idx="509">
                <c:v>65956</c:v>
              </c:pt>
              <c:pt idx="510">
                <c:v>66081</c:v>
              </c:pt>
              <c:pt idx="511">
                <c:v>66084</c:v>
              </c:pt>
              <c:pt idx="512">
                <c:v>66087</c:v>
              </c:pt>
              <c:pt idx="513">
                <c:v>66093</c:v>
              </c:pt>
              <c:pt idx="514">
                <c:v>66111.5</c:v>
              </c:pt>
              <c:pt idx="515">
                <c:v>66112</c:v>
              </c:pt>
              <c:pt idx="516">
                <c:v>66132.5</c:v>
              </c:pt>
              <c:pt idx="517">
                <c:v>66196.5</c:v>
              </c:pt>
              <c:pt idx="518">
                <c:v>66371</c:v>
              </c:pt>
              <c:pt idx="519">
                <c:v>68290.5</c:v>
              </c:pt>
              <c:pt idx="520">
                <c:v>68291</c:v>
              </c:pt>
              <c:pt idx="521">
                <c:v>68372</c:v>
              </c:pt>
              <c:pt idx="522">
                <c:v>68426</c:v>
              </c:pt>
              <c:pt idx="523">
                <c:v>69390.5</c:v>
              </c:pt>
            </c:numLit>
          </c:xVal>
          <c:yVal>
            <c:numLit>
              <c:formatCode>General</c:formatCode>
              <c:ptCount val="2475"/>
              <c:pt idx="0">
                <c:v>-9.6943262917043027E-4</c:v>
              </c:pt>
              <c:pt idx="1">
                <c:v>-3.6469646506797071E-3</c:v>
              </c:pt>
              <c:pt idx="2">
                <c:v>3.5066396732957861E-4</c:v>
              </c:pt>
              <c:pt idx="3">
                <c:v>3.5066396732957861E-4</c:v>
              </c:pt>
              <c:pt idx="4">
                <c:v>-1.2078839295014132E-3</c:v>
              </c:pt>
              <c:pt idx="5">
                <c:v>8.5862323070834412E-4</c:v>
              </c:pt>
              <c:pt idx="6">
                <c:v>1.0519885747214686E-3</c:v>
              </c:pt>
              <c:pt idx="7">
                <c:v>6.9480593429835369E-4</c:v>
              </c:pt>
              <c:pt idx="8">
                <c:v>7.5180700008886658E-4</c:v>
              </c:pt>
              <c:pt idx="9">
                <c:v>8.6608014258326982E-4</c:v>
              </c:pt>
              <c:pt idx="10">
                <c:v>6.0889989326826099E-4</c:v>
              </c:pt>
              <c:pt idx="11">
                <c:v>6.5172011834904731E-4</c:v>
              </c:pt>
              <c:pt idx="12">
                <c:v>9.3736201249819406E-4</c:v>
              </c:pt>
              <c:pt idx="13">
                <c:v>2.1221436021072737E-3</c:v>
              </c:pt>
              <c:pt idx="14">
                <c:v>1.3097389645227997E-3</c:v>
              </c:pt>
              <c:pt idx="15">
                <c:v>2.2527173181926263E-3</c:v>
              </c:pt>
              <c:pt idx="16">
                <c:v>1.8105963809822989E-3</c:v>
              </c:pt>
              <c:pt idx="17">
                <c:v>1.3684907903057097E-3</c:v>
              </c:pt>
              <c:pt idx="18">
                <c:v>7.2565474152289089E-4</c:v>
              </c:pt>
              <c:pt idx="19">
                <c:v>1.0835648809229548E-3</c:v>
              </c:pt>
              <c:pt idx="20">
                <c:v>1.2555134602976747E-3</c:v>
              </c:pt>
              <c:pt idx="21">
                <c:v>1.2564397729778742E-3</c:v>
              </c:pt>
              <c:pt idx="22">
                <c:v>7.4242252218803539E-4</c:v>
              </c:pt>
              <c:pt idx="23">
                <c:v>1.1854145322484078E-3</c:v>
              </c:pt>
              <c:pt idx="24">
                <c:v>-2.9455521752097535E-5</c:v>
              </c:pt>
              <c:pt idx="25">
                <c:v>2.1525708180047121E-3</c:v>
              </c:pt>
              <c:pt idx="26">
                <c:v>1.8956936023542537E-3</c:v>
              </c:pt>
              <c:pt idx="27">
                <c:v>1.3244423269587469E-3</c:v>
              </c:pt>
              <c:pt idx="28">
                <c:v>3.3881674693950203E-4</c:v>
              </c:pt>
              <c:pt idx="29">
                <c:v>1.1250641226817071E-3</c:v>
              </c:pt>
              <c:pt idx="30">
                <c:v>-1.343972802632501E-3</c:v>
              </c:pt>
              <c:pt idx="31">
                <c:v>-1.8595655814831191E-3</c:v>
              </c:pt>
              <c:pt idx="32">
                <c:v>-2.0751635124623552E-3</c:v>
              </c:pt>
              <c:pt idx="33">
                <c:v>-1.5907666014929045E-3</c:v>
              </c:pt>
              <c:pt idx="34">
                <c:v>-1.5948896162452098E-3</c:v>
              </c:pt>
              <c:pt idx="35">
                <c:v>4.0511038416224388E-4</c:v>
              </c:pt>
              <c:pt idx="36">
                <c:v>-3.537862673228559E-3</c:v>
              </c:pt>
              <c:pt idx="37">
                <c:v>-1.8097552625558344E-3</c:v>
              </c:pt>
              <c:pt idx="38">
                <c:v>-1.2527285034425462E-3</c:v>
              </c:pt>
              <c:pt idx="39">
                <c:v>-2.425436537088807E-3</c:v>
              </c:pt>
              <c:pt idx="40">
                <c:v>-2.793214451329934E-3</c:v>
              </c:pt>
              <c:pt idx="41">
                <c:v>-1.7361914366020859E-3</c:v>
              </c:pt>
              <c:pt idx="42">
                <c:v>-2.1510769148880421E-3</c:v>
              </c:pt>
              <c:pt idx="43">
                <c:v>-1.9825400809261456E-3</c:v>
              </c:pt>
              <c:pt idx="44">
                <c:v>-1.757857504900151E-3</c:v>
              </c:pt>
              <c:pt idx="45">
                <c:v>-2.8455304829092393E-3</c:v>
              </c:pt>
              <c:pt idx="46">
                <c:v>-1.38851035976853E-3</c:v>
              </c:pt>
              <c:pt idx="47">
                <c:v>-1.6779240148899477E-3</c:v>
              </c:pt>
              <c:pt idx="48">
                <c:v>-1.7568522897740413E-3</c:v>
              </c:pt>
              <c:pt idx="49">
                <c:v>-1.2226361153638288E-3</c:v>
              </c:pt>
              <c:pt idx="50">
                <c:v>-6.5024489455982326E-4</c:v>
              </c:pt>
              <c:pt idx="51">
                <c:v>-8.2421154264306074E-4</c:v>
              </c:pt>
              <c:pt idx="52">
                <c:v>-8.5618682409988045E-4</c:v>
              </c:pt>
              <c:pt idx="53">
                <c:v>-2.3944184105013089E-3</c:v>
              </c:pt>
              <c:pt idx="54">
                <c:v>-2.9693547735140102E-3</c:v>
              </c:pt>
              <c:pt idx="55">
                <c:v>-2.404211478351459E-3</c:v>
              </c:pt>
              <c:pt idx="56">
                <c:v>-2.32093772349376E-3</c:v>
              </c:pt>
              <c:pt idx="57">
                <c:v>-3.2133740171494396E-3</c:v>
              </c:pt>
              <c:pt idx="58">
                <c:v>-2.8221618151869216E-3</c:v>
              </c:pt>
              <c:pt idx="59">
                <c:v>-2.0805666499521258E-3</c:v>
              </c:pt>
              <c:pt idx="60">
                <c:v>-2.5419280107241704E-3</c:v>
              </c:pt>
              <c:pt idx="61">
                <c:v>-2.7827790473210212E-3</c:v>
              </c:pt>
              <c:pt idx="62">
                <c:v>-2.125853310994949E-3</c:v>
              </c:pt>
              <c:pt idx="63">
                <c:v>-2.8011980371887985E-3</c:v>
              </c:pt>
              <c:pt idx="64">
                <c:v>-1.3724827395983352E-3</c:v>
              </c:pt>
              <c:pt idx="65">
                <c:v>-1.9599991293530739E-3</c:v>
              </c:pt>
              <c:pt idx="66">
                <c:v>-3.0890877454453278E-3</c:v>
              </c:pt>
              <c:pt idx="67">
                <c:v>-2.3070505725948307E-3</c:v>
              </c:pt>
              <c:pt idx="68">
                <c:v>-2.0250366265932088E-3</c:v>
              </c:pt>
              <c:pt idx="69">
                <c:v>-2.7545602308320302E-3</c:v>
              </c:pt>
              <c:pt idx="70">
                <c:v>-1.4977348725931997E-3</c:v>
              </c:pt>
              <c:pt idx="71">
                <c:v>-1.8158348575717798E-3</c:v>
              </c:pt>
              <c:pt idx="72">
                <c:v>-1.7111192436213979E-3</c:v>
              </c:pt>
              <c:pt idx="73">
                <c:v>-6.4837265745731204E-4</c:v>
              </c:pt>
              <c:pt idx="74">
                <c:v>-2.4507243681583732E-3</c:v>
              </c:pt>
              <c:pt idx="75">
                <c:v>-1.3210958485221219E-3</c:v>
              </c:pt>
              <c:pt idx="76">
                <c:v>-1.346877264009172E-3</c:v>
              </c:pt>
              <c:pt idx="77">
                <c:v>-1.6798814876216803E-3</c:v>
              </c:pt>
              <c:pt idx="78">
                <c:v>-7.3968705283265768E-4</c:v>
              </c:pt>
              <c:pt idx="79">
                <c:v>9.8495262925145377E-4</c:v>
              </c:pt>
              <c:pt idx="80">
                <c:v>6.8197217248445324E-4</c:v>
              </c:pt>
              <c:pt idx="81">
                <c:v>4.6941287799118908E-4</c:v>
              </c:pt>
              <c:pt idx="82">
                <c:v>8.0875807034504893E-4</c:v>
              </c:pt>
              <c:pt idx="83">
                <c:v>2.5439971959953789E-3</c:v>
              </c:pt>
              <c:pt idx="84">
                <c:v>2.2765638463660282E-3</c:v>
              </c:pt>
              <c:pt idx="85">
                <c:v>4.7229907563352061E-3</c:v>
              </c:pt>
              <c:pt idx="86">
                <c:v>4.0622505625378044E-3</c:v>
              </c:pt>
              <c:pt idx="87">
                <c:v>3.078447542630508E-3</c:v>
              </c:pt>
              <c:pt idx="88">
                <c:v>4.7566978192368631E-3</c:v>
              </c:pt>
              <c:pt idx="89">
                <c:v>4.4433357834804538E-3</c:v>
              </c:pt>
              <c:pt idx="90">
                <c:v>5.9925336691412714E-3</c:v>
              </c:pt>
              <c:pt idx="91">
                <c:v>5.2744303294624609E-3</c:v>
              </c:pt>
              <c:pt idx="92">
                <c:v>6.3306407934931377E-3</c:v>
              </c:pt>
              <c:pt idx="93">
                <c:v>5.5038179035536219E-3</c:v>
              </c:pt>
              <c:pt idx="94">
                <c:v>4.5238526972925033E-3</c:v>
              </c:pt>
              <c:pt idx="95">
                <c:v>2.5693324998495998E-3</c:v>
              </c:pt>
              <c:pt idx="96">
                <c:v>2.3053777712117446E-3</c:v>
              </c:pt>
              <c:pt idx="97">
                <c:v>2.6414459189577286E-3</c:v>
              </c:pt>
              <c:pt idx="98">
                <c:v>2.1974394595913535E-3</c:v>
              </c:pt>
              <c:pt idx="99">
                <c:v>2.3245270274917518E-3</c:v>
              </c:pt>
              <c:pt idx="100">
                <c:v>2.2980341158206977E-3</c:v>
              </c:pt>
              <c:pt idx="101">
                <c:v>2.062931376547103E-3</c:v>
              </c:pt>
              <c:pt idx="102">
                <c:v>1.8391115635204153E-3</c:v>
              </c:pt>
              <c:pt idx="103">
                <c:v>1.9792163659555703E-3</c:v>
              </c:pt>
              <c:pt idx="104">
                <c:v>2.1025621818558451E-3</c:v>
              </c:pt>
              <c:pt idx="105">
                <c:v>2.5892775031053916E-3</c:v>
              </c:pt>
              <c:pt idx="106">
                <c:v>3.6000001557790762E-3</c:v>
              </c:pt>
              <c:pt idx="107">
                <c:v>1.9338040358320638E-3</c:v>
              </c:pt>
              <c:pt idx="108">
                <c:v>2.6014022537979853E-3</c:v>
              </c:pt>
              <c:pt idx="109">
                <c:v>1.657034863943245E-3</c:v>
              </c:pt>
              <c:pt idx="110">
                <c:v>3.2689877586263502E-3</c:v>
              </c:pt>
              <c:pt idx="111">
                <c:v>4.3246193098108038E-3</c:v>
              </c:pt>
              <c:pt idx="112">
                <c:v>3.6027757403908692E-3</c:v>
              </c:pt>
              <c:pt idx="113">
                <c:v>1.6041206299443889E-3</c:v>
              </c:pt>
              <c:pt idx="114">
                <c:v>-3.4024994152286048E-4</c:v>
              </c:pt>
              <c:pt idx="115">
                <c:v>9.3789590500765324E-4</c:v>
              </c:pt>
              <c:pt idx="116">
                <c:v>5.6054369251875638E-3</c:v>
              </c:pt>
              <c:pt idx="117">
                <c:v>5.661064765620831E-3</c:v>
              </c:pt>
              <c:pt idx="118">
                <c:v>2.0020608038161941E-3</c:v>
              </c:pt>
              <c:pt idx="119">
                <c:v>1.3130918076809869E-3</c:v>
              </c:pt>
              <c:pt idx="120">
                <c:v>-4.8160192717677797E-4</c:v>
              </c:pt>
              <c:pt idx="121">
                <c:v>-6.4843688058225726E-3</c:v>
              </c:pt>
              <c:pt idx="122">
                <c:v>-6.1572440469582282E-3</c:v>
              </c:pt>
              <c:pt idx="123">
                <c:v>-6.18155109152356E-3</c:v>
              </c:pt>
              <c:pt idx="124">
                <c:v>-5.2993034987281959E-3</c:v>
              </c:pt>
              <c:pt idx="125">
                <c:v>-4.5556741347975924E-3</c:v>
              </c:pt>
              <c:pt idx="126">
                <c:v>-3.9481701959227788E-3</c:v>
              </c:pt>
              <c:pt idx="127">
                <c:v>3.0075047619273973E-3</c:v>
              </c:pt>
              <c:pt idx="128">
                <c:v>-5.0537286123236227E-3</c:v>
              </c:pt>
              <c:pt idx="129">
                <c:v>-3.72945451334665E-3</c:v>
              </c:pt>
              <c:pt idx="130">
                <c:v>-5.5051810044767988E-3</c:v>
              </c:pt>
              <c:pt idx="131">
                <c:v>-3.3809080876103029E-3</c:v>
              </c:pt>
              <c:pt idx="132">
                <c:v>3.1731373484668139E-3</c:v>
              </c:pt>
              <c:pt idx="133">
                <c:v>-3.5569693209414055E-3</c:v>
              </c:pt>
              <c:pt idx="134">
                <c:v>-6.2959746014733947E-3</c:v>
              </c:pt>
              <c:pt idx="135">
                <c:v>-7.8880046836145717E-3</c:v>
              </c:pt>
              <c:pt idx="136">
                <c:v>2.971803422123151E-4</c:v>
              </c:pt>
              <c:pt idx="137">
                <c:v>-1.6218762164479233E-4</c:v>
              </c:pt>
              <c:pt idx="138">
                <c:v>-5.4136655024578512E-3</c:v>
              </c:pt>
              <c:pt idx="139">
                <c:v>-2.7524566420856524E-3</c:v>
              </c:pt>
              <c:pt idx="140">
                <c:v>1.3974271023173904E-3</c:v>
              </c:pt>
              <c:pt idx="141">
                <c:v>-2.278771560663341E-3</c:v>
              </c:pt>
              <c:pt idx="142">
                <c:v>-1.2787715568216354E-3</c:v>
              </c:pt>
              <c:pt idx="143">
                <c:v>-2.787715602558874E-4</c:v>
              </c:pt>
              <c:pt idx="144">
                <c:v>-2.1903354978862477E-4</c:v>
              </c:pt>
              <c:pt idx="145">
                <c:v>-5.7145577100720102E-4</c:v>
              </c:pt>
              <c:pt idx="146">
                <c:v>-1.5307953561661848E-3</c:v>
              </c:pt>
              <c:pt idx="147">
                <c:v>-8.857928671920326E-3</c:v>
              </c:pt>
              <c:pt idx="148">
                <c:v>4.1420713343661014E-3</c:v>
              </c:pt>
              <c:pt idx="149">
                <c:v>4.7896305721362373E-3</c:v>
              </c:pt>
              <c:pt idx="150">
                <c:v>8.1134097734191571E-3</c:v>
              </c:pt>
              <c:pt idx="151">
                <c:v>4.760967294930727E-3</c:v>
              </c:pt>
              <c:pt idx="152">
                <c:v>4.0852368565290689E-4</c:v>
              </c:pt>
              <c:pt idx="153">
                <c:v>-1.9922824230171846E-2</c:v>
              </c:pt>
              <c:pt idx="154">
                <c:v>-1.0182895997084211E-2</c:v>
              </c:pt>
              <c:pt idx="155">
                <c:v>-5.9748401380752669E-3</c:v>
              </c:pt>
              <c:pt idx="156">
                <c:v>-9.0365649554096979E-3</c:v>
              </c:pt>
              <c:pt idx="157">
                <c:v>9.6343504662757019E-4</c:v>
              </c:pt>
              <c:pt idx="158">
                <c:v>1.3142487959423107E-2</c:v>
              </c:pt>
              <c:pt idx="159">
                <c:v>-8.9034859346656323E-5</c:v>
              </c:pt>
              <c:pt idx="160">
                <c:v>7.3806261530435686E-3</c:v>
              </c:pt>
              <c:pt idx="161">
                <c:v>4.0967157118741732E-3</c:v>
              </c:pt>
              <c:pt idx="162">
                <c:v>2.2748506008410038E-4</c:v>
              </c:pt>
              <c:pt idx="163">
                <c:v>1.5106616113816883E-4</c:v>
              </c:pt>
              <c:pt idx="164">
                <c:v>1.9822809013157229E-4</c:v>
              </c:pt>
              <c:pt idx="165">
                <c:v>2.3487789990433647E-4</c:v>
              </c:pt>
              <c:pt idx="166">
                <c:v>7.888076280747388E-4</c:v>
              </c:pt>
              <c:pt idx="167">
                <c:v>1.2395859363631646E-3</c:v>
              </c:pt>
              <c:pt idx="168">
                <c:v>5.4609999140236426E-6</c:v>
              </c:pt>
              <c:pt idx="169">
                <c:v>1.9897737820739995E-3</c:v>
              </c:pt>
              <c:pt idx="170">
                <c:v>1.843698533879088E-3</c:v>
              </c:pt>
              <c:pt idx="171">
                <c:v>2.0133223275705628E-3</c:v>
              </c:pt>
              <c:pt idx="172">
                <c:v>1.667247091385559E-3</c:v>
              </c:pt>
              <c:pt idx="173">
                <c:v>2.0996669914650577E-3</c:v>
              </c:pt>
              <c:pt idx="174">
                <c:v>3.1116038173941629E-3</c:v>
              </c:pt>
              <c:pt idx="175">
                <c:v>3.6057979484096217E-3</c:v>
              </c:pt>
              <c:pt idx="176">
                <c:v>3.217734747698498E-3</c:v>
              </c:pt>
              <c:pt idx="177">
                <c:v>2.5388689733657419E-3</c:v>
              </c:pt>
              <c:pt idx="178">
                <c:v>2.1927937415227531E-3</c:v>
              </c:pt>
              <c:pt idx="179">
                <c:v>2.5859662097797733E-3</c:v>
              </c:pt>
              <c:pt idx="180">
                <c:v>2.4398909889439169E-3</c:v>
              </c:pt>
              <c:pt idx="181">
                <c:v>2.8095148443711706E-3</c:v>
              </c:pt>
              <c:pt idx="182">
                <c:v>2.2634396125947314E-3</c:v>
              </c:pt>
              <c:pt idx="183">
                <c:v>2.3594330082455954E-3</c:v>
              </c:pt>
              <c:pt idx="184">
                <c:v>4.3006518133080632E-3</c:v>
              </c:pt>
              <c:pt idx="185">
                <c:v>-5.3757690283506888E-3</c:v>
              </c:pt>
              <c:pt idx="186">
                <c:v>-3.6970222464580323E-4</c:v>
              </c:pt>
              <c:pt idx="187">
                <c:v>-9.9905789893736489E-4</c:v>
              </c:pt>
              <c:pt idx="188">
                <c:v>-1.0451163442682793E-3</c:v>
              </c:pt>
              <c:pt idx="189">
                <c:v>-9.3350967153174244E-4</c:v>
              </c:pt>
              <c:pt idx="190">
                <c:v>-9.5172810626551439E-4</c:v>
              </c:pt>
              <c:pt idx="191">
                <c:v>-9.9778561952261393E-4</c:v>
              </c:pt>
              <c:pt idx="192">
                <c:v>3.8483230991892981E-3</c:v>
              </c:pt>
              <c:pt idx="193">
                <c:v>2.7120925221554692E-3</c:v>
              </c:pt>
              <c:pt idx="194">
                <c:v>4.0149783938266646E-3</c:v>
              </c:pt>
              <c:pt idx="195">
                <c:v>2.7689408744347253E-3</c:v>
              </c:pt>
              <c:pt idx="196">
                <c:v>2.0625284977215524E-3</c:v>
              </c:pt>
              <c:pt idx="197">
                <c:v>2.6115935975056324E-3</c:v>
              </c:pt>
              <c:pt idx="198">
                <c:v>2.8066991033790008E-3</c:v>
              </c:pt>
              <c:pt idx="199">
                <c:v>4.3444436583681273E-3</c:v>
              </c:pt>
              <c:pt idx="200">
                <c:v>1.4376184559216944E-3</c:v>
              </c:pt>
              <c:pt idx="201">
                <c:v>2.6614565688190574E-3</c:v>
              </c:pt>
              <c:pt idx="202">
                <c:v>1.7852948862694326E-3</c:v>
              </c:pt>
              <c:pt idx="203">
                <c:v>2.732972111410676E-3</c:v>
              </c:pt>
              <c:pt idx="204">
                <c:v>2.2806501531939076E-3</c:v>
              </c:pt>
              <c:pt idx="205">
                <c:v>3.1706876820121847E-3</c:v>
              </c:pt>
              <c:pt idx="206">
                <c:v>3.6510152141161975E-3</c:v>
              </c:pt>
              <c:pt idx="207">
                <c:v>1.6647530296175356E-3</c:v>
              </c:pt>
              <c:pt idx="208">
                <c:v>5.1875448845988686E-4</c:v>
              </c:pt>
              <c:pt idx="209">
                <c:v>-1.1238103303303631E-5</c:v>
              </c:pt>
              <c:pt idx="210">
                <c:v>-5.5723659784137278E-4</c:v>
              </c:pt>
              <c:pt idx="211">
                <c:v>-1.3322744593763716E-4</c:v>
              </c:pt>
              <c:pt idx="212">
                <c:v>2.7435834151787915E-3</c:v>
              </c:pt>
              <c:pt idx="213">
                <c:v>7.0137568006690895E-3</c:v>
              </c:pt>
              <c:pt idx="214">
                <c:v>5.8379651076991765E-3</c:v>
              </c:pt>
              <c:pt idx="215">
                <c:v>4.1501387666453005E-3</c:v>
              </c:pt>
              <c:pt idx="216">
                <c:v>4.2413099734615912E-3</c:v>
              </c:pt>
              <c:pt idx="217">
                <c:v>2.4953608097778024E-3</c:v>
              </c:pt>
              <c:pt idx="218">
                <c:v>3.9899205584455685E-3</c:v>
              </c:pt>
              <c:pt idx="219">
                <c:v>2.8439714885501004E-3</c:v>
              </c:pt>
              <c:pt idx="220">
                <c:v>3.5752843103702484E-3</c:v>
              </c:pt>
              <c:pt idx="221">
                <c:v>1.5473119815779257E-3</c:v>
              </c:pt>
              <c:pt idx="222">
                <c:v>2.593203050580889E-3</c:v>
              </c:pt>
              <c:pt idx="223">
                <c:v>-8.6637005733016595E-3</c:v>
              </c:pt>
              <c:pt idx="224">
                <c:v>-1.4977379457271969E-3</c:v>
              </c:pt>
              <c:pt idx="225">
                <c:v>-2.2609090842329732E-3</c:v>
              </c:pt>
              <c:pt idx="226">
                <c:v>-2.6357893222348702E-3</c:v>
              </c:pt>
              <c:pt idx="227">
                <c:v>-3.2648559229490962E-3</c:v>
              </c:pt>
              <c:pt idx="228">
                <c:v>-3.5397355163529209E-3</c:v>
              </c:pt>
              <c:pt idx="229">
                <c:v>-2.855305363086931E-3</c:v>
              </c:pt>
              <c:pt idx="230">
                <c:v>1.7233622170712906E-3</c:v>
              </c:pt>
              <c:pt idx="231">
                <c:v>-2.1513813723239017E-3</c:v>
              </c:pt>
              <c:pt idx="232">
                <c:v>-2.4008674522219414E-3</c:v>
              </c:pt>
              <c:pt idx="233">
                <c:v>5.3342099661429776E-5</c:v>
              </c:pt>
              <c:pt idx="234">
                <c:v>-2.5482761666020884E-3</c:v>
              </c:pt>
              <c:pt idx="235">
                <c:v>-1.838236460273035E-3</c:v>
              </c:pt>
              <c:pt idx="236">
                <c:v>-1.2866161591140804E-3</c:v>
              </c:pt>
              <c:pt idx="237">
                <c:v>-1.8855287197975384E-3</c:v>
              </c:pt>
              <c:pt idx="238">
                <c:v>-6.1878805096085565E-4</c:v>
              </c:pt>
              <c:pt idx="239">
                <c:v>-3.4057887627808939E-3</c:v>
              </c:pt>
              <c:pt idx="240">
                <c:v>-3.1515586604564244E-3</c:v>
              </c:pt>
              <c:pt idx="241">
                <c:v>-2.5804079919907602E-3</c:v>
              </c:pt>
              <c:pt idx="242">
                <c:v>-2.8261778228258969E-3</c:v>
              </c:pt>
              <c:pt idx="243">
                <c:v>-2.7641836179732107E-3</c:v>
              </c:pt>
              <c:pt idx="244">
                <c:v>-2.8959676127276457E-3</c:v>
              </c:pt>
              <c:pt idx="245">
                <c:v>-5.1417142842647215E-3</c:v>
              </c:pt>
              <c:pt idx="246">
                <c:v>-4.4247008779579738E-3</c:v>
              </c:pt>
              <c:pt idx="247">
                <c:v>-6.0837854295223773E-3</c:v>
              </c:pt>
              <c:pt idx="248">
                <c:v>-5.0837854329566293E-3</c:v>
              </c:pt>
              <c:pt idx="249">
                <c:v>-6.7523918919853015E-3</c:v>
              </c:pt>
              <c:pt idx="250">
                <c:v>-6.5446731857528376E-3</c:v>
              </c:pt>
              <c:pt idx="251">
                <c:v>-7.3045819017579852E-3</c:v>
              </c:pt>
              <c:pt idx="252">
                <c:v>-6.6019899035578769E-3</c:v>
              </c:pt>
              <c:pt idx="253">
                <c:v>-7.6476162394586225E-3</c:v>
              </c:pt>
              <c:pt idx="254">
                <c:v>-2.7400456214190863E-3</c:v>
              </c:pt>
              <c:pt idx="255">
                <c:v>-2.9244956068122871E-3</c:v>
              </c:pt>
              <c:pt idx="256">
                <c:v>-5.4500830694932043E-3</c:v>
              </c:pt>
              <c:pt idx="257">
                <c:v>-4.5519516046816297E-3</c:v>
              </c:pt>
              <c:pt idx="258">
                <c:v>-4.810687610798732E-3</c:v>
              </c:pt>
              <c:pt idx="259">
                <c:v>-8.3597100947092884E-4</c:v>
              </c:pt>
              <c:pt idx="260">
                <c:v>-6.1828792603220092E-3</c:v>
              </c:pt>
              <c:pt idx="261">
                <c:v>-3.0589918401867852E-3</c:v>
              </c:pt>
              <c:pt idx="262">
                <c:v>-2.55899184554189E-3</c:v>
              </c:pt>
              <c:pt idx="263">
                <c:v>-2.687604630408208E-3</c:v>
              </c:pt>
              <c:pt idx="264">
                <c:v>-2.1876046357633128E-3</c:v>
              </c:pt>
              <c:pt idx="265">
                <c:v>-3.2058680389540906E-3</c:v>
              </c:pt>
              <c:pt idx="266">
                <c:v>-3.0261021603454272E-3</c:v>
              </c:pt>
              <c:pt idx="267">
                <c:v>-4.580405210308218E-3</c:v>
              </c:pt>
              <c:pt idx="268">
                <c:v>-4.0804052083873651E-3</c:v>
              </c:pt>
              <c:pt idx="269">
                <c:v>-3.0804052045456595E-3</c:v>
              </c:pt>
              <c:pt idx="270">
                <c:v>-2.5063049536532753E-3</c:v>
              </c:pt>
              <c:pt idx="271">
                <c:v>-2.6961756337736328E-3</c:v>
              </c:pt>
              <c:pt idx="272">
                <c:v>-1.8961756321554599E-3</c:v>
              </c:pt>
              <c:pt idx="273">
                <c:v>-2.6239251762525395E-3</c:v>
              </c:pt>
              <c:pt idx="274">
                <c:v>-1.9239251793841117E-3</c:v>
              </c:pt>
              <c:pt idx="275">
                <c:v>-2.5682545760816397E-3</c:v>
              </c:pt>
              <c:pt idx="276">
                <c:v>-2.2735455814155217E-3</c:v>
              </c:pt>
              <c:pt idx="277">
                <c:v>-2.0190913674357075E-3</c:v>
              </c:pt>
              <c:pt idx="278">
                <c:v>-1.8190913652121748E-3</c:v>
              </c:pt>
              <c:pt idx="279">
                <c:v>-1.5730525177318488E-3</c:v>
              </c:pt>
              <c:pt idx="280">
                <c:v>-2.3571111453997984E-3</c:v>
              </c:pt>
              <c:pt idx="281">
                <c:v>-2.7557120197028925E-3</c:v>
              </c:pt>
              <c:pt idx="282">
                <c:v>-2.5040466388807497E-3</c:v>
              </c:pt>
              <c:pt idx="283">
                <c:v>-2.5077528566812141E-3</c:v>
              </c:pt>
              <c:pt idx="284">
                <c:v>-2.1108568143859627E-3</c:v>
              </c:pt>
              <c:pt idx="285">
                <c:v>-1.4668476442611031E-3</c:v>
              </c:pt>
              <c:pt idx="286">
                <c:v>-8.9236796776172994E-4</c:v>
              </c:pt>
              <c:pt idx="287">
                <c:v>-7.1362704346448341E-4</c:v>
              </c:pt>
              <c:pt idx="288">
                <c:v>-2.1391462554885832E-3</c:v>
              </c:pt>
              <c:pt idx="289">
                <c:v>-2.3253757975406145E-3</c:v>
              </c:pt>
              <c:pt idx="290">
                <c:v>-4.5564968104652992E-3</c:v>
              </c:pt>
              <c:pt idx="291">
                <c:v>-2.4020151158920533E-3</c:v>
              </c:pt>
              <c:pt idx="292">
                <c:v>-2.1296064614926696E-3</c:v>
              </c:pt>
              <c:pt idx="293">
                <c:v>-2.4751246950505054E-3</c:v>
              </c:pt>
              <c:pt idx="294">
                <c:v>-1.7489327509266003E-3</c:v>
              </c:pt>
              <c:pt idx="295">
                <c:v>-2.3220406253064152E-3</c:v>
              </c:pt>
              <c:pt idx="296">
                <c:v>-2.7675585595136748E-3</c:v>
              </c:pt>
              <c:pt idx="297">
                <c:v>-2.3827394923063711E-3</c:v>
              </c:pt>
              <c:pt idx="298">
                <c:v>-2.076208828797374E-3</c:v>
              </c:pt>
              <c:pt idx="299">
                <c:v>-3.0072789013484147E-4</c:v>
              </c:pt>
              <c:pt idx="300">
                <c:v>-1.2845873631679022E-3</c:v>
              </c:pt>
              <c:pt idx="301">
                <c:v>-1.4873469639681558E-3</c:v>
              </c:pt>
              <c:pt idx="302">
                <c:v>1.9418173414945811E-4</c:v>
              </c:pt>
              <c:pt idx="303">
                <c:v>-1.4787931639807031E-3</c:v>
              </c:pt>
              <c:pt idx="304">
                <c:v>-8.2474163358266239E-4</c:v>
              </c:pt>
              <c:pt idx="305">
                <c:v>1.7018344675182526E-3</c:v>
              </c:pt>
              <c:pt idx="306">
                <c:v>-7.7113780462374076E-4</c:v>
              </c:pt>
              <c:pt idx="307">
                <c:v>-4.0896196250237576E-4</c:v>
              </c:pt>
              <c:pt idx="308">
                <c:v>-1.4544568512653497E-3</c:v>
              </c:pt>
              <c:pt idx="309">
                <c:v>-2.7598222559509222E-4</c:v>
              </c:pt>
              <c:pt idx="310">
                <c:v>-8.407912357038666E-4</c:v>
              </c:pt>
              <c:pt idx="311">
                <c:v>-1.4162867313928726E-3</c:v>
              </c:pt>
              <c:pt idx="312">
                <c:v>-2.6621963136083948E-3</c:v>
              </c:pt>
              <c:pt idx="313">
                <c:v>-5.0934111887301903E-4</c:v>
              </c:pt>
              <c:pt idx="314">
                <c:v>-5.0975041307933788E-4</c:v>
              </c:pt>
              <c:pt idx="315">
                <c:v>-6.2900401132320177E-4</c:v>
              </c:pt>
              <c:pt idx="316">
                <c:v>-2.4944169361741653E-4</c:v>
              </c:pt>
              <c:pt idx="317">
                <c:v>-3.9532727911816695E-4</c:v>
              </c:pt>
              <c:pt idx="318">
                <c:v>2.3136919735484845E-3</c:v>
              </c:pt>
              <c:pt idx="319">
                <c:v>-9.047402630689913E-4</c:v>
              </c:pt>
              <c:pt idx="320">
                <c:v>4.9769454910850164E-5</c:v>
              </c:pt>
              <c:pt idx="321">
                <c:v>2.1809624019647478E-4</c:v>
              </c:pt>
              <c:pt idx="322">
                <c:v>8.1256000737467415E-5</c:v>
              </c:pt>
              <c:pt idx="323">
                <c:v>2.3873420751259825E-3</c:v>
              </c:pt>
              <c:pt idx="324">
                <c:v>-1.3563558475885307E-3</c:v>
              </c:pt>
              <c:pt idx="325">
                <c:v>9.2009635405698037E-4</c:v>
              </c:pt>
              <c:pt idx="326">
                <c:v>1.4840492534984248E-3</c:v>
              </c:pt>
              <c:pt idx="327">
                <c:v>1.1784421304866025E-3</c:v>
              </c:pt>
              <c:pt idx="328">
                <c:v>1.0681854619674774E-3</c:v>
              </c:pt>
              <c:pt idx="329">
                <c:v>1.5899247636082942E-4</c:v>
              </c:pt>
              <c:pt idx="330">
                <c:v>1.9580608480410586E-3</c:v>
              </c:pt>
              <c:pt idx="331">
                <c:v>7.2259505424192988E-4</c:v>
              </c:pt>
              <c:pt idx="332">
                <c:v>1.4042128969938908E-3</c:v>
              </c:pt>
              <c:pt idx="333">
                <c:v>1.2768852522642496E-3</c:v>
              </c:pt>
              <c:pt idx="334">
                <c:v>1.531419767702269E-3</c:v>
              </c:pt>
              <c:pt idx="335">
                <c:v>3.0635137684877009E-3</c:v>
              </c:pt>
              <c:pt idx="336">
                <c:v>2.4933990662800026E-3</c:v>
              </c:pt>
              <c:pt idx="337">
                <c:v>7.479357292261915E-4</c:v>
              </c:pt>
              <c:pt idx="338">
                <c:v>5.4024724179221259E-3</c:v>
              </c:pt>
              <c:pt idx="339">
                <c:v>2.2841349438375499E-3</c:v>
              </c:pt>
              <c:pt idx="340">
                <c:v>1.7658016260631293E-3</c:v>
              </c:pt>
              <c:pt idx="341">
                <c:v>2.165801623234237E-3</c:v>
              </c:pt>
              <c:pt idx="342">
                <c:v>2.7367594475630058E-3</c:v>
              </c:pt>
              <c:pt idx="343">
                <c:v>3.1367594447341135E-3</c:v>
              </c:pt>
              <c:pt idx="344">
                <c:v>3.1367594447341135E-3</c:v>
              </c:pt>
              <c:pt idx="345">
                <c:v>1.9640032926797543E-3</c:v>
              </c:pt>
              <c:pt idx="346">
                <c:v>4.1912475895968665E-3</c:v>
              </c:pt>
              <c:pt idx="347">
                <c:v>1.9908084218621808E-3</c:v>
              </c:pt>
              <c:pt idx="348">
                <c:v>2.1177674719872822E-3</c:v>
              </c:pt>
              <c:pt idx="349">
                <c:v>2.6222641494262761E-3</c:v>
              </c:pt>
              <c:pt idx="350">
                <c:v>4.8749151708073063E-3</c:v>
              </c:pt>
              <c:pt idx="351">
                <c:v>3.7313458872137439E-4</c:v>
              </c:pt>
              <c:pt idx="352">
                <c:v>2.6468521533491787E-3</c:v>
              </c:pt>
              <c:pt idx="353">
                <c:v>2.3494011988728011E-3</c:v>
              </c:pt>
              <c:pt idx="354">
                <c:v>2.758529652657403E-3</c:v>
              </c:pt>
              <c:pt idx="355">
                <c:v>2.2133014287634215E-3</c:v>
              </c:pt>
              <c:pt idx="356">
                <c:v>3.0133014303815944E-3</c:v>
              </c:pt>
              <c:pt idx="357">
                <c:v>3.0321928954016586E-3</c:v>
              </c:pt>
              <c:pt idx="358">
                <c:v>2.8595823763216746E-3</c:v>
              </c:pt>
              <c:pt idx="359">
                <c:v>2.7691450120658212E-3</c:v>
              </c:pt>
              <c:pt idx="360">
                <c:v>2.4978779562890088E-3</c:v>
              </c:pt>
              <c:pt idx="361">
                <c:v>3.6622697782140584E-3</c:v>
              </c:pt>
              <c:pt idx="362">
                <c:v>3.5377743024861269E-3</c:v>
              </c:pt>
              <c:pt idx="363">
                <c:v>2.6247835426403132E-3</c:v>
              </c:pt>
              <c:pt idx="364">
                <c:v>2.50302175048496E-3</c:v>
              </c:pt>
              <c:pt idx="365">
                <c:v>8.3056304426556288E-4</c:v>
              </c:pt>
              <c:pt idx="366">
                <c:v>2.1958207841290822E-3</c:v>
              </c:pt>
              <c:pt idx="367">
                <c:v>2.4263877222695518E-3</c:v>
              </c:pt>
              <c:pt idx="368">
                <c:v>2.0814888909633927E-3</c:v>
              </c:pt>
              <c:pt idx="369">
                <c:v>2.3845793856008615E-3</c:v>
              </c:pt>
              <c:pt idx="370">
                <c:v>3.2236687685129051E-4</c:v>
              </c:pt>
              <c:pt idx="371">
                <c:v>-8.5007419624343744E-4</c:v>
              </c:pt>
              <c:pt idx="372">
                <c:v>-4.2251479623004601E-4</c:v>
              </c:pt>
              <c:pt idx="373">
                <c:v>2.3152893830710036E-3</c:v>
              </c:pt>
              <c:pt idx="374">
                <c:v>3.1698830734416608E-3</c:v>
              </c:pt>
              <c:pt idx="375">
                <c:v>2.4909335655839554E-3</c:v>
              </c:pt>
              <c:pt idx="376">
                <c:v>-1.4885167209821096E-3</c:v>
              </c:pt>
              <c:pt idx="377">
                <c:v>2.7596382523061777E-3</c:v>
              </c:pt>
              <c:pt idx="378">
                <c:v>2.8142340756772133E-3</c:v>
              </c:pt>
              <c:pt idx="379">
                <c:v>1.6174343793993393E-3</c:v>
              </c:pt>
              <c:pt idx="380">
                <c:v>1.8450417740997413E-3</c:v>
              </c:pt>
              <c:pt idx="381">
                <c:v>-9.2735035599099402E-4</c:v>
              </c:pt>
              <c:pt idx="382">
                <c:v>2.8045158543347007E-3</c:v>
              </c:pt>
              <c:pt idx="383">
                <c:v>4.0606830853685133E-3</c:v>
              </c:pt>
              <c:pt idx="384">
                <c:v>3.8883800561676507E-3</c:v>
              </c:pt>
              <c:pt idx="385">
                <c:v>2.4360775066463794E-3</c:v>
              </c:pt>
              <c:pt idx="386">
                <c:v>3.1352446345431148E-3</c:v>
              </c:pt>
              <c:pt idx="387">
                <c:v>2.1636665608210648E-3</c:v>
              </c:pt>
              <c:pt idx="388">
                <c:v>1.9603294210355365E-3</c:v>
              </c:pt>
              <c:pt idx="389">
                <c:v>2.6074086139122182E-3</c:v>
              </c:pt>
              <c:pt idx="390">
                <c:v>2.2754554978086303E-3</c:v>
              </c:pt>
              <c:pt idx="391">
                <c:v>2.7271772020127857E-3</c:v>
              </c:pt>
              <c:pt idx="392">
                <c:v>3.0816057336725267E-3</c:v>
              </c:pt>
              <c:pt idx="393">
                <c:v>2.8211335671718407E-3</c:v>
              </c:pt>
              <c:pt idx="394">
                <c:v>2.4397412579951899E-3</c:v>
              </c:pt>
              <c:pt idx="395">
                <c:v>2.5397412627449351E-3</c:v>
              </c:pt>
              <c:pt idx="396">
                <c:v>2.3293703455168693E-3</c:v>
              </c:pt>
              <c:pt idx="397">
                <c:v>2.3446110312078175E-3</c:v>
              </c:pt>
              <c:pt idx="398">
                <c:v>2.9614494180491419E-3</c:v>
              </c:pt>
              <c:pt idx="399">
                <c:v>1.7307995408929466E-3</c:v>
              </c:pt>
              <c:pt idx="400">
                <c:v>1.9016486481707659E-3</c:v>
              </c:pt>
              <c:pt idx="401">
                <c:v>1.8104180820997032E-3</c:v>
              </c:pt>
              <c:pt idx="402">
                <c:v>1.5665436485235648E-3</c:v>
              </c:pt>
              <c:pt idx="403">
                <c:v>9.6944571295596443E-4</c:v>
              </c:pt>
              <c:pt idx="404">
                <c:v>1.6466252026852701E-3</c:v>
              </c:pt>
              <c:pt idx="405">
                <c:v>1.1136030689649218E-3</c:v>
              </c:pt>
              <c:pt idx="406">
                <c:v>8.2296167668898662E-4</c:v>
              </c:pt>
              <c:pt idx="407">
                <c:v>1.6612373096523414E-3</c:v>
              </c:pt>
              <c:pt idx="408">
                <c:v>1.2175024583285649E-3</c:v>
              </c:pt>
              <c:pt idx="409">
                <c:v>7.9764785186325904E-4</c:v>
              </c:pt>
              <c:pt idx="410">
                <c:v>1.7445511962273716E-3</c:v>
              </c:pt>
              <c:pt idx="411">
                <c:v>1.3291719350978087E-4</c:v>
              </c:pt>
              <c:pt idx="412">
                <c:v>1.0307258986684692E-3</c:v>
              </c:pt>
              <c:pt idx="413">
                <c:v>1.4307258958395769E-3</c:v>
              </c:pt>
              <c:pt idx="414">
                <c:v>2.0142321316165349E-3</c:v>
              </c:pt>
              <c:pt idx="415">
                <c:v>3.599087243374148E-3</c:v>
              </c:pt>
              <c:pt idx="416">
                <c:v>2.130931192515638E-3</c:v>
              </c:pt>
              <c:pt idx="417">
                <c:v>1.7380486149254082E-3</c:v>
              </c:pt>
              <c:pt idx="418">
                <c:v>1.790887460971155E-3</c:v>
              </c:pt>
              <c:pt idx="419">
                <c:v>1.4477539970981362E-3</c:v>
              </c:pt>
              <c:pt idx="420">
                <c:v>1.5994082156721504E-3</c:v>
              </c:pt>
              <c:pt idx="421">
                <c:v>1.6161436782634042E-3</c:v>
              </c:pt>
              <c:pt idx="422">
                <c:v>5.7088634904083058E-4</c:v>
              </c:pt>
              <c:pt idx="423">
                <c:v>8.2562904506402329E-4</c:v>
              </c:pt>
              <c:pt idx="424">
                <c:v>1.2803717504656503E-3</c:v>
              </c:pt>
              <c:pt idx="425">
                <c:v>6.6201833389960968E-4</c:v>
              </c:pt>
              <c:pt idx="426">
                <c:v>9.8099454887821264E-4</c:v>
              </c:pt>
              <c:pt idx="427">
                <c:v>8.3792459347708376E-4</c:v>
              </c:pt>
              <c:pt idx="428">
                <c:v>1.0897482223843694E-3</c:v>
              </c:pt>
              <c:pt idx="429">
                <c:v>8.8548649215389186E-4</c:v>
              </c:pt>
              <c:pt idx="430">
                <c:v>1.1462532476850321E-3</c:v>
              </c:pt>
              <c:pt idx="431">
                <c:v>5.8364535977399601E-4</c:v>
              </c:pt>
              <c:pt idx="432">
                <c:v>1.8065567126118801E-3</c:v>
              </c:pt>
              <c:pt idx="433">
                <c:v>2.8203401708715159E-4</c:v>
              </c:pt>
              <c:pt idx="434">
                <c:v>2.7673812125114661E-4</c:v>
              </c:pt>
              <c:pt idx="435">
                <c:v>-1.4792952333789883E-4</c:v>
              </c:pt>
              <c:pt idx="436">
                <c:v>1.6650209801406177E-3</c:v>
              </c:pt>
              <c:pt idx="437">
                <c:v>-1.7104770420665882E-4</c:v>
              </c:pt>
              <c:pt idx="438">
                <c:v>-1.2162719571930172E-3</c:v>
              </c:pt>
              <c:pt idx="439">
                <c:v>-4.5626873558565761E-5</c:v>
              </c:pt>
              <c:pt idx="440">
                <c:v>5.0915049283056096E-4</c:v>
              </c:pt>
              <c:pt idx="441">
                <c:v>1.2705202478753563E-4</c:v>
              </c:pt>
              <c:pt idx="442">
                <c:v>1.0818305424399599E-3</c:v>
              </c:pt>
              <c:pt idx="443">
                <c:v>2.8075570469580785E-3</c:v>
              </c:pt>
              <c:pt idx="444">
                <c:v>5.6535919912574506E-4</c:v>
              </c:pt>
              <c:pt idx="445">
                <c:v>-1.9959224088686445E-4</c:v>
              </c:pt>
              <c:pt idx="446">
                <c:v>3.6911132790703322E-4</c:v>
              </c:pt>
              <c:pt idx="447">
                <c:v>-2.3854769292808858E-4</c:v>
              </c:pt>
              <c:pt idx="448">
                <c:v>3.149117017907932E-4</c:v>
              </c:pt>
              <c:pt idx="449">
                <c:v>-7.9574914246791778E-4</c:v>
              </c:pt>
              <c:pt idx="450">
                <c:v>1.8242028354063453E-3</c:v>
              </c:pt>
              <c:pt idx="451">
                <c:v>9.7901056202754494E-4</c:v>
              </c:pt>
              <c:pt idx="452">
                <c:v>-2.1395539317825563E-4</c:v>
              </c:pt>
              <c:pt idx="453">
                <c:v>-1.6261194693953235E-3</c:v>
              </c:pt>
              <c:pt idx="454">
                <c:v>-2.5662039398761938E-4</c:v>
              </c:pt>
              <c:pt idx="455">
                <c:v>-5.0180748778184958E-4</c:v>
              </c:pt>
              <c:pt idx="456">
                <c:v>1.5955380007334763E-4</c:v>
              </c:pt>
              <c:pt idx="457">
                <c:v>-4.9670285441935635E-5</c:v>
              </c:pt>
              <c:pt idx="458">
                <c:v>3.8101602076873187E-6</c:v>
              </c:pt>
              <c:pt idx="459">
                <c:v>2.9381015651964992E-4</c:v>
              </c:pt>
              <c:pt idx="460">
                <c:v>3.8284333285939359E-4</c:v>
              </c:pt>
              <c:pt idx="461">
                <c:v>7.2284333154622876E-4</c:v>
              </c:pt>
              <c:pt idx="462">
                <c:v>-6.9483563339456378E-4</c:v>
              </c:pt>
              <c:pt idx="463">
                <c:v>4.6649082112409229E-4</c:v>
              </c:pt>
              <c:pt idx="464">
                <c:v>-7.7866871662907178E-4</c:v>
              </c:pt>
              <c:pt idx="465">
                <c:v>-6.4927931170907088E-4</c:v>
              </c:pt>
              <c:pt idx="466">
                <c:v>-9.2022436894049348E-4</c:v>
              </c:pt>
              <c:pt idx="467">
                <c:v>-7.6538183278757055E-4</c:v>
              </c:pt>
              <c:pt idx="468">
                <c:v>-5.5559795898510456E-6</c:v>
              </c:pt>
              <c:pt idx="469">
                <c:v>-2.9070617126671777E-4</c:v>
              </c:pt>
              <c:pt idx="470">
                <c:v>-3.4220533497663491E-4</c:v>
              </c:pt>
              <c:pt idx="471">
                <c:v>3.5484559876980404E-6</c:v>
              </c:pt>
              <c:pt idx="472">
                <c:v>-1.4158058682549324E-4</c:v>
              </c:pt>
              <c:pt idx="473">
                <c:v>-7.2108716067792455E-4</c:v>
              </c:pt>
              <c:pt idx="474">
                <c:v>-1.1662156341203378E-3</c:v>
              </c:pt>
              <c:pt idx="475">
                <c:v>-2.2365386709297802E-4</c:v>
              </c:pt>
              <c:pt idx="476">
                <c:v>-5.6805401247236875E-6</c:v>
              </c:pt>
              <c:pt idx="477">
                <c:v>-2.6455615693979362E-4</c:v>
              </c:pt>
              <c:pt idx="478">
                <c:v>-1.0653803440573845E-4</c:v>
              </c:pt>
              <c:pt idx="479">
                <c:v>-1.0653803440573845E-4</c:v>
              </c:pt>
              <c:pt idx="480">
                <c:v>-5.5166155696327601E-4</c:v>
              </c:pt>
              <c:pt idx="481">
                <c:v>-5.5166155696327601E-4</c:v>
              </c:pt>
              <c:pt idx="482">
                <c:v>-5.7486230837319047E-4</c:v>
              </c:pt>
              <c:pt idx="483">
                <c:v>-5.7486230837319047E-4</c:v>
              </c:pt>
              <c:pt idx="484">
                <c:v>-2.748623086758703E-4</c:v>
              </c:pt>
              <c:pt idx="485">
                <c:v>-1.4404472914763544E-3</c:v>
              </c:pt>
              <c:pt idx="486">
                <c:v>-4.450450190348551E-4</c:v>
              </c:pt>
              <c:pt idx="487">
                <c:v>4.5712140067957763E-4</c:v>
              </c:pt>
              <c:pt idx="488">
                <c:v>-4.8543838149027463E-5</c:v>
              </c:pt>
              <c:pt idx="489">
                <c:v>-1.7936377763412559E-3</c:v>
              </c:pt>
              <c:pt idx="490">
                <c:v>-2.5600980945154894E-4</c:v>
              </c:pt>
              <c:pt idx="491">
                <c:v>-4.1428920853676249E-4</c:v>
              </c:pt>
              <c:pt idx="492">
                <c:v>-5.8271710240090369E-4</c:v>
              </c:pt>
              <c:pt idx="493">
                <c:v>-6.0743947131941534E-4</c:v>
              </c:pt>
              <c:pt idx="494">
                <c:v>-9.3864633858194158E-4</c:v>
              </c:pt>
              <c:pt idx="495">
                <c:v>-1.6173554548865737E-4</c:v>
              </c:pt>
              <c:pt idx="496">
                <c:v>-4.0880541866918085E-4</c:v>
              </c:pt>
              <c:pt idx="497">
                <c:v>-1.3216691452797233E-3</c:v>
              </c:pt>
              <c:pt idx="498">
                <c:v>-1.4648712874355402E-3</c:v>
              </c:pt>
              <c:pt idx="499">
                <c:v>-7.1477368464081814E-4</c:v>
              </c:pt>
              <c:pt idx="500">
                <c:v>-1.2369190566126897E-3</c:v>
              </c:pt>
              <c:pt idx="501">
                <c:v>-1.1396934241911308E-3</c:v>
              </c:pt>
              <c:pt idx="502">
                <c:v>-2.0888115787291023E-3</c:v>
              </c:pt>
              <c:pt idx="503">
                <c:v>-1.3338631631547235E-3</c:v>
              </c:pt>
              <c:pt idx="504">
                <c:v>-1.6413709001160265E-3</c:v>
              </c:pt>
              <c:pt idx="505">
                <c:v>-1.1184227223153889E-3</c:v>
              </c:pt>
              <c:pt idx="506">
                <c:v>-1.1314773424943858E-3</c:v>
              </c:pt>
              <c:pt idx="507">
                <c:v>-1.2054951602523192E-3</c:v>
              </c:pt>
              <c:pt idx="508">
                <c:v>-1.3505180085397264E-3</c:v>
              </c:pt>
              <c:pt idx="509">
                <c:v>-2.082164601761527E-3</c:v>
              </c:pt>
              <c:pt idx="510">
                <c:v>2.9629268583222859E-3</c:v>
              </c:pt>
              <c:pt idx="511">
                <c:v>-5.6071785275840849E-3</c:v>
              </c:pt>
              <c:pt idx="512">
                <c:v>-1.1772833249062628E-3</c:v>
              </c:pt>
              <c:pt idx="513">
                <c:v>-3.9174911996686726E-3</c:v>
              </c:pt>
              <c:pt idx="514">
                <c:v>-1.5831174595094463E-3</c:v>
              </c:pt>
              <c:pt idx="515">
                <c:v>-2.1281340815579655E-3</c:v>
              </c:pt>
              <c:pt idx="516">
                <c:v>-6.7380150450001286E-4</c:v>
              </c:pt>
              <c:pt idx="517">
                <c:v>-2.3357100906381406E-3</c:v>
              </c:pt>
              <c:pt idx="518">
                <c:v>-1.9445650304638767E-3</c:v>
              </c:pt>
              <c:pt idx="519">
                <c:v>-1.138487761711493E-3</c:v>
              </c:pt>
              <c:pt idx="520">
                <c:v>-1.394266251291576E-3</c:v>
              </c:pt>
              <c:pt idx="521">
                <c:v>-1.536357365293603E-3</c:v>
              </c:pt>
              <c:pt idx="522">
                <c:v>-1.590044406675796E-3</c:v>
              </c:pt>
              <c:pt idx="523">
                <c:v>-6.4949853113407952E-4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5D4A-4340-A570-F7E1E4FA1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4003280"/>
        <c:axId val="1"/>
      </c:scatterChart>
      <c:valAx>
        <c:axId val="7440032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5985462766059351"/>
              <c:y val="0.921284023170573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2992700729927005E-3"/>
              <c:y val="0.411079329369543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40032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52262804375730409"/>
          <c:y val="0.92419947506561673"/>
          <c:w val="0.57956235032664716"/>
          <c:h val="0.9825085129664913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AB And - Quadr. Residuals</a:t>
            </a:r>
          </a:p>
        </c:rich>
      </c:tx>
      <c:layout>
        <c:manualLayout>
          <c:xMode val="edge"/>
          <c:yMode val="edge"/>
          <c:x val="0.34049111959164613"/>
          <c:y val="3.15314802517155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024608794311374E-2"/>
          <c:y val="0.18072360035297577"/>
          <c:w val="0.87116629658614764"/>
          <c:h val="0.62650848122364933"/>
        </c:manualLayout>
      </c:layout>
      <c:scatterChart>
        <c:scatterStyle val="lineMarker"/>
        <c:varyColors val="0"/>
        <c:ser>
          <c:idx val="4"/>
          <c:order val="0"/>
          <c:tx>
            <c:v>CCD</c:v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Lit>
              <c:formatCode>General</c:formatCode>
              <c:ptCount val="2475"/>
              <c:pt idx="0">
                <c:v>-60278.5</c:v>
              </c:pt>
              <c:pt idx="1">
                <c:v>-52503</c:v>
              </c:pt>
              <c:pt idx="2">
                <c:v>-51662</c:v>
              </c:pt>
              <c:pt idx="3">
                <c:v>-51662</c:v>
              </c:pt>
              <c:pt idx="4">
                <c:v>-34196</c:v>
              </c:pt>
              <c:pt idx="5">
                <c:v>-32641</c:v>
              </c:pt>
              <c:pt idx="6">
                <c:v>-31975</c:v>
              </c:pt>
              <c:pt idx="7">
                <c:v>-31972</c:v>
              </c:pt>
              <c:pt idx="8">
                <c:v>-31961</c:v>
              </c:pt>
              <c:pt idx="9">
                <c:v>-31960</c:v>
              </c:pt>
              <c:pt idx="10">
                <c:v>-31957</c:v>
              </c:pt>
              <c:pt idx="11">
                <c:v>-31954</c:v>
              </c:pt>
              <c:pt idx="12">
                <c:v>-31948</c:v>
              </c:pt>
              <c:pt idx="13">
                <c:v>-30959.5</c:v>
              </c:pt>
              <c:pt idx="14">
                <c:v>-30911.5</c:v>
              </c:pt>
              <c:pt idx="15">
                <c:v>-30908.5</c:v>
              </c:pt>
              <c:pt idx="16">
                <c:v>-30890.5</c:v>
              </c:pt>
              <c:pt idx="17">
                <c:v>-30872.5</c:v>
              </c:pt>
              <c:pt idx="18">
                <c:v>-30872</c:v>
              </c:pt>
              <c:pt idx="19">
                <c:v>-30854</c:v>
              </c:pt>
              <c:pt idx="20">
                <c:v>-30842</c:v>
              </c:pt>
              <c:pt idx="21">
                <c:v>-30821</c:v>
              </c:pt>
              <c:pt idx="22">
                <c:v>-30815</c:v>
              </c:pt>
              <c:pt idx="23">
                <c:v>-30812</c:v>
              </c:pt>
              <c:pt idx="24">
                <c:v>-30544.5</c:v>
              </c:pt>
              <c:pt idx="25">
                <c:v>-29814.5</c:v>
              </c:pt>
              <c:pt idx="26">
                <c:v>-29811.5</c:v>
              </c:pt>
              <c:pt idx="27">
                <c:v>-29809.5</c:v>
              </c:pt>
              <c:pt idx="28">
                <c:v>-29808.5</c:v>
              </c:pt>
              <c:pt idx="29">
                <c:v>-29802.5</c:v>
              </c:pt>
              <c:pt idx="30">
                <c:v>-19946.5</c:v>
              </c:pt>
              <c:pt idx="31">
                <c:v>-19940.5</c:v>
              </c:pt>
              <c:pt idx="32">
                <c:v>-19934.5</c:v>
              </c:pt>
              <c:pt idx="33">
                <c:v>-19928.5</c:v>
              </c:pt>
              <c:pt idx="34">
                <c:v>-19847</c:v>
              </c:pt>
              <c:pt idx="35">
                <c:v>-19847</c:v>
              </c:pt>
              <c:pt idx="36">
                <c:v>-19846.5</c:v>
              </c:pt>
              <c:pt idx="37">
                <c:v>-19844.5</c:v>
              </c:pt>
              <c:pt idx="38">
                <c:v>-19844</c:v>
              </c:pt>
              <c:pt idx="39">
                <c:v>-19838.5</c:v>
              </c:pt>
              <c:pt idx="40">
                <c:v>-19793.5</c:v>
              </c:pt>
              <c:pt idx="41">
                <c:v>-19793</c:v>
              </c:pt>
              <c:pt idx="42">
                <c:v>-19790.5</c:v>
              </c:pt>
              <c:pt idx="43">
                <c:v>-19778.5</c:v>
              </c:pt>
              <c:pt idx="44">
                <c:v>-19762.5</c:v>
              </c:pt>
              <c:pt idx="45">
                <c:v>-19754.5</c:v>
              </c:pt>
              <c:pt idx="46">
                <c:v>-19754</c:v>
              </c:pt>
              <c:pt idx="47">
                <c:v>-19739</c:v>
              </c:pt>
              <c:pt idx="48">
                <c:v>-19709</c:v>
              </c:pt>
              <c:pt idx="49">
                <c:v>-19567.5</c:v>
              </c:pt>
              <c:pt idx="50">
                <c:v>-19519.5</c:v>
              </c:pt>
              <c:pt idx="51">
                <c:v>-19510.5</c:v>
              </c:pt>
              <c:pt idx="52">
                <c:v>-19498.5</c:v>
              </c:pt>
              <c:pt idx="53">
                <c:v>-18874</c:v>
              </c:pt>
              <c:pt idx="54">
                <c:v>-18865</c:v>
              </c:pt>
              <c:pt idx="55">
                <c:v>-18777.5</c:v>
              </c:pt>
              <c:pt idx="56">
                <c:v>-18771.5</c:v>
              </c:pt>
              <c:pt idx="57">
                <c:v>-18720.5</c:v>
              </c:pt>
              <c:pt idx="58">
                <c:v>-18699.5</c:v>
              </c:pt>
              <c:pt idx="59">
                <c:v>-18696.5</c:v>
              </c:pt>
              <c:pt idx="60">
                <c:v>-18686.5</c:v>
              </c:pt>
              <c:pt idx="61">
                <c:v>-18624.5</c:v>
              </c:pt>
              <c:pt idx="62">
                <c:v>-18624</c:v>
              </c:pt>
              <c:pt idx="63">
                <c:v>-18615</c:v>
              </c:pt>
              <c:pt idx="64">
                <c:v>-18519</c:v>
              </c:pt>
              <c:pt idx="65">
                <c:v>-18453</c:v>
              </c:pt>
              <c:pt idx="66">
                <c:v>-17735</c:v>
              </c:pt>
              <c:pt idx="67">
                <c:v>-17729</c:v>
              </c:pt>
              <c:pt idx="68">
                <c:v>-17631.5</c:v>
              </c:pt>
              <c:pt idx="69">
                <c:v>-17630</c:v>
              </c:pt>
              <c:pt idx="70">
                <c:v>-17629.5</c:v>
              </c:pt>
              <c:pt idx="71">
                <c:v>-17623.5</c:v>
              </c:pt>
              <c:pt idx="72">
                <c:v>-17608.5</c:v>
              </c:pt>
              <c:pt idx="73">
                <c:v>-17464.5</c:v>
              </c:pt>
              <c:pt idx="74">
                <c:v>-17461</c:v>
              </c:pt>
              <c:pt idx="75">
                <c:v>-16578</c:v>
              </c:pt>
              <c:pt idx="76">
                <c:v>-16565</c:v>
              </c:pt>
              <c:pt idx="77">
                <c:v>-16560</c:v>
              </c:pt>
              <c:pt idx="78">
                <c:v>-16557</c:v>
              </c:pt>
              <c:pt idx="79">
                <c:v>-15583</c:v>
              </c:pt>
              <c:pt idx="80">
                <c:v>-15568</c:v>
              </c:pt>
              <c:pt idx="81">
                <c:v>-15508</c:v>
              </c:pt>
              <c:pt idx="82">
                <c:v>-15505</c:v>
              </c:pt>
              <c:pt idx="83">
                <c:v>-15498.5</c:v>
              </c:pt>
              <c:pt idx="84">
                <c:v>-15465.5</c:v>
              </c:pt>
              <c:pt idx="85">
                <c:v>-15408.5</c:v>
              </c:pt>
              <c:pt idx="86">
                <c:v>-15405.5</c:v>
              </c:pt>
              <c:pt idx="87">
                <c:v>-15255</c:v>
              </c:pt>
              <c:pt idx="88">
                <c:v>-15249</c:v>
              </c:pt>
              <c:pt idx="89">
                <c:v>-14339.5</c:v>
              </c:pt>
              <c:pt idx="90">
                <c:v>-13372</c:v>
              </c:pt>
              <c:pt idx="91">
                <c:v>-13285</c:v>
              </c:pt>
              <c:pt idx="92">
                <c:v>-13284.5</c:v>
              </c:pt>
              <c:pt idx="93">
                <c:v>-13262.5</c:v>
              </c:pt>
              <c:pt idx="94">
                <c:v>-13107.5</c:v>
              </c:pt>
              <c:pt idx="95">
                <c:v>-12107</c:v>
              </c:pt>
              <c:pt idx="96">
                <c:v>-12104</c:v>
              </c:pt>
              <c:pt idx="97">
                <c:v>-12026</c:v>
              </c:pt>
              <c:pt idx="98">
                <c:v>-12025.5</c:v>
              </c:pt>
              <c:pt idx="99">
                <c:v>-11981.5</c:v>
              </c:pt>
              <c:pt idx="100">
                <c:v>-11854</c:v>
              </c:pt>
              <c:pt idx="101">
                <c:v>-11773</c:v>
              </c:pt>
              <c:pt idx="102">
                <c:v>-11151.5</c:v>
              </c:pt>
              <c:pt idx="103">
                <c:v>-11139.5</c:v>
              </c:pt>
              <c:pt idx="104">
                <c:v>-11137.5</c:v>
              </c:pt>
              <c:pt idx="105">
                <c:v>-11121.5</c:v>
              </c:pt>
              <c:pt idx="106">
                <c:v>-10000</c:v>
              </c:pt>
              <c:pt idx="107">
                <c:v>-9997</c:v>
              </c:pt>
              <c:pt idx="108">
                <c:v>-9991</c:v>
              </c:pt>
              <c:pt idx="109">
                <c:v>-9990.5</c:v>
              </c:pt>
              <c:pt idx="110">
                <c:v>-9985</c:v>
              </c:pt>
              <c:pt idx="111">
                <c:v>-9984.5</c:v>
              </c:pt>
              <c:pt idx="112">
                <c:v>-9982</c:v>
              </c:pt>
              <c:pt idx="113">
                <c:v>-9973</c:v>
              </c:pt>
              <c:pt idx="114">
                <c:v>-9972.5</c:v>
              </c:pt>
              <c:pt idx="115">
                <c:v>-9970</c:v>
              </c:pt>
              <c:pt idx="116">
                <c:v>-9964</c:v>
              </c:pt>
              <c:pt idx="117">
                <c:v>-9963.5</c:v>
              </c:pt>
              <c:pt idx="118">
                <c:v>-9906.5</c:v>
              </c:pt>
              <c:pt idx="119">
                <c:v>-8934</c:v>
              </c:pt>
              <c:pt idx="120">
                <c:v>-8555</c:v>
              </c:pt>
              <c:pt idx="121">
                <c:v>-2227</c:v>
              </c:pt>
              <c:pt idx="122">
                <c:v>-2224</c:v>
              </c:pt>
              <c:pt idx="123">
                <c:v>-2121.5</c:v>
              </c:pt>
              <c:pt idx="124">
                <c:v>0</c:v>
              </c:pt>
              <c:pt idx="125">
                <c:v>45.5</c:v>
              </c:pt>
              <c:pt idx="126">
                <c:v>69.5</c:v>
              </c:pt>
              <c:pt idx="127">
                <c:v>5257.5</c:v>
              </c:pt>
              <c:pt idx="128">
                <c:v>5410.5</c:v>
              </c:pt>
              <c:pt idx="129">
                <c:v>5413.5</c:v>
              </c:pt>
              <c:pt idx="130">
                <c:v>5416.5</c:v>
              </c:pt>
              <c:pt idx="131">
                <c:v>5419.5</c:v>
              </c:pt>
              <c:pt idx="132">
                <c:v>5420</c:v>
              </c:pt>
              <c:pt idx="133">
                <c:v>5441</c:v>
              </c:pt>
              <c:pt idx="134">
                <c:v>5498</c:v>
              </c:pt>
              <c:pt idx="135">
                <c:v>6517</c:v>
              </c:pt>
              <c:pt idx="136">
                <c:v>6565</c:v>
              </c:pt>
              <c:pt idx="137">
                <c:v>6857</c:v>
              </c:pt>
              <c:pt idx="138">
                <c:v>6938</c:v>
              </c:pt>
              <c:pt idx="139">
                <c:v>7722</c:v>
              </c:pt>
              <c:pt idx="140">
                <c:v>8659</c:v>
              </c:pt>
              <c:pt idx="141">
                <c:v>8662</c:v>
              </c:pt>
              <c:pt idx="142">
                <c:v>8662</c:v>
              </c:pt>
              <c:pt idx="143">
                <c:v>8662</c:v>
              </c:pt>
              <c:pt idx="144">
                <c:v>8783</c:v>
              </c:pt>
              <c:pt idx="145">
                <c:v>8789</c:v>
              </c:pt>
              <c:pt idx="146">
                <c:v>8863.5</c:v>
              </c:pt>
              <c:pt idx="147">
                <c:v>8879</c:v>
              </c:pt>
              <c:pt idx="148">
                <c:v>8879</c:v>
              </c:pt>
              <c:pt idx="149">
                <c:v>8885</c:v>
              </c:pt>
              <c:pt idx="150">
                <c:v>8888</c:v>
              </c:pt>
              <c:pt idx="151">
                <c:v>8894</c:v>
              </c:pt>
              <c:pt idx="152">
                <c:v>8900</c:v>
              </c:pt>
              <c:pt idx="153">
                <c:v>9768</c:v>
              </c:pt>
              <c:pt idx="154">
                <c:v>9849</c:v>
              </c:pt>
              <c:pt idx="155">
                <c:v>9888</c:v>
              </c:pt>
              <c:pt idx="156">
                <c:v>9924.5</c:v>
              </c:pt>
              <c:pt idx="157">
                <c:v>9924.5</c:v>
              </c:pt>
              <c:pt idx="158">
                <c:v>9972.5</c:v>
              </c:pt>
              <c:pt idx="159">
                <c:v>10044.5</c:v>
              </c:pt>
              <c:pt idx="160">
                <c:v>10123</c:v>
              </c:pt>
              <c:pt idx="161">
                <c:v>11928</c:v>
              </c:pt>
              <c:pt idx="162">
                <c:v>12110</c:v>
              </c:pt>
              <c:pt idx="163">
                <c:v>12113</c:v>
              </c:pt>
              <c:pt idx="164">
                <c:v>12119</c:v>
              </c:pt>
              <c:pt idx="165">
                <c:v>12200</c:v>
              </c:pt>
              <c:pt idx="166">
                <c:v>12200.5</c:v>
              </c:pt>
              <c:pt idx="167">
                <c:v>13028</c:v>
              </c:pt>
              <c:pt idx="168">
                <c:v>13151</c:v>
              </c:pt>
              <c:pt idx="169">
                <c:v>14219</c:v>
              </c:pt>
              <c:pt idx="170">
                <c:v>14219.5</c:v>
              </c:pt>
              <c:pt idx="171">
                <c:v>14222</c:v>
              </c:pt>
              <c:pt idx="172">
                <c:v>14222.5</c:v>
              </c:pt>
              <c:pt idx="173">
                <c:v>14233</c:v>
              </c:pt>
              <c:pt idx="174">
                <c:v>14260</c:v>
              </c:pt>
              <c:pt idx="175">
                <c:v>14272</c:v>
              </c:pt>
              <c:pt idx="176">
                <c:v>14299</c:v>
              </c:pt>
              <c:pt idx="177">
                <c:v>14384.5</c:v>
              </c:pt>
              <c:pt idx="178">
                <c:v>14385</c:v>
              </c:pt>
              <c:pt idx="179">
                <c:v>14390.5</c:v>
              </c:pt>
              <c:pt idx="180">
                <c:v>14391</c:v>
              </c:pt>
              <c:pt idx="181">
                <c:v>14393.5</c:v>
              </c:pt>
              <c:pt idx="182">
                <c:v>14394</c:v>
              </c:pt>
              <c:pt idx="183">
                <c:v>15438</c:v>
              </c:pt>
              <c:pt idx="184">
                <c:v>16538</c:v>
              </c:pt>
              <c:pt idx="185">
                <c:v>16541</c:v>
              </c:pt>
              <c:pt idx="186">
                <c:v>17857.5</c:v>
              </c:pt>
              <c:pt idx="187">
                <c:v>18526.5</c:v>
              </c:pt>
              <c:pt idx="188">
                <c:v>18527</c:v>
              </c:pt>
              <c:pt idx="189">
                <c:v>18547.5</c:v>
              </c:pt>
              <c:pt idx="190">
                <c:v>18653</c:v>
              </c:pt>
              <c:pt idx="191">
                <c:v>18653.5</c:v>
              </c:pt>
              <c:pt idx="192">
                <c:v>20084</c:v>
              </c:pt>
              <c:pt idx="193">
                <c:v>20648</c:v>
              </c:pt>
              <c:pt idx="194">
                <c:v>20894.5</c:v>
              </c:pt>
              <c:pt idx="195">
                <c:v>20895</c:v>
              </c:pt>
              <c:pt idx="196">
                <c:v>20900.5</c:v>
              </c:pt>
              <c:pt idx="197">
                <c:v>20913</c:v>
              </c:pt>
              <c:pt idx="198">
                <c:v>20925</c:v>
              </c:pt>
              <c:pt idx="199">
                <c:v>21150.5</c:v>
              </c:pt>
              <c:pt idx="200">
                <c:v>21874</c:v>
              </c:pt>
              <c:pt idx="201">
                <c:v>21877</c:v>
              </c:pt>
              <c:pt idx="202">
                <c:v>21880</c:v>
              </c:pt>
              <c:pt idx="203">
                <c:v>21886</c:v>
              </c:pt>
              <c:pt idx="204">
                <c:v>21892</c:v>
              </c:pt>
              <c:pt idx="205">
                <c:v>22211.5</c:v>
              </c:pt>
              <c:pt idx="206">
                <c:v>23019</c:v>
              </c:pt>
              <c:pt idx="207">
                <c:v>24185</c:v>
              </c:pt>
              <c:pt idx="208">
                <c:v>24185.5</c:v>
              </c:pt>
              <c:pt idx="209">
                <c:v>24188</c:v>
              </c:pt>
              <c:pt idx="210">
                <c:v>24188.5</c:v>
              </c:pt>
              <c:pt idx="211">
                <c:v>24191.5</c:v>
              </c:pt>
              <c:pt idx="212">
                <c:v>26522</c:v>
              </c:pt>
              <c:pt idx="213">
                <c:v>26524.5</c:v>
              </c:pt>
              <c:pt idx="214">
                <c:v>26527.5</c:v>
              </c:pt>
              <c:pt idx="215">
                <c:v>27481.5</c:v>
              </c:pt>
              <c:pt idx="216">
                <c:v>27573</c:v>
              </c:pt>
              <c:pt idx="217">
                <c:v>27573.5</c:v>
              </c:pt>
              <c:pt idx="218">
                <c:v>27579</c:v>
              </c:pt>
              <c:pt idx="219">
                <c:v>27579.5</c:v>
              </c:pt>
              <c:pt idx="220">
                <c:v>29807.5</c:v>
              </c:pt>
              <c:pt idx="221">
                <c:v>30768.5</c:v>
              </c:pt>
              <c:pt idx="222">
                <c:v>32775.5</c:v>
              </c:pt>
              <c:pt idx="223">
                <c:v>33004</c:v>
              </c:pt>
              <c:pt idx="224">
                <c:v>34059</c:v>
              </c:pt>
              <c:pt idx="225">
                <c:v>35201</c:v>
              </c:pt>
              <c:pt idx="226">
                <c:v>35204</c:v>
              </c:pt>
              <c:pt idx="227">
                <c:v>35206.5</c:v>
              </c:pt>
              <c:pt idx="228">
                <c:v>35209.5</c:v>
              </c:pt>
              <c:pt idx="229">
                <c:v>35333</c:v>
              </c:pt>
              <c:pt idx="230">
                <c:v>36348.5</c:v>
              </c:pt>
              <c:pt idx="231">
                <c:v>36351.5</c:v>
              </c:pt>
              <c:pt idx="232">
                <c:v>36357.5</c:v>
              </c:pt>
              <c:pt idx="233">
                <c:v>36358</c:v>
              </c:pt>
              <c:pt idx="234">
                <c:v>36387.5</c:v>
              </c:pt>
              <c:pt idx="235">
                <c:v>36454</c:v>
              </c:pt>
              <c:pt idx="236">
                <c:v>36472</c:v>
              </c:pt>
              <c:pt idx="237">
                <c:v>36484</c:v>
              </c:pt>
              <c:pt idx="238">
                <c:v>37333</c:v>
              </c:pt>
              <c:pt idx="239">
                <c:v>37370</c:v>
              </c:pt>
              <c:pt idx="240">
                <c:v>37370.5</c:v>
              </c:pt>
              <c:pt idx="241">
                <c:v>37373</c:v>
              </c:pt>
              <c:pt idx="242">
                <c:v>37373.5</c:v>
              </c:pt>
              <c:pt idx="243">
                <c:v>37770.5</c:v>
              </c:pt>
              <c:pt idx="244">
                <c:v>38491</c:v>
              </c:pt>
              <c:pt idx="245">
                <c:v>38491.5</c:v>
              </c:pt>
              <c:pt idx="246">
                <c:v>38493.5</c:v>
              </c:pt>
              <c:pt idx="247">
                <c:v>40609</c:v>
              </c:pt>
              <c:pt idx="248">
                <c:v>40609</c:v>
              </c:pt>
              <c:pt idx="249">
                <c:v>40880</c:v>
              </c:pt>
              <c:pt idx="250">
                <c:v>41912</c:v>
              </c:pt>
              <c:pt idx="251">
                <c:v>42683.5</c:v>
              </c:pt>
              <c:pt idx="252">
                <c:v>43968.5</c:v>
              </c:pt>
              <c:pt idx="253">
                <c:v>43969</c:v>
              </c:pt>
              <c:pt idx="254">
                <c:v>44107</c:v>
              </c:pt>
              <c:pt idx="255">
                <c:v>44764.5</c:v>
              </c:pt>
              <c:pt idx="256">
                <c:v>44818.5</c:v>
              </c:pt>
              <c:pt idx="257">
                <c:v>44915</c:v>
              </c:pt>
              <c:pt idx="258">
                <c:v>45402.5</c:v>
              </c:pt>
              <c:pt idx="259">
                <c:v>46130</c:v>
              </c:pt>
              <c:pt idx="260">
                <c:v>46136</c:v>
              </c:pt>
              <c:pt idx="261">
                <c:v>46150</c:v>
              </c:pt>
              <c:pt idx="262">
                <c:v>46150</c:v>
              </c:pt>
              <c:pt idx="263">
                <c:v>46231.5</c:v>
              </c:pt>
              <c:pt idx="264">
                <c:v>46231.5</c:v>
              </c:pt>
              <c:pt idx="265">
                <c:v>46427</c:v>
              </c:pt>
              <c:pt idx="266">
                <c:v>46436</c:v>
              </c:pt>
              <c:pt idx="267">
                <c:v>46475</c:v>
              </c:pt>
              <c:pt idx="268">
                <c:v>46475</c:v>
              </c:pt>
              <c:pt idx="269">
                <c:v>46475</c:v>
              </c:pt>
              <c:pt idx="270">
                <c:v>47024</c:v>
              </c:pt>
              <c:pt idx="271">
                <c:v>47205</c:v>
              </c:pt>
              <c:pt idx="272">
                <c:v>47205</c:v>
              </c:pt>
              <c:pt idx="273">
                <c:v>47207.5</c:v>
              </c:pt>
              <c:pt idx="274">
                <c:v>47207.5</c:v>
              </c:pt>
              <c:pt idx="275">
                <c:v>47298</c:v>
              </c:pt>
              <c:pt idx="276">
                <c:v>47376</c:v>
              </c:pt>
              <c:pt idx="277">
                <c:v>47376.5</c:v>
              </c:pt>
              <c:pt idx="278">
                <c:v>47376.5</c:v>
              </c:pt>
              <c:pt idx="279">
                <c:v>47578</c:v>
              </c:pt>
              <c:pt idx="280">
                <c:v>47591</c:v>
              </c:pt>
              <c:pt idx="281">
                <c:v>47636</c:v>
              </c:pt>
              <c:pt idx="282">
                <c:v>47653</c:v>
              </c:pt>
              <c:pt idx="283">
                <c:v>47675</c:v>
              </c:pt>
              <c:pt idx="284">
                <c:v>48290</c:v>
              </c:pt>
              <c:pt idx="285">
                <c:v>48415.5</c:v>
              </c:pt>
              <c:pt idx="286">
                <c:v>48416</c:v>
              </c:pt>
              <c:pt idx="287">
                <c:v>48460.5</c:v>
              </c:pt>
              <c:pt idx="288">
                <c:v>48461</c:v>
              </c:pt>
              <c:pt idx="289">
                <c:v>48467</c:v>
              </c:pt>
              <c:pt idx="290">
                <c:v>48497</c:v>
              </c:pt>
              <c:pt idx="291">
                <c:v>48497.5</c:v>
              </c:pt>
              <c:pt idx="292">
                <c:v>48500</c:v>
              </c:pt>
              <c:pt idx="293">
                <c:v>48500.5</c:v>
              </c:pt>
              <c:pt idx="294">
                <c:v>48509</c:v>
              </c:pt>
              <c:pt idx="295">
                <c:v>48512</c:v>
              </c:pt>
              <c:pt idx="296">
                <c:v>48512.5</c:v>
              </c:pt>
              <c:pt idx="297">
                <c:v>48561</c:v>
              </c:pt>
              <c:pt idx="298">
                <c:v>48656.5</c:v>
              </c:pt>
              <c:pt idx="299">
                <c:v>49338</c:v>
              </c:pt>
              <c:pt idx="300">
                <c:v>49362</c:v>
              </c:pt>
              <c:pt idx="301">
                <c:v>49395</c:v>
              </c:pt>
              <c:pt idx="302">
                <c:v>49398.5</c:v>
              </c:pt>
              <c:pt idx="303">
                <c:v>49401.5</c:v>
              </c:pt>
              <c:pt idx="304">
                <c:v>49407.5</c:v>
              </c:pt>
              <c:pt idx="305">
                <c:v>49416</c:v>
              </c:pt>
              <c:pt idx="306">
                <c:v>49419</c:v>
              </c:pt>
              <c:pt idx="307">
                <c:v>49437</c:v>
              </c:pt>
              <c:pt idx="308">
                <c:v>49437.5</c:v>
              </c:pt>
              <c:pt idx="309">
                <c:v>49479.5</c:v>
              </c:pt>
              <c:pt idx="310">
                <c:v>49494.5</c:v>
              </c:pt>
              <c:pt idx="311">
                <c:v>49530.5</c:v>
              </c:pt>
              <c:pt idx="312">
                <c:v>49536.5</c:v>
              </c:pt>
              <c:pt idx="313">
                <c:v>49559</c:v>
              </c:pt>
              <c:pt idx="314">
                <c:v>49564.5</c:v>
              </c:pt>
              <c:pt idx="315">
                <c:v>49579</c:v>
              </c:pt>
              <c:pt idx="316">
                <c:v>49610</c:v>
              </c:pt>
              <c:pt idx="317">
                <c:v>49616</c:v>
              </c:pt>
              <c:pt idx="318">
                <c:v>49617</c:v>
              </c:pt>
              <c:pt idx="319">
                <c:v>49620.5</c:v>
              </c:pt>
              <c:pt idx="320">
                <c:v>49621</c:v>
              </c:pt>
              <c:pt idx="321">
                <c:v>49684</c:v>
              </c:pt>
              <c:pt idx="322">
                <c:v>49691</c:v>
              </c:pt>
              <c:pt idx="323">
                <c:v>49736</c:v>
              </c:pt>
              <c:pt idx="324">
                <c:v>49853</c:v>
              </c:pt>
              <c:pt idx="325">
                <c:v>50353.5</c:v>
              </c:pt>
              <c:pt idx="326">
                <c:v>50525</c:v>
              </c:pt>
              <c:pt idx="327">
                <c:v>50531</c:v>
              </c:pt>
              <c:pt idx="328">
                <c:v>50579.5</c:v>
              </c:pt>
              <c:pt idx="329">
                <c:v>50584</c:v>
              </c:pt>
              <c:pt idx="330">
                <c:v>50585</c:v>
              </c:pt>
              <c:pt idx="331">
                <c:v>50585.5</c:v>
              </c:pt>
              <c:pt idx="332">
                <c:v>50594.5</c:v>
              </c:pt>
              <c:pt idx="333">
                <c:v>50597</c:v>
              </c:pt>
              <c:pt idx="334">
                <c:v>50597.5</c:v>
              </c:pt>
              <c:pt idx="335">
                <c:v>50627.5</c:v>
              </c:pt>
              <c:pt idx="336">
                <c:v>50681.5</c:v>
              </c:pt>
              <c:pt idx="337">
                <c:v>50682</c:v>
              </c:pt>
              <c:pt idx="338">
                <c:v>50682.5</c:v>
              </c:pt>
              <c:pt idx="339">
                <c:v>50691.5</c:v>
              </c:pt>
              <c:pt idx="340">
                <c:v>50700.5</c:v>
              </c:pt>
              <c:pt idx="341">
                <c:v>50700.5</c:v>
              </c:pt>
              <c:pt idx="342">
                <c:v>50835</c:v>
              </c:pt>
              <c:pt idx="343">
                <c:v>50835</c:v>
              </c:pt>
              <c:pt idx="344">
                <c:v>50835</c:v>
              </c:pt>
              <c:pt idx="345">
                <c:v>50838</c:v>
              </c:pt>
              <c:pt idx="346">
                <c:v>50841</c:v>
              </c:pt>
              <c:pt idx="347">
                <c:v>50896</c:v>
              </c:pt>
              <c:pt idx="348">
                <c:v>50959.5</c:v>
              </c:pt>
              <c:pt idx="349">
                <c:v>50976.5</c:v>
              </c:pt>
              <c:pt idx="350">
                <c:v>51519.5</c:v>
              </c:pt>
              <c:pt idx="351">
                <c:v>51646.5</c:v>
              </c:pt>
              <c:pt idx="352">
                <c:v>51676.5</c:v>
              </c:pt>
              <c:pt idx="353">
                <c:v>51748</c:v>
              </c:pt>
              <c:pt idx="354">
                <c:v>51749</c:v>
              </c:pt>
              <c:pt idx="355">
                <c:v>51755</c:v>
              </c:pt>
              <c:pt idx="356">
                <c:v>51755</c:v>
              </c:pt>
              <c:pt idx="357">
                <c:v>51773.5</c:v>
              </c:pt>
              <c:pt idx="358">
                <c:v>51776.5</c:v>
              </c:pt>
              <c:pt idx="359">
                <c:v>51788.5</c:v>
              </c:pt>
              <c:pt idx="360">
                <c:v>51824.5</c:v>
              </c:pt>
              <c:pt idx="361">
                <c:v>51842.5</c:v>
              </c:pt>
              <c:pt idx="362">
                <c:v>51905.5</c:v>
              </c:pt>
              <c:pt idx="363">
                <c:v>52565</c:v>
              </c:pt>
              <c:pt idx="364">
                <c:v>52737</c:v>
              </c:pt>
              <c:pt idx="365">
                <c:v>52740</c:v>
              </c:pt>
              <c:pt idx="366">
                <c:v>52758</c:v>
              </c:pt>
              <c:pt idx="367">
                <c:v>52794</c:v>
              </c:pt>
              <c:pt idx="368">
                <c:v>52800</c:v>
              </c:pt>
              <c:pt idx="369">
                <c:v>52833</c:v>
              </c:pt>
              <c:pt idx="370">
                <c:v>52848</c:v>
              </c:pt>
              <c:pt idx="371">
                <c:v>52851</c:v>
              </c:pt>
              <c:pt idx="372">
                <c:v>52854</c:v>
              </c:pt>
              <c:pt idx="373">
                <c:v>52869</c:v>
              </c:pt>
              <c:pt idx="374">
                <c:v>52869.5</c:v>
              </c:pt>
              <c:pt idx="375">
                <c:v>52899</c:v>
              </c:pt>
              <c:pt idx="376">
                <c:v>52923</c:v>
              </c:pt>
              <c:pt idx="377">
                <c:v>52950</c:v>
              </c:pt>
              <c:pt idx="378">
                <c:v>52950.5</c:v>
              </c:pt>
              <c:pt idx="379">
                <c:v>53152</c:v>
              </c:pt>
              <c:pt idx="380">
                <c:v>53155</c:v>
              </c:pt>
              <c:pt idx="381">
                <c:v>53158</c:v>
              </c:pt>
              <c:pt idx="382">
                <c:v>53698.5</c:v>
              </c:pt>
              <c:pt idx="383">
                <c:v>53710</c:v>
              </c:pt>
              <c:pt idx="384">
                <c:v>53713</c:v>
              </c:pt>
              <c:pt idx="385">
                <c:v>53716</c:v>
              </c:pt>
              <c:pt idx="386">
                <c:v>53848</c:v>
              </c:pt>
              <c:pt idx="387">
                <c:v>53916</c:v>
              </c:pt>
              <c:pt idx="388">
                <c:v>53953.5</c:v>
              </c:pt>
              <c:pt idx="389">
                <c:v>53964</c:v>
              </c:pt>
              <c:pt idx="390">
                <c:v>53986.5</c:v>
              </c:pt>
              <c:pt idx="391">
                <c:v>54144.5</c:v>
              </c:pt>
              <c:pt idx="392">
                <c:v>54969.5</c:v>
              </c:pt>
              <c:pt idx="393">
                <c:v>55027.5</c:v>
              </c:pt>
              <c:pt idx="394">
                <c:v>55029.5</c:v>
              </c:pt>
              <c:pt idx="395">
                <c:v>55029.5</c:v>
              </c:pt>
              <c:pt idx="396">
                <c:v>55066</c:v>
              </c:pt>
              <c:pt idx="397">
                <c:v>55094.5</c:v>
              </c:pt>
              <c:pt idx="398">
                <c:v>55171.5</c:v>
              </c:pt>
              <c:pt idx="399">
                <c:v>55238</c:v>
              </c:pt>
              <c:pt idx="400">
                <c:v>55310</c:v>
              </c:pt>
              <c:pt idx="401">
                <c:v>55937.5</c:v>
              </c:pt>
              <c:pt idx="402">
                <c:v>55943.5</c:v>
              </c:pt>
              <c:pt idx="403">
                <c:v>55954.5</c:v>
              </c:pt>
              <c:pt idx="404">
                <c:v>56005.5</c:v>
              </c:pt>
              <c:pt idx="405">
                <c:v>56018</c:v>
              </c:pt>
              <c:pt idx="406">
                <c:v>56019</c:v>
              </c:pt>
              <c:pt idx="407">
                <c:v>56354</c:v>
              </c:pt>
              <c:pt idx="408">
                <c:v>56360</c:v>
              </c:pt>
              <c:pt idx="409">
                <c:v>56448.5</c:v>
              </c:pt>
              <c:pt idx="410">
                <c:v>57070.5</c:v>
              </c:pt>
              <c:pt idx="411">
                <c:v>57090.5</c:v>
              </c:pt>
              <c:pt idx="412">
                <c:v>57111.5</c:v>
              </c:pt>
              <c:pt idx="413">
                <c:v>57111.5</c:v>
              </c:pt>
              <c:pt idx="414">
                <c:v>57253</c:v>
              </c:pt>
              <c:pt idx="415">
                <c:v>57262</c:v>
              </c:pt>
              <c:pt idx="416">
                <c:v>57329</c:v>
              </c:pt>
              <c:pt idx="417">
                <c:v>57584</c:v>
              </c:pt>
              <c:pt idx="418">
                <c:v>58118</c:v>
              </c:pt>
              <c:pt idx="419">
                <c:v>58124</c:v>
              </c:pt>
              <c:pt idx="420">
                <c:v>58140</c:v>
              </c:pt>
              <c:pt idx="421">
                <c:v>58252.5</c:v>
              </c:pt>
              <c:pt idx="422">
                <c:v>58253</c:v>
              </c:pt>
              <c:pt idx="423">
                <c:v>58253.5</c:v>
              </c:pt>
              <c:pt idx="424">
                <c:v>58254</c:v>
              </c:pt>
              <c:pt idx="425">
                <c:v>58299.5</c:v>
              </c:pt>
              <c:pt idx="426">
                <c:v>58301.5</c:v>
              </c:pt>
              <c:pt idx="427">
                <c:v>58307.5</c:v>
              </c:pt>
              <c:pt idx="428">
                <c:v>58323.5</c:v>
              </c:pt>
              <c:pt idx="429">
                <c:v>58381</c:v>
              </c:pt>
              <c:pt idx="430">
                <c:v>58419</c:v>
              </c:pt>
              <c:pt idx="431">
                <c:v>58444</c:v>
              </c:pt>
              <c:pt idx="432">
                <c:v>58478</c:v>
              </c:pt>
              <c:pt idx="433">
                <c:v>58507</c:v>
              </c:pt>
              <c:pt idx="434">
                <c:v>59173.5</c:v>
              </c:pt>
              <c:pt idx="435">
                <c:v>59260</c:v>
              </c:pt>
              <c:pt idx="436">
                <c:v>59308.5</c:v>
              </c:pt>
              <c:pt idx="437">
                <c:v>59388.5</c:v>
              </c:pt>
              <c:pt idx="438">
                <c:v>59389</c:v>
              </c:pt>
              <c:pt idx="439">
                <c:v>59443.5</c:v>
              </c:pt>
              <c:pt idx="440">
                <c:v>59444</c:v>
              </c:pt>
              <c:pt idx="441">
                <c:v>59482.5</c:v>
              </c:pt>
              <c:pt idx="442">
                <c:v>59483</c:v>
              </c:pt>
              <c:pt idx="443">
                <c:v>59538</c:v>
              </c:pt>
              <c:pt idx="444">
                <c:v>59543</c:v>
              </c:pt>
              <c:pt idx="445">
                <c:v>59600</c:v>
              </c:pt>
              <c:pt idx="446">
                <c:v>59649</c:v>
              </c:pt>
              <c:pt idx="447">
                <c:v>60170</c:v>
              </c:pt>
              <c:pt idx="448">
                <c:v>60363</c:v>
              </c:pt>
              <c:pt idx="449">
                <c:v>60377.5</c:v>
              </c:pt>
              <c:pt idx="450">
                <c:v>60468</c:v>
              </c:pt>
              <c:pt idx="451">
                <c:v>60468.5</c:v>
              </c:pt>
              <c:pt idx="452">
                <c:v>60568</c:v>
              </c:pt>
              <c:pt idx="453">
                <c:v>60613.5</c:v>
              </c:pt>
              <c:pt idx="454">
                <c:v>60641.5</c:v>
              </c:pt>
              <c:pt idx="455">
                <c:v>60642</c:v>
              </c:pt>
              <c:pt idx="456">
                <c:v>60705.5</c:v>
              </c:pt>
              <c:pt idx="457">
                <c:v>61450.5</c:v>
              </c:pt>
              <c:pt idx="458">
                <c:v>61501.5</c:v>
              </c:pt>
              <c:pt idx="459">
                <c:v>61501.5</c:v>
              </c:pt>
              <c:pt idx="460">
                <c:v>61504.5</c:v>
              </c:pt>
              <c:pt idx="461">
                <c:v>61504.5</c:v>
              </c:pt>
              <c:pt idx="462">
                <c:v>61544</c:v>
              </c:pt>
              <c:pt idx="463">
                <c:v>61555.5</c:v>
              </c:pt>
              <c:pt idx="464">
                <c:v>61556</c:v>
              </c:pt>
              <c:pt idx="465">
                <c:v>61621</c:v>
              </c:pt>
              <c:pt idx="466">
                <c:v>61624</c:v>
              </c:pt>
              <c:pt idx="467">
                <c:v>61624.5</c:v>
              </c:pt>
              <c:pt idx="468">
                <c:v>61770</c:v>
              </c:pt>
              <c:pt idx="469">
                <c:v>61869.5</c:v>
              </c:pt>
              <c:pt idx="470">
                <c:v>61874.5</c:v>
              </c:pt>
              <c:pt idx="471">
                <c:v>62553</c:v>
              </c:pt>
              <c:pt idx="472">
                <c:v>62553.5</c:v>
              </c:pt>
              <c:pt idx="473">
                <c:v>62571</c:v>
              </c:pt>
              <c:pt idx="474">
                <c:v>62571.5</c:v>
              </c:pt>
              <c:pt idx="475">
                <c:v>62581</c:v>
              </c:pt>
              <c:pt idx="476">
                <c:v>62608.5</c:v>
              </c:pt>
              <c:pt idx="477">
                <c:v>62643.5</c:v>
              </c:pt>
              <c:pt idx="478">
                <c:v>62731.5</c:v>
              </c:pt>
              <c:pt idx="479">
                <c:v>62731.5</c:v>
              </c:pt>
              <c:pt idx="480">
                <c:v>62732</c:v>
              </c:pt>
              <c:pt idx="481">
                <c:v>62732</c:v>
              </c:pt>
              <c:pt idx="482">
                <c:v>63129</c:v>
              </c:pt>
              <c:pt idx="483">
                <c:v>63129</c:v>
              </c:pt>
              <c:pt idx="484">
                <c:v>63129</c:v>
              </c:pt>
              <c:pt idx="485">
                <c:v>63562.5</c:v>
              </c:pt>
              <c:pt idx="486">
                <c:v>63612</c:v>
              </c:pt>
              <c:pt idx="487">
                <c:v>63653</c:v>
              </c:pt>
              <c:pt idx="488">
                <c:v>63683</c:v>
              </c:pt>
              <c:pt idx="489">
                <c:v>63683.5</c:v>
              </c:pt>
              <c:pt idx="490">
                <c:v>63723</c:v>
              </c:pt>
              <c:pt idx="491">
                <c:v>63768</c:v>
              </c:pt>
              <c:pt idx="492">
                <c:v>63842.5</c:v>
              </c:pt>
              <c:pt idx="493">
                <c:v>63926.5</c:v>
              </c:pt>
              <c:pt idx="494">
                <c:v>63933.5</c:v>
              </c:pt>
              <c:pt idx="495">
                <c:v>63951.5</c:v>
              </c:pt>
              <c:pt idx="496">
                <c:v>64023</c:v>
              </c:pt>
              <c:pt idx="497">
                <c:v>64696.5</c:v>
              </c:pt>
              <c:pt idx="498">
                <c:v>64722.5</c:v>
              </c:pt>
              <c:pt idx="499">
                <c:v>64763</c:v>
              </c:pt>
              <c:pt idx="500">
                <c:v>64781</c:v>
              </c:pt>
              <c:pt idx="501">
                <c:v>64892</c:v>
              </c:pt>
              <c:pt idx="502">
                <c:v>65023.5</c:v>
              </c:pt>
              <c:pt idx="503">
                <c:v>65024</c:v>
              </c:pt>
              <c:pt idx="504">
                <c:v>65048.5</c:v>
              </c:pt>
              <c:pt idx="505">
                <c:v>65691</c:v>
              </c:pt>
              <c:pt idx="506">
                <c:v>65835.5</c:v>
              </c:pt>
              <c:pt idx="507">
                <c:v>65918.5</c:v>
              </c:pt>
              <c:pt idx="508">
                <c:v>65919</c:v>
              </c:pt>
              <c:pt idx="509">
                <c:v>65956</c:v>
              </c:pt>
              <c:pt idx="510">
                <c:v>66081</c:v>
              </c:pt>
              <c:pt idx="511">
                <c:v>66084</c:v>
              </c:pt>
              <c:pt idx="512">
                <c:v>66087</c:v>
              </c:pt>
              <c:pt idx="513">
                <c:v>66093</c:v>
              </c:pt>
              <c:pt idx="514">
                <c:v>66111.5</c:v>
              </c:pt>
              <c:pt idx="515">
                <c:v>66112</c:v>
              </c:pt>
              <c:pt idx="516">
                <c:v>66132.5</c:v>
              </c:pt>
              <c:pt idx="517">
                <c:v>66196.5</c:v>
              </c:pt>
              <c:pt idx="518">
                <c:v>66371</c:v>
              </c:pt>
              <c:pt idx="519">
                <c:v>68290.5</c:v>
              </c:pt>
              <c:pt idx="520">
                <c:v>68291</c:v>
              </c:pt>
              <c:pt idx="521">
                <c:v>68372</c:v>
              </c:pt>
              <c:pt idx="522">
                <c:v>68426</c:v>
              </c:pt>
              <c:pt idx="523">
                <c:v>69390.5</c:v>
              </c:pt>
            </c:numLit>
          </c:xVal>
          <c:yVal>
            <c:numLit>
              <c:formatCode>General</c:formatCode>
              <c:ptCount val="2475"/>
              <c:pt idx="0">
                <c:v>4.626867980970395E-2</c:v>
              </c:pt>
              <c:pt idx="1">
                <c:v>3.9809531923074126E-2</c:v>
              </c:pt>
              <c:pt idx="2">
                <c:v>4.3082198308645403E-2</c:v>
              </c:pt>
              <c:pt idx="3">
                <c:v>4.3082198308645403E-2</c:v>
              </c:pt>
              <c:pt idx="4">
                <c:v>1.1467826423052885E-2</c:v>
              </c:pt>
              <c:pt idx="5">
                <c:v>9.4634102146942956E-3</c:v>
              </c:pt>
              <c:pt idx="6">
                <c:v>7.8501110484601455E-3</c:v>
              </c:pt>
              <c:pt idx="7">
                <c:v>7.4847077004959739E-3</c:v>
              </c:pt>
              <c:pt idx="8">
                <c:v>7.5115599164732316E-3</c:v>
              </c:pt>
              <c:pt idx="9">
                <c:v>7.6230917671423204E-3</c:v>
              </c:pt>
              <c:pt idx="10">
                <c:v>7.3576871551992162E-3</c:v>
              </c:pt>
              <c:pt idx="11">
                <c:v>7.3922822870249039E-3</c:v>
              </c:pt>
              <c:pt idx="12">
                <c:v>7.6614718033041762E-3</c:v>
              </c:pt>
              <c:pt idx="13">
                <c:v>6.0966651428539242E-3</c:v>
              </c:pt>
              <c:pt idx="14">
                <c:v>5.1488148257631539E-3</c:v>
              </c:pt>
              <c:pt idx="15">
                <c:v>6.0833220407023325E-3</c:v>
              </c:pt>
              <c:pt idx="16">
                <c:v>5.5903600080739191E-3</c:v>
              </c:pt>
              <c:pt idx="17">
                <c:v>5.0973888966239778E-3</c:v>
              </c:pt>
              <c:pt idx="18">
                <c:v>4.4531395683863328E-3</c:v>
              </c:pt>
              <c:pt idx="19">
                <c:v>4.7601591201664184E-3</c:v>
              </c:pt>
              <c:pt idx="20">
                <c:v>4.8981671093470958E-3</c:v>
              </c:pt>
              <c:pt idx="21">
                <c:v>4.8396713766205857E-3</c:v>
              </c:pt>
              <c:pt idx="22">
                <c:v>4.3086703241864144E-3</c:v>
              </c:pt>
              <c:pt idx="23">
                <c:v>4.7431694218589004E-3</c:v>
              </c:pt>
              <c:pt idx="24">
                <c:v>2.7683246007023377E-3</c:v>
              </c:pt>
              <c:pt idx="25">
                <c:v>2.8501306852887209E-3</c:v>
              </c:pt>
              <c:pt idx="26">
                <c:v>2.5845456399205269E-3</c:v>
              </c:pt>
              <c:pt idx="27">
                <c:v>2.00748880446322E-3</c:v>
              </c:pt>
              <c:pt idx="28">
                <c:v>1.018960342360764E-3</c:v>
              </c:pt>
              <c:pt idx="29">
                <c:v>1.787788997348716E-3</c:v>
              </c:pt>
              <c:pt idx="30">
                <c:v>-3.0612045197319637E-2</c:v>
              </c:pt>
              <c:pt idx="31">
                <c:v>-3.1144875272097958E-2</c:v>
              </c:pt>
              <c:pt idx="32">
                <c:v>-3.1377706356341184E-2</c:v>
              </c:pt>
              <c:pt idx="33">
                <c:v>-3.0910538449240146E-2</c:v>
              </c:pt>
              <c:pt idx="34">
                <c:v>-3.1148274320516298E-2</c:v>
              </c:pt>
              <c:pt idx="35">
                <c:v>-2.9148274320108844E-2</c:v>
              </c:pt>
              <c:pt idx="36">
                <c:v>-3.3092678183621022E-2</c:v>
              </c:pt>
              <c:pt idx="37">
                <c:v>-3.1370293702366173E-2</c:v>
              </c:pt>
              <c:pt idx="38">
                <c:v>-3.0814697601820915E-2</c:v>
              </c:pt>
              <c:pt idx="39">
                <c:v>-3.2003140930375276E-2</c:v>
              </c:pt>
              <c:pt idx="40">
                <c:v>-3.2499527322083402E-2</c:v>
              </c:pt>
              <c:pt idx="41">
                <c:v>-3.1443931934440492E-2</c:v>
              </c:pt>
              <c:pt idx="42">
                <c:v>-3.1865955099234067E-2</c:v>
              </c:pt>
              <c:pt idx="43">
                <c:v>-3.1731668731958734E-2</c:v>
              </c:pt>
              <c:pt idx="44">
                <c:v>-3.1552626522702285E-2</c:v>
              </c:pt>
              <c:pt idx="45">
                <c:v>-3.2663108109781458E-2</c:v>
              </c:pt>
              <c:pt idx="46">
                <c:v>-3.1207513267958967E-2</c:v>
              </c:pt>
              <c:pt idx="47">
                <c:v>-3.1539671288277268E-2</c:v>
              </c:pt>
              <c:pt idx="48">
                <c:v>-3.1704006248783792E-2</c:v>
              </c:pt>
              <c:pt idx="49">
                <c:v>-3.1571126285741519E-2</c:v>
              </c:pt>
              <c:pt idx="50">
                <c:v>-3.1134305098835344E-2</c:v>
              </c:pt>
              <c:pt idx="51">
                <c:v>-3.1333658312649171E-2</c:v>
              </c:pt>
              <c:pt idx="52">
                <c:v>-3.1399466136066992E-2</c:v>
              </c:pt>
              <c:pt idx="53">
                <c:v>-3.4671452864307978E-2</c:v>
              </c:pt>
              <c:pt idx="54">
                <c:v>-3.5270968936114769E-2</c:v>
              </c:pt>
              <c:pt idx="55">
                <c:v>-3.4944160195226184E-2</c:v>
              </c:pt>
              <c:pt idx="56">
                <c:v>-3.4877186889040193E-2</c:v>
              </c:pt>
              <c:pt idx="57">
                <c:v>-3.5907954514609541E-2</c:v>
              </c:pt>
              <c:pt idx="58">
                <c:v>-3.5573585909754665E-2</c:v>
              </c:pt>
              <c:pt idx="59">
                <c:v>-3.4840105687745121E-2</c:v>
              </c:pt>
              <c:pt idx="60">
                <c:v>-3.5328506776957688E-2</c:v>
              </c:pt>
              <c:pt idx="61">
                <c:v>-3.5736656085009269E-2</c:v>
              </c:pt>
              <c:pt idx="62">
                <c:v>-3.5081077079406664E-2</c:v>
              </c:pt>
              <c:pt idx="63">
                <c:v>-3.5780656224961113E-2</c:v>
              </c:pt>
              <c:pt idx="64">
                <c:v>-3.4609641702477517E-2</c:v>
              </c:pt>
              <c:pt idx="65">
                <c:v>-3.5373469084697712E-2</c:v>
              </c:pt>
              <c:pt idx="66">
                <c:v>-3.8372693143373063E-2</c:v>
              </c:pt>
              <c:pt idx="67">
                <c:v>-3.7605895171332504E-2</c:v>
              </c:pt>
              <c:pt idx="68">
                <c:v>-3.7570569670545131E-2</c:v>
              </c:pt>
              <c:pt idx="69">
                <c:v>-3.8303874437036298E-2</c:v>
              </c:pt>
              <c:pt idx="70">
                <c:v>-3.7048309371091603E-2</c:v>
              </c:pt>
              <c:pt idx="71">
                <c:v>-3.7381529152077389E-2</c:v>
              </c:pt>
              <c:pt idx="72">
                <c:v>-3.7314583013258462E-2</c:v>
              </c:pt>
              <c:pt idx="73">
                <c:v>-3.6612220998594402E-2</c:v>
              </c:pt>
              <c:pt idx="74">
                <c:v>-3.8423281937834411E-2</c:v>
              </c:pt>
              <c:pt idx="75">
                <c:v>-3.9410484134326601E-2</c:v>
              </c:pt>
              <c:pt idx="76">
                <c:v>-3.9466178117565517E-2</c:v>
              </c:pt>
              <c:pt idx="77">
                <c:v>-3.981067706511307E-2</c:v>
              </c:pt>
              <c:pt idx="78">
                <c:v>-3.8877376766086019E-2</c:v>
              </c:pt>
              <c:pt idx="79">
                <c:v>-3.9279218647974748E-2</c:v>
              </c:pt>
              <c:pt idx="80">
                <c:v>-3.9613130508055247E-2</c:v>
              </c:pt>
              <c:pt idx="81">
                <c:v>-3.9948841020809409E-2</c:v>
              </c:pt>
              <c:pt idx="82">
                <c:v>-3.9615629194698923E-2</c:v>
              </c:pt>
              <c:pt idx="83">
                <c:v>-3.7893671104025528E-2</c:v>
              </c:pt>
              <c:pt idx="84">
                <c:v>-3.8228363689001565E-2</c:v>
              </c:pt>
              <c:pt idx="85">
                <c:v>-3.5897450058156782E-2</c:v>
              </c:pt>
              <c:pt idx="86">
                <c:v>-3.6564246599886399E-2</c:v>
              </c:pt>
              <c:pt idx="87">
                <c:v>-3.7848863600842331E-2</c:v>
              </c:pt>
              <c:pt idx="88">
                <c:v>-3.6182482757351184E-2</c:v>
              </c:pt>
              <c:pt idx="89">
                <c:v>-3.818192344138116E-2</c:v>
              </c:pt>
              <c:pt idx="90">
                <c:v>-3.8165880139549982E-2</c:v>
              </c:pt>
              <c:pt idx="91">
                <c:v>-3.9008048933236672E-2</c:v>
              </c:pt>
              <c:pt idx="92">
                <c:v>-3.7952544766011509E-2</c:v>
              </c:pt>
              <c:pt idx="93">
                <c:v>-3.8810368497247796E-2</c:v>
              </c:pt>
              <c:pt idx="94">
                <c:v>-4.0004511110547702E-2</c:v>
              </c:pt>
              <c:pt idx="95">
                <c:v>-4.3159680587210439E-2</c:v>
              </c:pt>
              <c:pt idx="96">
                <c:v>-4.342675477751215E-2</c:v>
              </c:pt>
              <c:pt idx="97">
                <c:v>-4.3170772217480363E-2</c:v>
              </c:pt>
              <c:pt idx="98">
                <c:v>-4.3615285702339662E-2</c:v>
              </c:pt>
              <c:pt idx="99">
                <c:v>-4.3532499599667249E-2</c:v>
              </c:pt>
              <c:pt idx="100">
                <c:v>-4.3683823632361729E-2</c:v>
              </c:pt>
              <c:pt idx="101">
                <c:v>-4.3995489731534707E-2</c:v>
              </c:pt>
              <c:pt idx="102">
                <c:v>-4.4735565760276555E-2</c:v>
              </c:pt>
              <c:pt idx="103">
                <c:v>-4.4604185440038038E-2</c:v>
              </c:pt>
              <c:pt idx="104">
                <c:v>-4.4482289116189108E-2</c:v>
              </c:pt>
              <c:pt idx="105">
                <c:v>-4.4007122534863427E-2</c:v>
              </c:pt>
              <c:pt idx="106">
                <c:v>-4.3596920666301664E-2</c:v>
              </c:pt>
              <c:pt idx="107">
                <c:v>-4.5264172042398701E-2</c:v>
              </c:pt>
              <c:pt idx="108">
                <c:v>-4.4598675557925418E-2</c:v>
              </c:pt>
              <c:pt idx="109">
                <c:v>-4.5543217563915162E-2</c:v>
              </c:pt>
              <c:pt idx="110">
                <c:v>-4.393318008261432E-2</c:v>
              </c:pt>
              <c:pt idx="111">
                <c:v>-4.287772217229345E-2</c:v>
              </c:pt>
              <c:pt idx="112">
                <c:v>-4.3600432727032568E-2</c:v>
              </c:pt>
              <c:pt idx="113">
                <c:v>-4.5602192163727809E-2</c:v>
              </c:pt>
              <c:pt idx="114">
                <c:v>-4.7546734425849793E-2</c:v>
              </c:pt>
              <c:pt idx="115">
                <c:v>-4.6269445813873974E-2</c:v>
              </c:pt>
              <c:pt idx="116">
                <c:v>-4.160395386981558E-2</c:v>
              </c:pt>
              <c:pt idx="117">
                <c:v>-4.1548496257675385E-2</c:v>
              </c:pt>
              <c:pt idx="118">
                <c:v>-4.5226373947972923E-2</c:v>
              </c:pt>
              <c:pt idx="119">
                <c:v>-4.6076126882342791E-2</c:v>
              </c:pt>
              <c:pt idx="120">
                <c:v>-4.7852207364095914E-2</c:v>
              </c:pt>
              <c:pt idx="121">
                <c:v>-4.779176827871999E-2</c:v>
              </c:pt>
              <c:pt idx="122">
                <c:v>-4.7459673339208003E-2</c:v>
              </c:pt>
              <c:pt idx="123">
                <c:v>-4.73132479574596E-2</c:v>
              </c:pt>
              <c:pt idx="124">
                <c:v>-4.2536047923920343E-2</c:v>
              </c:pt>
              <c:pt idx="125">
                <c:v>-4.170214232089077E-2</c:v>
              </c:pt>
              <c:pt idx="126">
                <c:v>-4.1046918779135549E-2</c:v>
              </c:pt>
              <c:pt idx="127">
                <c:v>-2.2555092169973898E-2</c:v>
              </c:pt>
              <c:pt idx="128">
                <c:v>-3.0250672713618153E-2</c:v>
              </c:pt>
              <c:pt idx="129">
                <c:v>-2.8919220067215978E-2</c:v>
              </c:pt>
              <c:pt idx="130">
                <c:v>-3.0687767674827296E-2</c:v>
              </c:pt>
              <c:pt idx="131">
                <c:v>-2.8556315538663994E-2</c:v>
              </c:pt>
              <c:pt idx="132">
                <c:v>-2.2001073533414482E-2</c:v>
              </c:pt>
              <c:pt idx="133">
                <c:v>-2.868091590240069E-2</c:v>
              </c:pt>
              <c:pt idx="134">
                <c:v>-3.128340751934814E-2</c:v>
              </c:pt>
              <c:pt idx="135">
                <c:v>-3.0417002677576112E-2</c:v>
              </c:pt>
              <c:pt idx="136">
                <c:v>-2.211527948143947E-2</c:v>
              </c:pt>
              <c:pt idx="137">
                <c:v>-2.1864521523424607E-2</c:v>
              </c:pt>
              <c:pt idx="138">
                <c:v>-2.6918673095531125E-2</c:v>
              </c:pt>
              <c:pt idx="139">
                <c:v>-2.2341200898280938E-2</c:v>
              </c:pt>
              <c:pt idx="140">
                <c:v>-1.5890472076916184E-2</c:v>
              </c:pt>
              <c:pt idx="141">
                <c:v>-1.9559292623780904E-2</c:v>
              </c:pt>
              <c:pt idx="142">
                <c:v>-1.8559292619939199E-2</c:v>
              </c:pt>
              <c:pt idx="143">
                <c:v>-1.7559292623373451E-2</c:v>
              </c:pt>
              <c:pt idx="144">
                <c:v>-1.7201931494828751E-2</c:v>
              </c:pt>
              <c:pt idx="145">
                <c:v>-1.753959369180294E-2</c:v>
              </c:pt>
              <c:pt idx="146">
                <c:v>-1.8315650000918591E-2</c:v>
              </c:pt>
              <c:pt idx="147">
                <c:v>-2.560464771374615E-2</c:v>
              </c:pt>
              <c:pt idx="148">
                <c:v>-1.2604647707459723E-2</c:v>
              </c:pt>
              <c:pt idx="149">
                <c:v>-1.1942326054462962E-2</c:v>
              </c:pt>
              <c:pt idx="150">
                <c:v>-8.611165594875278E-3</c:v>
              </c:pt>
              <c:pt idx="151">
                <c:v>-1.194884545643668E-2</c:v>
              </c:pt>
              <c:pt idx="152">
                <c:v>-1.6286526316450053E-2</c:v>
              </c:pt>
              <c:pt idx="153">
                <c:v>-3.4481657761823853E-2</c:v>
              </c:pt>
              <c:pt idx="154">
                <c:v>-2.4542419094463995E-2</c:v>
              </c:pt>
              <c:pt idx="155">
                <c:v>-2.0238406806354713E-2</c:v>
              </c:pt>
              <c:pt idx="156">
                <c:v>-2.3210331380003155E-2</c:v>
              </c:pt>
              <c:pt idx="157">
                <c:v>-1.3210331377965885E-2</c:v>
              </c:pt>
              <c:pt idx="158">
                <c:v>-9.1319313388390881E-4</c:v>
              </c:pt>
              <c:pt idx="159">
                <c:v>-1.3967606868182292E-2</c:v>
              </c:pt>
              <c:pt idx="160">
                <c:v>-6.3048763275431966E-3</c:v>
              </c:pt>
              <c:pt idx="161">
                <c:v>-5.1649013747141655E-3</c:v>
              </c:pt>
              <c:pt idx="162">
                <c:v>-8.5904823047947155E-3</c:v>
              </c:pt>
              <c:pt idx="163">
                <c:v>-8.6595930735135739E-3</c:v>
              </c:pt>
              <c:pt idx="164">
                <c:v>-8.5978153583234386E-3</c:v>
              </c:pt>
              <c:pt idx="165">
                <c:v>-8.3639149016394125E-3</c:v>
              </c:pt>
              <c:pt idx="166">
                <c:v>-7.8087679413343762E-3</c:v>
              </c:pt>
              <c:pt idx="167">
                <c:v>-5.3501484352027739E-3</c:v>
              </c:pt>
              <c:pt idx="168">
                <c:v>-6.2870617668337129E-3</c:v>
              </c:pt>
              <c:pt idx="169">
                <c:v>-1.7376010163415619E-3</c:v>
              </c:pt>
              <c:pt idx="170">
                <c:v>-1.8824823587702162E-3</c:v>
              </c:pt>
              <c:pt idx="171">
                <c:v>-1.7068891405628197E-3</c:v>
              </c:pt>
              <c:pt idx="172">
                <c:v>-2.0517705127115152E-3</c:v>
              </c:pt>
              <c:pt idx="173">
                <c:v>-1.5942810757332638E-3</c:v>
              </c:pt>
              <c:pt idx="174">
                <c:v>-5.1789384894094549E-4</c:v>
              </c:pt>
              <c:pt idx="175">
                <c:v>4.9383602707285187E-6</c:v>
              </c:pt>
              <c:pt idx="176">
                <c:v>-3.1870393921932388E-4</c:v>
              </c:pt>
              <c:pt idx="177">
                <c:v>-7.9370600893548075E-4</c:v>
              </c:pt>
              <c:pt idx="178">
                <c:v>-1.1385896659830974E-3</c:v>
              </c:pt>
              <c:pt idx="179">
                <c:v>-7.3231034572518276E-4</c:v>
              </c:pt>
              <c:pt idx="180">
                <c:v>-8.771940773701567E-4</c:v>
              </c:pt>
              <c:pt idx="181">
                <c:v>-5.0161288305635918E-4</c:v>
              </c:pt>
              <c:pt idx="182">
                <c:v>-1.0464966684727798E-3</c:v>
              </c:pt>
              <c:pt idx="183">
                <c:v>1.5208827091685081E-3</c:v>
              </c:pt>
              <c:pt idx="184">
                <c:v>6.0274030006364334E-3</c:v>
              </c:pt>
              <c:pt idx="185">
                <c:v>-3.6420801392390107E-3</c:v>
              </c:pt>
              <c:pt idx="186">
                <c:v>4.3753865291871821E-3</c:v>
              </c:pt>
              <c:pt idx="187">
                <c:v>5.2496554953967191E-3</c:v>
              </c:pt>
              <c:pt idx="188">
                <c:v>5.2047137904650646E-3</c:v>
              </c:pt>
              <c:pt idx="189">
                <c:v>5.3620976218953665E-3</c:v>
              </c:pt>
              <c:pt idx="190">
                <c:v>5.5791793065205486E-3</c:v>
              </c:pt>
              <c:pt idx="191">
                <c:v>5.5342358212710687E-3</c:v>
              </c:pt>
              <c:pt idx="192">
                <c:v>1.3522237396247085E-2</c:v>
              </c:pt>
              <c:pt idx="193">
                <c:v>1.3598908896521648E-2</c:v>
              </c:pt>
              <c:pt idx="194">
                <c:v>1.5427136168882003E-2</c:v>
              </c:pt>
              <c:pt idx="195">
                <c:v>1.4182161267662495E-2</c:v>
              </c:pt>
              <c:pt idx="196">
                <c:v>1.3487436890725662E-2</c:v>
              </c:pt>
              <c:pt idx="197">
                <c:v>1.4063060169493354E-2</c:v>
              </c:pt>
              <c:pt idx="198">
                <c:v>1.4283654393692365E-2</c:v>
              </c:pt>
              <c:pt idx="199">
                <c:v>1.6299070171879433E-2</c:v>
              </c:pt>
              <c:pt idx="200">
                <c:v>1.4907864915701705E-2</c:v>
              </c:pt>
              <c:pt idx="201">
                <c:v>1.6137933036175289E-2</c:v>
              </c:pt>
              <c:pt idx="202">
                <c:v>1.5268000906477088E-2</c:v>
              </c:pt>
              <c:pt idx="203">
                <c:v>1.6228135872933022E-2</c:v>
              </c:pt>
              <c:pt idx="204">
                <c:v>1.578826983648992E-2</c:v>
              </c:pt>
              <c:pt idx="205">
                <c:v>1.7338945752372804E-2</c:v>
              </c:pt>
              <c:pt idx="206">
                <c:v>1.9465535535460848E-2</c:v>
              </c:pt>
              <c:pt idx="207">
                <c:v>1.9795578578748127E-2</c:v>
              </c:pt>
              <c:pt idx="208">
                <c:v>1.8650557554889424E-2</c:v>
              </c:pt>
              <c:pt idx="209">
                <c:v>1.8125452344630921E-2</c:v>
              </c:pt>
              <c:pt idx="210">
                <c:v>1.7580431285394389E-2</c:v>
              </c:pt>
              <c:pt idx="211">
                <c:v>1.8010304762095426E-2</c:v>
              </c:pt>
              <c:pt idx="212">
                <c:v>2.5290792903121487E-2</c:v>
              </c:pt>
              <c:pt idx="213">
                <c:v>2.9565523951725216E-2</c:v>
              </c:pt>
              <c:pt idx="214">
                <c:v>2.839520097495328E-2</c:v>
              </c:pt>
              <c:pt idx="215">
                <c:v>2.8419698374627093E-2</c:v>
              </c:pt>
              <c:pt idx="216">
                <c:v>2.8672279460732277E-2</c:v>
              </c:pt>
              <c:pt idx="217">
                <c:v>2.6927210950792174E-2</c:v>
              </c:pt>
              <c:pt idx="218">
                <c:v>2.8431456908965112E-2</c:v>
              </c:pt>
              <c:pt idx="219">
                <c:v>2.7286388314322799E-2</c:v>
              </c:pt>
              <c:pt idx="220">
                <c:v>3.1791152027788185E-2</c:v>
              </c:pt>
              <c:pt idx="221">
                <c:v>3.1296347634555632E-2</c:v>
              </c:pt>
              <c:pt idx="222">
                <c:v>3.5355132976484585E-2</c:v>
              </c:pt>
              <c:pt idx="223">
                <c:v>2.4424770796463879E-2</c:v>
              </c:pt>
              <c:pt idx="224">
                <c:v>3.3054010052531502E-2</c:v>
              </c:pt>
              <c:pt idx="225">
                <c:v>3.3791631813671494E-2</c:v>
              </c:pt>
              <c:pt idx="226">
                <c:v>3.342057917221726E-2</c:v>
              </c:pt>
              <c:pt idx="227">
                <c:v>3.2794701772943864E-2</c:v>
              </c:pt>
              <c:pt idx="228">
                <c:v>3.2523648666430746E-2</c:v>
              </c:pt>
              <c:pt idx="229">
                <c:v>3.3365076906788554E-2</c:v>
              </c:pt>
              <c:pt idx="230">
                <c:v>3.9195588771009315E-2</c:v>
              </c:pt>
              <c:pt idx="231">
                <c:v>3.5324439622252131E-2</c:v>
              </c:pt>
              <c:pt idx="232">
                <c:v>3.5082140582127025E-2</c:v>
              </c:pt>
              <c:pt idx="233">
                <c:v>3.7536948943156054E-2</c:v>
              </c:pt>
              <c:pt idx="234">
                <c:v>3.4970630230832439E-2</c:v>
              </c:pt>
              <c:pt idx="235">
                <c:v>3.5760025678326424E-2</c:v>
              </c:pt>
              <c:pt idx="236">
                <c:v>3.6333073807166202E-2</c:v>
              </c:pt>
              <c:pt idx="237">
                <c:v>3.5748434171047436E-2</c:v>
              </c:pt>
              <c:pt idx="238">
                <c:v>3.7999934780088507E-2</c:v>
              </c:pt>
              <c:pt idx="239">
                <c:v>3.5254723273457279E-2</c:v>
              </c:pt>
              <c:pt idx="240">
                <c:v>3.55095174477882E-2</c:v>
              </c:pt>
              <c:pt idx="241">
                <c:v>3.6083488217453344E-2</c:v>
              </c:pt>
              <c:pt idx="242">
                <c:v>3.5838282355090935E-2</c:v>
              </c:pt>
              <c:pt idx="243">
                <c:v>3.6342613038750873E-2</c:v>
              </c:pt>
              <c:pt idx="244">
                <c:v>3.6985660965701439E-2</c:v>
              </c:pt>
              <c:pt idx="245">
                <c:v>3.4740439432885628E-2</c:v>
              </c:pt>
              <c:pt idx="246">
                <c:v>3.5459553219329615E-2</c:v>
              </c:pt>
              <c:pt idx="247">
                <c:v>3.5864374521922288E-2</c:v>
              </c:pt>
              <c:pt idx="248">
                <c:v>3.6864374518488036E-2</c:v>
              </c:pt>
              <c:pt idx="249">
                <c:v>3.5437184705331498E-2</c:v>
              </c:pt>
              <c:pt idx="250">
                <c:v>3.6515902244529781E-2</c:v>
              </c:pt>
              <c:pt idx="251">
                <c:v>3.635674958394447E-2</c:v>
              </c:pt>
              <c:pt idx="252">
                <c:v>3.7963247527954269E-2</c:v>
              </c:pt>
              <c:pt idx="253">
                <c:v>3.6917949220513682E-2</c:v>
              </c:pt>
              <c:pt idx="254">
                <c:v>4.1915347966854588E-2</c:v>
              </c:pt>
              <c:pt idx="255">
                <c:v>4.213946387491363E-2</c:v>
              </c:pt>
              <c:pt idx="256">
                <c:v>3.9646001040364781E-2</c:v>
              </c:pt>
              <c:pt idx="257">
                <c:v>4.0600998163213026E-2</c:v>
              </c:pt>
              <c:pt idx="258">
                <c:v>4.0618884378709801E-2</c:v>
              </c:pt>
              <c:pt idx="259">
                <c:v>4.4973187078610116E-2</c:v>
              </c:pt>
              <c:pt idx="260">
                <c:v>3.9629243354300958E-2</c:v>
              </c:pt>
              <c:pt idx="261">
                <c:v>4.276003741005649E-2</c:v>
              </c:pt>
              <c:pt idx="262">
                <c:v>4.3260037404701385E-2</c:v>
              </c:pt>
              <c:pt idx="263">
                <c:v>4.3171336548642733E-2</c:v>
              </c:pt>
              <c:pt idx="264">
                <c:v>4.3671336543287628E-2</c:v>
              </c:pt>
              <c:pt idx="265">
                <c:v>4.274676134712669E-2</c:v>
              </c:pt>
              <c:pt idx="266">
                <c:v>4.2930770448513053E-2</c:v>
              </c:pt>
              <c:pt idx="267">
                <c:v>4.1394783655225309E-2</c:v>
              </c:pt>
              <c:pt idx="268">
                <c:v>4.1894783657146162E-2</c:v>
              </c:pt>
              <c:pt idx="269">
                <c:v>4.2894783660987867E-2</c:v>
              </c:pt>
              <c:pt idx="270">
                <c:v>4.3714445096281578E-2</c:v>
              </c:pt>
              <c:pt idx="271">
                <c:v>4.3600496095246549E-2</c:v>
              </c:pt>
              <c:pt idx="272">
                <c:v>4.4400496096864722E-2</c:v>
              </c:pt>
              <c:pt idx="273">
                <c:v>4.3673777661558201E-2</c:v>
              </c:pt>
              <c:pt idx="274">
                <c:v>4.4373777658426629E-2</c:v>
              </c:pt>
              <c:pt idx="275">
                <c:v>4.3766452427843321E-2</c:v>
              </c:pt>
              <c:pt idx="276">
                <c:v>4.4092551441583847E-2</c:v>
              </c:pt>
              <c:pt idx="277">
                <c:v>4.4347205370404832E-2</c:v>
              </c:pt>
              <c:pt idx="278">
                <c:v>4.4547205372628365E-2</c:v>
              </c:pt>
              <c:pt idx="279">
                <c:v>4.4872168946530025E-2</c:v>
              </c:pt>
              <c:pt idx="280">
                <c:v>4.4093095261450624E-2</c:v>
              </c:pt>
              <c:pt idx="281">
                <c:v>4.3711649742282685E-2</c:v>
              </c:pt>
              <c:pt idx="282">
                <c:v>4.3969755554661566E-2</c:v>
              </c:pt>
              <c:pt idx="283">
                <c:v>4.397435105090413E-2</c:v>
              </c:pt>
              <c:pt idx="284">
                <c:v>4.45882341628819E-2</c:v>
              </c:pt>
              <c:pt idx="285">
                <c:v>4.5272935400150906E-2</c:v>
              </c:pt>
              <c:pt idx="286">
                <c:v>4.5847574758385051E-2</c:v>
              </c:pt>
              <c:pt idx="287">
                <c:v>4.6040449816907351E-2</c:v>
              </c:pt>
              <c:pt idx="288">
                <c:v>4.461508854400769E-2</c:v>
              </c:pt>
              <c:pt idx="289">
                <c:v>4.4430752760808455E-2</c:v>
              </c:pt>
              <c:pt idx="290">
                <c:v>4.2209058703840563E-2</c:v>
              </c:pt>
              <c:pt idx="291">
                <c:v>4.4363696923500784E-2</c:v>
              </c:pt>
              <c:pt idx="292">
                <c:v>4.4636887912722745E-2</c:v>
              </c:pt>
              <c:pt idx="293">
                <c:v>4.429152608800626E-2</c:v>
              </c:pt>
              <c:pt idx="294">
                <c:v>4.5020374018035776E-2</c:v>
              </c:pt>
              <c:pt idx="295">
                <c:v>4.4448202213506628E-2</c:v>
              </c:pt>
              <c:pt idx="296">
                <c:v>4.4002840223122633E-2</c:v>
              </c:pt>
              <c:pt idx="297">
                <c:v>4.4402693727341853E-2</c:v>
              </c:pt>
              <c:pt idx="298">
                <c:v>4.4738294988959426E-2</c:v>
              </c:pt>
              <c:pt idx="299">
                <c:v>4.6700634971287326E-2</c:v>
              </c:pt>
              <c:pt idx="300">
                <c:v>4.5722695751543675E-2</c:v>
              </c:pt>
              <c:pt idx="301">
                <c:v>4.5528002965543705E-2</c:v>
              </c:pt>
              <c:pt idx="302">
                <c:v>4.7210382239798031E-2</c:v>
              </c:pt>
              <c:pt idx="303">
                <c:v>4.5538135644359129E-2</c:v>
              </c:pt>
              <c:pt idx="304">
                <c:v>4.6193641668320795E-2</c:v>
              </c:pt>
              <c:pt idx="305">
                <c:v>4.8722273481651368E-2</c:v>
              </c:pt>
              <c:pt idx="306">
                <c:v>4.6250025405623493E-2</c:v>
              </c:pt>
              <c:pt idx="307">
                <c:v>4.6616531638444439E-2</c:v>
              </c:pt>
              <c:pt idx="308">
                <c:v>4.5571156676459133E-2</c:v>
              </c:pt>
              <c:pt idx="309">
                <c:v>4.6759635309209173E-2</c:v>
              </c:pt>
              <c:pt idx="310">
                <c:v>4.6198365698360437E-2</c:v>
              </c:pt>
              <c:pt idx="311">
                <c:v>4.5631292886259542E-2</c:v>
              </c:pt>
              <c:pt idx="312">
                <c:v>4.4386777217576723E-2</c:v>
              </c:pt>
              <c:pt idx="313">
                <c:v>4.6544834474374575E-2</c:v>
              </c:pt>
              <c:pt idx="314">
                <c:v>4.6545690763438279E-2</c:v>
              </c:pt>
              <c:pt idx="315">
                <c:v>4.6429762342484061E-2</c:v>
              </c:pt>
              <c:pt idx="316">
                <c:v>4.6816378395547871E-2</c:v>
              </c:pt>
              <c:pt idx="317">
                <c:v>4.6671849349505773E-2</c:v>
              </c:pt>
              <c:pt idx="318">
                <c:v>4.9381094417733529E-2</c:v>
              </c:pt>
              <c:pt idx="319">
                <c:v>4.6163451918273375E-2</c:v>
              </c:pt>
              <c:pt idx="320">
                <c:v>4.711807437745763E-2</c:v>
              </c:pt>
              <c:pt idx="321">
                <c:v>4.7300449720064093E-2</c:v>
              </c:pt>
              <c:pt idx="322">
                <c:v>4.7165151216975544E-2</c:v>
              </c:pt>
              <c:pt idx="323">
                <c:v>4.9481056658927672E-2</c:v>
              </c:pt>
              <c:pt idx="324">
                <c:v>4.5762145124358687E-2</c:v>
              </c:pt>
              <c:pt idx="325">
                <c:v>4.8132469531476124E-2</c:v>
              </c:pt>
              <c:pt idx="326">
                <c:v>4.8724042281596755E-2</c:v>
              </c:pt>
              <c:pt idx="327">
                <c:v>4.841935934236502E-2</c:v>
              </c:pt>
              <c:pt idx="328">
                <c:v>4.8316468568559506E-2</c:v>
              </c:pt>
              <c:pt idx="329">
                <c:v>4.7407949577358749E-2</c:v>
              </c:pt>
              <c:pt idx="330">
                <c:v>4.920716750785957E-2</c:v>
              </c:pt>
              <c:pt idx="331">
                <c:v>4.797177646378184E-2</c:v>
              </c:pt>
              <c:pt idx="332">
                <c:v>4.865473641686352E-2</c:v>
              </c:pt>
              <c:pt idx="333">
                <c:v>4.8527780442396778E-2</c:v>
              </c:pt>
              <c:pt idx="334">
                <c:v>4.8782389232502554E-2</c:v>
              </c:pt>
              <c:pt idx="335">
                <c:v>5.0318903484516841E-2</c:v>
              </c:pt>
              <c:pt idx="336">
                <c:v>4.9756565582424667E-2</c:v>
              </c:pt>
              <c:pt idx="337">
                <c:v>4.801117317320712E-2</c:v>
              </c:pt>
              <c:pt idx="338">
                <c:v>5.2665780769926909E-2</c:v>
              </c:pt>
              <c:pt idx="339">
                <c:v>4.9548716252234476E-2</c:v>
              </c:pt>
              <c:pt idx="340">
                <c:v>4.9031649471005218E-2</c:v>
              </c:pt>
              <c:pt idx="341">
                <c:v>4.9431649468176325E-2</c:v>
              </c:pt>
              <c:pt idx="342">
                <c:v>5.0020769713571306E-2</c:v>
              </c:pt>
              <c:pt idx="343">
                <c:v>5.0420769710742414E-2</c:v>
              </c:pt>
              <c:pt idx="344">
                <c:v>5.0420769710742414E-2</c:v>
              </c:pt>
              <c:pt idx="345">
                <c:v>4.924840230482648E-2</c:v>
              </c:pt>
              <c:pt idx="346">
                <c:v>5.1476034633488321E-2</c:v>
              </c:pt>
              <c:pt idx="347">
                <c:v>4.9282582748094439E-2</c:v>
              </c:pt>
              <c:pt idx="348">
                <c:v>4.9417310099612755E-2</c:v>
              </c:pt>
              <c:pt idx="349">
                <c:v>4.9923832106638075E-2</c:v>
              </c:pt>
              <c:pt idx="350">
                <c:v>5.2229066904881605E-2</c:v>
              </c:pt>
              <c:pt idx="351">
                <c:v>4.7736188849019826E-2</c:v>
              </c:pt>
              <c:pt idx="352">
                <c:v>5.0011820935509876E-2</c:v>
              </c:pt>
              <c:pt idx="353">
                <c:v>4.9718642348805187E-2</c:v>
              </c:pt>
              <c:pt idx="354">
                <c:v>5.0127827652101623E-2</c:v>
              </c:pt>
              <c:pt idx="355">
                <c:v>4.9582938842573254E-2</c:v>
              </c:pt>
              <c:pt idx="356">
                <c:v>5.0382938844191427E-2</c:v>
              </c:pt>
              <c:pt idx="357">
                <c:v>5.0402858676045686E-2</c:v>
              </c:pt>
              <c:pt idx="358">
                <c:v>5.0230412334527796E-2</c:v>
              </c:pt>
              <c:pt idx="359">
                <c:v>5.0140624466773323E-2</c:v>
              </c:pt>
              <c:pt idx="360">
                <c:v>4.987123663634177E-2</c:v>
              </c:pt>
              <c:pt idx="361">
                <c:v>5.1036529100975642E-2</c:v>
              </c:pt>
              <c:pt idx="362">
                <c:v>5.0914981199786685E-2</c:v>
              </c:pt>
              <c:pt idx="363">
                <c:v>5.0013686059189544E-2</c:v>
              </c:pt>
              <c:pt idx="364">
                <c:v>4.9889205740127021E-2</c:v>
              </c:pt>
              <c:pt idx="365">
                <c:v>4.8216678380085559E-2</c:v>
              </c:pt>
              <c:pt idx="366">
                <c:v>4.958150889568172E-2</c:v>
              </c:pt>
              <c:pt idx="367">
                <c:v>4.9811142677166992E-2</c:v>
              </c:pt>
              <c:pt idx="368">
                <c:v>4.94660781147261E-2</c:v>
              </c:pt>
              <c:pt idx="369">
                <c:v>4.9768204956054454E-2</c:v>
              </c:pt>
              <c:pt idx="370">
                <c:v>4.7705525252822567E-2</c:v>
              </c:pt>
              <c:pt idx="371">
                <c:v>4.6532988552675889E-2</c:v>
              </c:pt>
              <c:pt idx="372">
                <c:v>4.696045159619909E-2</c:v>
              </c:pt>
              <c:pt idx="373">
                <c:v>4.9697763050679342E-2</c:v>
              </c:pt>
              <c:pt idx="374">
                <c:v>5.0552340002782636E-2</c:v>
              </c:pt>
              <c:pt idx="375">
                <c:v>4.9872367062598955E-2</c:v>
              </c:pt>
              <c:pt idx="376">
                <c:v>4.5892032094880159E-2</c:v>
              </c:pt>
              <c:pt idx="377">
                <c:v>5.0139135957474601E-2</c:v>
              </c:pt>
              <c:pt idx="378">
                <c:v>5.0193711758100362E-2</c:v>
              </c:pt>
              <c:pt idx="379">
                <c:v>4.8987190574210221E-2</c:v>
              </c:pt>
              <c:pt idx="380">
                <c:v>4.921462830963462E-2</c:v>
              </c:pt>
              <c:pt idx="381">
                <c:v>4.6442065788519338E-2</c:v>
              </c:pt>
              <c:pt idx="382">
                <c:v>5.0131268325372152E-2</c:v>
              </c:pt>
              <c:pt idx="383">
                <c:v>5.1386268766429766E-2</c:v>
              </c:pt>
              <c:pt idx="384">
                <c:v>5.1213659578641935E-2</c:v>
              </c:pt>
              <c:pt idx="385">
                <c:v>4.9761050134519341E-2</c:v>
              </c:pt>
              <c:pt idx="386">
                <c:v>5.04459848961262E-2</c:v>
              </c:pt>
              <c:pt idx="387">
                <c:v>4.9466518238008642E-2</c:v>
              </c:pt>
              <c:pt idx="388">
                <c:v>4.925866868046154E-2</c:v>
              </c:pt>
              <c:pt idx="389">
                <c:v>4.9904463738144667E-2</c:v>
              </c:pt>
              <c:pt idx="390">
                <c:v>4.9569728462321161E-2</c:v>
              </c:pt>
              <c:pt idx="391">
                <c:v>5.0000743206970164E-2</c:v>
              </c:pt>
              <c:pt idx="392">
                <c:v>5.0213662308570578E-2</c:v>
              </c:pt>
              <c:pt idx="393">
                <c:v>4.9941125474905465E-2</c:v>
              </c:pt>
              <c:pt idx="394">
                <c:v>4.9559312169107167E-2</c:v>
              </c:pt>
              <c:pt idx="395">
                <c:v>4.9659312173856912E-2</c:v>
              </c:pt>
              <c:pt idx="396">
                <c:v>4.9441199805573016E-2</c:v>
              </c:pt>
              <c:pt idx="397">
                <c:v>4.9450318972633259E-2</c:v>
              </c:pt>
              <c:pt idx="398">
                <c:v>5.0050281467807725E-2</c:v>
              </c:pt>
              <c:pt idx="399">
                <c:v>4.8804660781509884E-2</c:v>
              </c:pt>
              <c:pt idx="400">
                <c:v>4.895888658511191E-2</c:v>
              </c:pt>
              <c:pt idx="401">
                <c:v>4.8704493987205902E-2</c:v>
              </c:pt>
              <c:pt idx="402">
                <c:v>4.8458900705356259E-2</c:v>
              </c:pt>
              <c:pt idx="403">
                <c:v>4.7858643721092275E-2</c:v>
              </c:pt>
              <c:pt idx="404">
                <c:v>4.8521044335797958E-2</c:v>
              </c:pt>
              <c:pt idx="405">
                <c:v>4.7984366689956454E-2</c:v>
              </c:pt>
              <c:pt idx="406">
                <c:v>4.7693432291261717E-2</c:v>
              </c:pt>
              <c:pt idx="407">
                <c:v>4.842883044628099E-2</c:v>
              </c:pt>
              <c:pt idx="408">
                <c:v>4.798316710953357E-2</c:v>
              </c:pt>
              <c:pt idx="409">
                <c:v>4.7534515675536709E-2</c:v>
              </c:pt>
              <c:pt idx="410">
                <c:v>4.8260398389121606E-2</c:v>
              </c:pt>
              <c:pt idx="411">
                <c:v>4.6641114968926312E-2</c:v>
              </c:pt>
              <c:pt idx="412">
                <c:v>4.7530855313880072E-2</c:v>
              </c:pt>
              <c:pt idx="413">
                <c:v>4.7930855311051179E-2</c:v>
              </c:pt>
              <c:pt idx="414">
                <c:v>4.8459021534616578E-2</c:v>
              </c:pt>
              <c:pt idx="415">
                <c:v>5.004029933959081E-2</c:v>
              </c:pt>
              <c:pt idx="416">
                <c:v>4.8545296100225122E-2</c:v>
              </c:pt>
              <c:pt idx="417">
                <c:v>4.8046744788685314E-2</c:v>
              </c:pt>
              <c:pt idx="418">
                <c:v>4.7860343759618257E-2</c:v>
              </c:pt>
              <c:pt idx="419">
                <c:v>4.751438373394129E-2</c:v>
              </c:pt>
              <c:pt idx="420">
                <c:v>4.765848538120937E-2</c:v>
              </c:pt>
              <c:pt idx="421">
                <c:v>4.7621497498792881E-2</c:v>
              </c:pt>
              <c:pt idx="422">
                <c:v>4.6575998977513883E-2</c:v>
              </c:pt>
              <c:pt idx="423">
                <c:v>4.6830500460041766E-2</c:v>
              </c:pt>
              <c:pt idx="424">
                <c:v>4.7285001930509163E-2</c:v>
              </c:pt>
              <c:pt idx="425">
                <c:v>4.664460637687419E-2</c:v>
              </c:pt>
              <c:pt idx="426">
                <c:v>4.6962609631962804E-2</c:v>
              </c:pt>
              <c:pt idx="427">
                <c:v>4.681661873769026E-2</c:v>
              </c:pt>
              <c:pt idx="428">
                <c:v>4.7060638094202259E-2</c:v>
              </c:pt>
              <c:pt idx="429">
                <c:v>4.6828148388493807E-2</c:v>
              </c:pt>
              <c:pt idx="430">
                <c:v>4.7070104333429438E-2</c:v>
              </c:pt>
              <c:pt idx="431">
                <c:v>4.649505326577047E-2</c:v>
              </c:pt>
              <c:pt idx="432">
                <c:v>4.7700955707107626E-2</c:v>
              </c:pt>
              <c:pt idx="433">
                <c:v>4.6161846890193384E-2</c:v>
              </c:pt>
              <c:pt idx="434">
                <c:v>4.5801348702337027E-2</c:v>
              </c:pt>
              <c:pt idx="435">
                <c:v>4.5327767957208678E-2</c:v>
              </c:pt>
              <c:pt idx="436">
                <c:v>4.7113009530003344E-2</c:v>
              </c:pt>
              <c:pt idx="437">
                <c:v>4.5230789686624778E-2</c:v>
              </c:pt>
              <c:pt idx="438">
                <c:v>4.418527524300922E-2</c:v>
              </c:pt>
              <c:pt idx="439">
                <c:v>4.5324159467595937E-2</c:v>
              </c:pt>
              <c:pt idx="440">
                <c:v>4.5878644256328954E-2</c:v>
              </c:pt>
              <c:pt idx="441">
                <c:v>4.5473952115562682E-2</c:v>
              </c:pt>
              <c:pt idx="442">
                <c:v>4.6428436362113246E-2</c:v>
              </c:pt>
              <c:pt idx="443">
                <c:v>4.8121660448531833E-2</c:v>
              </c:pt>
              <c:pt idx="444">
                <c:v>4.5876494801052298E-2</c:v>
              </c:pt>
              <c:pt idx="445">
                <c:v>4.5077556838053853E-2</c:v>
              </c:pt>
              <c:pt idx="446">
                <c:v>4.5616818075748217E-2</c:v>
              </c:pt>
              <c:pt idx="447">
                <c:v>4.4683168034716586E-2</c:v>
              </c:pt>
              <c:pt idx="448">
                <c:v>4.5109846066999179E-2</c:v>
              </c:pt>
              <c:pt idx="449">
                <c:v>4.3989528410998832E-2</c:v>
              </c:pt>
              <c:pt idx="450">
                <c:v>4.6548791915164284E-2</c:v>
              </c:pt>
              <c:pt idx="451">
                <c:v>4.5703262350623663E-2</c:v>
              </c:pt>
              <c:pt idx="452">
                <c:v>4.4442738740086946E-2</c:v>
              </c:pt>
              <c:pt idx="453">
                <c:v>4.2999391749893465E-2</c:v>
              </c:pt>
              <c:pt idx="454">
                <c:v>4.4349610913488144E-2</c:v>
              </c:pt>
              <c:pt idx="455">
                <c:v>4.4104078909265723E-2</c:v>
              </c:pt>
              <c:pt idx="456">
                <c:v>4.4721457903202755E-2</c:v>
              </c:pt>
              <c:pt idx="457">
                <c:v>4.396966662267654E-2</c:v>
              </c:pt>
              <c:pt idx="458">
                <c:v>4.3984209902308474E-2</c:v>
              </c:pt>
              <c:pt idx="459">
                <c:v>4.4274209898620437E-2</c:v>
              </c:pt>
              <c:pt idx="460">
                <c:v>4.4360945470950292E-2</c:v>
              </c:pt>
              <c:pt idx="461">
                <c:v>4.4700945469637127E-2</c:v>
              </c:pt>
              <c:pt idx="462">
                <c:v>4.3252940265339213E-2</c:v>
              </c:pt>
              <c:pt idx="463">
                <c:v>4.4405411545280049E-2</c:v>
              </c:pt>
              <c:pt idx="464">
                <c:v>4.31598667337387E-2</c:v>
              </c:pt>
              <c:pt idx="465">
                <c:v>4.3238981607198079E-2</c:v>
              </c:pt>
              <c:pt idx="466">
                <c:v>4.2965707131773043E-2</c:v>
              </c:pt>
              <c:pt idx="467">
                <c:v>4.312016135386286E-2</c:v>
              </c:pt>
              <c:pt idx="468">
                <c:v>4.3766044178409597E-2</c:v>
              </c:pt>
              <c:pt idx="469">
                <c:v>4.3401890407389565E-2</c:v>
              </c:pt>
              <c:pt idx="470">
                <c:v>4.3346397965545069E-2</c:v>
              </c:pt>
              <c:pt idx="471">
                <c:v>4.3129574126190187E-2</c:v>
              </c:pt>
              <c:pt idx="472">
                <c:v>4.2984015327587444E-2</c:v>
              </c:pt>
              <c:pt idx="473">
                <c:v>4.2389453182420628E-2</c:v>
              </c:pt>
              <c:pt idx="474">
                <c:v>4.1943894146381916E-2</c:v>
              </c:pt>
              <c:pt idx="475">
                <c:v>4.2878270965408527E-2</c:v>
              </c:pt>
              <c:pt idx="476">
                <c:v>4.3072505403513192E-2</c:v>
              </c:pt>
              <c:pt idx="477">
                <c:v>4.2783318557964994E-2</c:v>
              </c:pt>
              <c:pt idx="478">
                <c:v>4.28646399493125E-2</c:v>
              </c:pt>
              <c:pt idx="479">
                <c:v>4.28646399493125E-2</c:v>
              </c:pt>
              <c:pt idx="480">
                <c:v>4.2419078663683121E-2</c:v>
              </c:pt>
              <c:pt idx="481">
                <c:v>4.2419078663683121E-2</c:v>
              </c:pt>
              <c:pt idx="482">
                <c:v>4.2041199262324747E-2</c:v>
              </c:pt>
              <c:pt idx="483">
                <c:v>4.2041199262324747E-2</c:v>
              </c:pt>
              <c:pt idx="484">
                <c:v>4.2341199262022067E-2</c:v>
              </c:pt>
              <c:pt idx="485">
                <c:v>4.0772095912936776E-2</c:v>
              </c:pt>
              <c:pt idx="486">
                <c:v>4.1720340698273489E-2</c:v>
              </c:pt>
              <c:pt idx="487">
                <c:v>4.2583279326020837E-2</c:v>
              </c:pt>
              <c:pt idx="488">
                <c:v>4.2048814315170574E-2</c:v>
              </c:pt>
              <c:pt idx="489">
                <c:v>4.030323968964368E-2</c:v>
              </c:pt>
              <c:pt idx="490">
                <c:v>4.1802821734638701E-2</c:v>
              </c:pt>
              <c:pt idx="491">
                <c:v>4.1601026462448204E-2</c:v>
              </c:pt>
              <c:pt idx="492">
                <c:v>4.1360151733567746E-2</c:v>
              </c:pt>
              <c:pt idx="493">
                <c:v>4.1253139927550503E-2</c:v>
              </c:pt>
              <c:pt idx="494">
                <c:v>4.0915046673741753E-2</c:v>
              </c:pt>
              <c:pt idx="495">
                <c:v>4.1674229168819826E-2</c:v>
              </c:pt>
              <c:pt idx="496">
                <c:v>4.1356447698869092E-2</c:v>
              </c:pt>
              <c:pt idx="497">
                <c:v>3.9754648266159653E-2</c:v>
              </c:pt>
              <c:pt idx="498">
                <c:v>3.9584019508624668E-2</c:v>
              </c:pt>
              <c:pt idx="499">
                <c:v>4.0291271572553966E-2</c:v>
              </c:pt>
              <c:pt idx="500">
                <c:v>3.9750035514081211E-2</c:v>
              </c:pt>
              <c:pt idx="501">
                <c:v>3.9728879119287935E-2</c:v>
              </c:pt>
              <c:pt idx="502">
                <c:v>3.8638053175303957E-2</c:v>
              </c:pt>
              <c:pt idx="503">
                <c:v>3.9392459748916031E-2</c:v>
              </c:pt>
              <c:pt idx="504">
                <c:v>3.9058373631222415E-2</c:v>
              </c:pt>
              <c:pt idx="505">
                <c:v>3.8864598322675192E-2</c:v>
              </c:pt>
              <c:pt idx="506">
                <c:v>3.8685104722415709E-2</c:v>
              </c:pt>
              <c:pt idx="507">
                <c:v>3.8514611906136934E-2</c:v>
              </c:pt>
              <c:pt idx="508">
                <c:v>3.8369005950762494E-2</c:v>
              </c:pt>
              <c:pt idx="509">
                <c:v>3.7594145189239425E-2</c:v>
              </c:pt>
              <c:pt idx="510">
                <c:v>4.2492304763423888E-2</c:v>
              </c:pt>
              <c:pt idx="511">
                <c:v>3.3918655214730239E-2</c:v>
              </c:pt>
              <c:pt idx="512">
                <c:v>3.8345005420032455E-2</c:v>
              </c:pt>
              <c:pt idx="513">
                <c:v>3.5597705046663763E-2</c:v>
              </c:pt>
              <c:pt idx="514">
                <c:v>3.791018923156067E-2</c:v>
              </c:pt>
              <c:pt idx="515">
                <c:v>3.7364580559347937E-2</c:v>
              </c:pt>
              <c:pt idx="516">
                <c:v>3.8794619112862361E-2</c:v>
              </c:pt>
              <c:pt idx="517">
                <c:v>3.7056614880531885E-2</c:v>
              </c:pt>
              <c:pt idx="518">
                <c:v>3.7238348141443472E-2</c:v>
              </c:pt>
              <c:pt idx="519">
                <c:v>3.5553107420002658E-2</c:v>
              </c:pt>
              <c:pt idx="520">
                <c:v>3.5296634865676538E-2</c:v>
              </c:pt>
              <c:pt idx="521">
                <c:v>3.5041793354832595E-2</c:v>
              </c:pt>
              <c:pt idx="522">
                <c:v>3.4912594823815341E-2</c:v>
              </c:pt>
              <c:pt idx="523">
                <c:v>3.4457863554980636E-2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904D-4265-B8FB-DD1DD95DD69A}"/>
            </c:ext>
          </c:extLst>
        </c:ser>
        <c:ser>
          <c:idx val="7"/>
          <c:order val="1"/>
          <c:tx>
            <c:v>Q. Fit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140"/>
              <c:pt idx="0">
                <c:v>-62000</c:v>
              </c:pt>
              <c:pt idx="1">
                <c:v>-61000</c:v>
              </c:pt>
              <c:pt idx="2">
                <c:v>-60000</c:v>
              </c:pt>
              <c:pt idx="3">
                <c:v>-59000</c:v>
              </c:pt>
              <c:pt idx="4">
                <c:v>-58000</c:v>
              </c:pt>
              <c:pt idx="5">
                <c:v>-57000</c:v>
              </c:pt>
              <c:pt idx="6">
                <c:v>-56000</c:v>
              </c:pt>
              <c:pt idx="7">
                <c:v>-55000</c:v>
              </c:pt>
              <c:pt idx="8">
                <c:v>-54000</c:v>
              </c:pt>
              <c:pt idx="9">
                <c:v>-53000</c:v>
              </c:pt>
              <c:pt idx="10">
                <c:v>-52000</c:v>
              </c:pt>
              <c:pt idx="11">
                <c:v>-51000</c:v>
              </c:pt>
              <c:pt idx="12">
                <c:v>-50000</c:v>
              </c:pt>
              <c:pt idx="13">
                <c:v>-49000</c:v>
              </c:pt>
              <c:pt idx="14">
                <c:v>-48000</c:v>
              </c:pt>
              <c:pt idx="15">
                <c:v>-47000</c:v>
              </c:pt>
              <c:pt idx="16">
                <c:v>-46000</c:v>
              </c:pt>
              <c:pt idx="17">
                <c:v>-45000</c:v>
              </c:pt>
              <c:pt idx="18">
                <c:v>-44000</c:v>
              </c:pt>
              <c:pt idx="19">
                <c:v>-43000</c:v>
              </c:pt>
              <c:pt idx="20">
                <c:v>-42000</c:v>
              </c:pt>
              <c:pt idx="21">
                <c:v>-41000</c:v>
              </c:pt>
              <c:pt idx="22">
                <c:v>-40000</c:v>
              </c:pt>
              <c:pt idx="23">
                <c:v>-39000</c:v>
              </c:pt>
              <c:pt idx="24">
                <c:v>-38000</c:v>
              </c:pt>
              <c:pt idx="25">
                <c:v>-37000</c:v>
              </c:pt>
              <c:pt idx="26">
                <c:v>-36000</c:v>
              </c:pt>
              <c:pt idx="27">
                <c:v>-35000</c:v>
              </c:pt>
              <c:pt idx="28">
                <c:v>-34000</c:v>
              </c:pt>
              <c:pt idx="29">
                <c:v>-33000</c:v>
              </c:pt>
              <c:pt idx="30">
                <c:v>-32000</c:v>
              </c:pt>
              <c:pt idx="31">
                <c:v>-31000</c:v>
              </c:pt>
              <c:pt idx="32">
                <c:v>-30000</c:v>
              </c:pt>
              <c:pt idx="33">
                <c:v>-29000</c:v>
              </c:pt>
              <c:pt idx="34">
                <c:v>-28000</c:v>
              </c:pt>
              <c:pt idx="35">
                <c:v>-27000</c:v>
              </c:pt>
              <c:pt idx="36">
                <c:v>-26000</c:v>
              </c:pt>
              <c:pt idx="37">
                <c:v>-25000</c:v>
              </c:pt>
              <c:pt idx="38">
                <c:v>-24000</c:v>
              </c:pt>
              <c:pt idx="39">
                <c:v>-23000</c:v>
              </c:pt>
              <c:pt idx="40">
                <c:v>-22000</c:v>
              </c:pt>
              <c:pt idx="41">
                <c:v>-21000</c:v>
              </c:pt>
              <c:pt idx="42">
                <c:v>-20000</c:v>
              </c:pt>
              <c:pt idx="43">
                <c:v>-19000</c:v>
              </c:pt>
              <c:pt idx="44">
                <c:v>-18000</c:v>
              </c:pt>
              <c:pt idx="45">
                <c:v>-17000</c:v>
              </c:pt>
              <c:pt idx="46">
                <c:v>-16000</c:v>
              </c:pt>
              <c:pt idx="47">
                <c:v>-15000</c:v>
              </c:pt>
              <c:pt idx="48">
                <c:v>-14000</c:v>
              </c:pt>
              <c:pt idx="49">
                <c:v>-13000</c:v>
              </c:pt>
              <c:pt idx="50">
                <c:v>-12000</c:v>
              </c:pt>
              <c:pt idx="51">
                <c:v>-11000</c:v>
              </c:pt>
              <c:pt idx="52">
                <c:v>-10000</c:v>
              </c:pt>
              <c:pt idx="53">
                <c:v>-9000</c:v>
              </c:pt>
              <c:pt idx="54">
                <c:v>-8000</c:v>
              </c:pt>
              <c:pt idx="55">
                <c:v>-7000</c:v>
              </c:pt>
              <c:pt idx="56">
                <c:v>-6000</c:v>
              </c:pt>
              <c:pt idx="57">
                <c:v>-5000</c:v>
              </c:pt>
              <c:pt idx="58">
                <c:v>-4000</c:v>
              </c:pt>
              <c:pt idx="59">
                <c:v>-3000</c:v>
              </c:pt>
              <c:pt idx="60">
                <c:v>-2000</c:v>
              </c:pt>
              <c:pt idx="61">
                <c:v>-1000</c:v>
              </c:pt>
              <c:pt idx="62">
                <c:v>0</c:v>
              </c:pt>
              <c:pt idx="63">
                <c:v>1000</c:v>
              </c:pt>
              <c:pt idx="64">
                <c:v>2000</c:v>
              </c:pt>
              <c:pt idx="65">
                <c:v>3000</c:v>
              </c:pt>
              <c:pt idx="66">
                <c:v>4000</c:v>
              </c:pt>
              <c:pt idx="67">
                <c:v>5000</c:v>
              </c:pt>
              <c:pt idx="68">
                <c:v>6000</c:v>
              </c:pt>
              <c:pt idx="69">
                <c:v>7000</c:v>
              </c:pt>
              <c:pt idx="70">
                <c:v>8000</c:v>
              </c:pt>
              <c:pt idx="71">
                <c:v>9000</c:v>
              </c:pt>
              <c:pt idx="72">
                <c:v>10000</c:v>
              </c:pt>
              <c:pt idx="73">
                <c:v>11000</c:v>
              </c:pt>
              <c:pt idx="74">
                <c:v>12000</c:v>
              </c:pt>
              <c:pt idx="75">
                <c:v>13000</c:v>
              </c:pt>
              <c:pt idx="76">
                <c:v>14000</c:v>
              </c:pt>
              <c:pt idx="77">
                <c:v>15000</c:v>
              </c:pt>
              <c:pt idx="78">
                <c:v>16000</c:v>
              </c:pt>
              <c:pt idx="79">
                <c:v>17000</c:v>
              </c:pt>
              <c:pt idx="80">
                <c:v>18000</c:v>
              </c:pt>
              <c:pt idx="81">
                <c:v>19000</c:v>
              </c:pt>
              <c:pt idx="82">
                <c:v>20000</c:v>
              </c:pt>
              <c:pt idx="83">
                <c:v>21000</c:v>
              </c:pt>
              <c:pt idx="84">
                <c:v>22000</c:v>
              </c:pt>
              <c:pt idx="85">
                <c:v>23000</c:v>
              </c:pt>
              <c:pt idx="86">
                <c:v>24000</c:v>
              </c:pt>
              <c:pt idx="87">
                <c:v>25000</c:v>
              </c:pt>
              <c:pt idx="88">
                <c:v>26000</c:v>
              </c:pt>
              <c:pt idx="89">
                <c:v>27000</c:v>
              </c:pt>
              <c:pt idx="90">
                <c:v>28000</c:v>
              </c:pt>
              <c:pt idx="91">
                <c:v>29000</c:v>
              </c:pt>
              <c:pt idx="92">
                <c:v>30000</c:v>
              </c:pt>
              <c:pt idx="93">
                <c:v>31000</c:v>
              </c:pt>
              <c:pt idx="94">
                <c:v>32000</c:v>
              </c:pt>
              <c:pt idx="95">
                <c:v>33000</c:v>
              </c:pt>
              <c:pt idx="96">
                <c:v>34000</c:v>
              </c:pt>
              <c:pt idx="97">
                <c:v>35000</c:v>
              </c:pt>
              <c:pt idx="98">
                <c:v>36000</c:v>
              </c:pt>
              <c:pt idx="99">
                <c:v>37000</c:v>
              </c:pt>
              <c:pt idx="100">
                <c:v>38000</c:v>
              </c:pt>
              <c:pt idx="101">
                <c:v>39000</c:v>
              </c:pt>
              <c:pt idx="102">
                <c:v>40000</c:v>
              </c:pt>
              <c:pt idx="103">
                <c:v>41000</c:v>
              </c:pt>
              <c:pt idx="104">
                <c:v>42000</c:v>
              </c:pt>
              <c:pt idx="105">
                <c:v>43000</c:v>
              </c:pt>
              <c:pt idx="106">
                <c:v>44000</c:v>
              </c:pt>
              <c:pt idx="107">
                <c:v>45000</c:v>
              </c:pt>
              <c:pt idx="108">
                <c:v>46000</c:v>
              </c:pt>
              <c:pt idx="109">
                <c:v>47000</c:v>
              </c:pt>
              <c:pt idx="110">
                <c:v>48000</c:v>
              </c:pt>
              <c:pt idx="111">
                <c:v>49000</c:v>
              </c:pt>
              <c:pt idx="112">
                <c:v>50000</c:v>
              </c:pt>
              <c:pt idx="113">
                <c:v>51000</c:v>
              </c:pt>
              <c:pt idx="114">
                <c:v>52000</c:v>
              </c:pt>
              <c:pt idx="115">
                <c:v>53000</c:v>
              </c:pt>
              <c:pt idx="116">
                <c:v>54000</c:v>
              </c:pt>
              <c:pt idx="117">
                <c:v>55000</c:v>
              </c:pt>
              <c:pt idx="118">
                <c:v>56000</c:v>
              </c:pt>
              <c:pt idx="119">
                <c:v>57000</c:v>
              </c:pt>
              <c:pt idx="120">
                <c:v>58000</c:v>
              </c:pt>
              <c:pt idx="121">
                <c:v>59000</c:v>
              </c:pt>
              <c:pt idx="122">
                <c:v>60000</c:v>
              </c:pt>
              <c:pt idx="123">
                <c:v>61000</c:v>
              </c:pt>
              <c:pt idx="124">
                <c:v>62000</c:v>
              </c:pt>
              <c:pt idx="125">
                <c:v>63000</c:v>
              </c:pt>
              <c:pt idx="126">
                <c:v>64000</c:v>
              </c:pt>
              <c:pt idx="127">
                <c:v>65000</c:v>
              </c:pt>
              <c:pt idx="128">
                <c:v>66000</c:v>
              </c:pt>
              <c:pt idx="129">
                <c:v>67000</c:v>
              </c:pt>
              <c:pt idx="130">
                <c:v>68000</c:v>
              </c:pt>
              <c:pt idx="131">
                <c:v>69000</c:v>
              </c:pt>
              <c:pt idx="132">
                <c:v>70000</c:v>
              </c:pt>
              <c:pt idx="133">
                <c:v>71000</c:v>
              </c:pt>
              <c:pt idx="134">
                <c:v>72000</c:v>
              </c:pt>
              <c:pt idx="135">
                <c:v>73000</c:v>
              </c:pt>
              <c:pt idx="136">
                <c:v>74000</c:v>
              </c:pt>
              <c:pt idx="137">
                <c:v>75000</c:v>
              </c:pt>
              <c:pt idx="138">
                <c:v>76000</c:v>
              </c:pt>
              <c:pt idx="139">
                <c:v>77000</c:v>
              </c:pt>
            </c:numLit>
          </c:xVal>
          <c:yVal>
            <c:numLit>
              <c:formatCode>General</c:formatCode>
              <c:ptCount val="140"/>
              <c:pt idx="0">
                <c:v>4.7387638819720926E-2</c:v>
              </c:pt>
              <c:pt idx="1">
                <c:v>4.7330239047839603E-2</c:v>
              </c:pt>
              <c:pt idx="2">
                <c:v>4.7191101159890794E-2</c:v>
              </c:pt>
              <c:pt idx="3">
                <c:v>4.6969367520345737E-2</c:v>
              </c:pt>
              <c:pt idx="4">
                <c:v>4.6664169761447154E-2</c:v>
              </c:pt>
              <c:pt idx="5">
                <c:v>4.6274629637816013E-2</c:v>
              </c:pt>
              <c:pt idx="6">
                <c:v>4.5799860085157018E-2</c:v>
              </c:pt>
              <c:pt idx="7">
                <c:v>4.5238966541652562E-2</c:v>
              </c:pt>
              <c:pt idx="8">
                <c:v>4.4591048621180712E-2</c:v>
              </c:pt>
              <c:pt idx="9">
                <c:v>4.3855202258109079E-2</c:v>
              </c:pt>
              <c:pt idx="10">
                <c:v>4.3030522472701352E-2</c:v>
              </c:pt>
              <c:pt idx="11">
                <c:v>4.2116106933109965E-2</c:v>
              </c:pt>
              <c:pt idx="12">
                <c:v>4.1111060514105215E-2</c:v>
              </c:pt>
              <c:pt idx="13">
                <c:v>4.0014501074479895E-2</c:v>
              </c:pt>
              <c:pt idx="14">
                <c:v>3.8825566695778961E-2</c:v>
              </c:pt>
              <c:pt idx="15">
                <c:v>3.7543424646925644E-2</c:v>
              </c:pt>
              <c:pt idx="16">
                <c:v>3.6167282365704913E-2</c:v>
              </c:pt>
              <c:pt idx="17">
                <c:v>3.4696400782962072E-2</c:v>
              </c:pt>
              <c:pt idx="18">
                <c:v>3.3130110363318699E-2</c:v>
              </c:pt>
              <c:pt idx="19">
                <c:v>3.1467830301805819E-2</c:v>
              </c:pt>
              <c:pt idx="20">
                <c:v>2.970909140316547E-2</c:v>
              </c:pt>
              <c:pt idx="21">
                <c:v>2.7853563282648378E-2</c:v>
              </c:pt>
              <c:pt idx="22">
                <c:v>2.5901086665105721E-2</c:v>
              </c:pt>
              <c:pt idx="23">
                <c:v>2.3851711721791576E-2</c:v>
              </c:pt>
              <c:pt idx="24">
                <c:v>2.1705743567461203E-2</c:v>
              </c:pt>
              <c:pt idx="25">
                <c:v>1.9463796236853386E-2</c:v>
              </c:pt>
              <c:pt idx="26">
                <c:v>1.712685665916799E-2</c:v>
              </c:pt>
              <c:pt idx="27">
                <c:v>1.4696360338351382E-2</c:v>
              </c:pt>
              <c:pt idx="28">
                <c:v>1.2174280609406783E-2</c:v>
              </c:pt>
              <c:pt idx="29">
                <c:v>9.5632334559304696E-3</c:v>
              </c:pt>
              <c:pt idx="30">
                <c:v>6.8665999139816726E-3</c:v>
              </c:pt>
              <c:pt idx="31">
                <c:v>4.0886680114155232E-3</c:v>
              </c:pt>
              <c:pt idx="32">
                <c:v>1.2347959352060401E-3</c:v>
              </c:pt>
              <c:pt idx="33">
                <c:v>-1.6884024228878422E-3</c:v>
              </c:pt>
              <c:pt idx="34">
                <c:v>-4.6728493856212092E-3</c:v>
              </c:pt>
              <c:pt idx="35">
                <c:v>-7.7087744103808732E-3</c:v>
              </c:pt>
              <c:pt idx="36">
                <c:v>-1.0784468275367807E-2</c:v>
              </c:pt>
              <c:pt idx="37">
                <c:v>-1.3886028969839811E-2</c:v>
              </c:pt>
              <c:pt idx="38">
                <c:v>-1.6997113736071861E-2</c:v>
              </c:pt>
              <c:pt idx="39">
                <c:v>-2.0098719765477894E-2</c:v>
              </c:pt>
              <c:pt idx="40">
                <c:v>-2.3169025892372828E-2</c:v>
              </c:pt>
              <c:pt idx="41">
                <c:v>-2.6183338162424869E-2</c:v>
              </c:pt>
              <c:pt idx="42">
                <c:v>-2.9114191099855059E-2</c:v>
              </c:pt>
              <c:pt idx="43">
                <c:v>-3.1931660270556342E-2</c:v>
              </c:pt>
              <c:pt idx="44">
                <c:v>-3.4603935842606702E-2</c:v>
              </c:pt>
              <c:pt idx="45">
                <c:v>-3.709818706518251E-2</c:v>
              </c:pt>
              <c:pt idx="46">
                <c:v>-3.9381711957638295E-2</c:v>
              </c:pt>
              <c:pt idx="47">
                <c:v>-4.1423317552500859E-2</c:v>
              </c:pt>
              <c:pt idx="48">
                <c:v>-4.319482219866199E-2</c:v>
              </c:pt>
              <c:pt idx="49">
                <c:v>-4.467252627125657E-2</c:v>
              </c:pt>
              <c:pt idx="50">
                <c:v>-4.5838476213670896E-2</c:v>
              </c:pt>
              <c:pt idx="51">
                <c:v>-4.6681359975540918E-2</c:v>
              </c:pt>
              <c:pt idx="52">
                <c:v>-4.719692082208074E-2</c:v>
              </c:pt>
              <c:pt idx="53">
                <c:v>-4.7387850797829492E-2</c:v>
              </c:pt>
              <c:pt idx="54">
                <c:v>-4.7263205902932565E-2</c:v>
              </c:pt>
              <c:pt idx="55">
                <c:v>-4.6837451756443237E-2</c:v>
              </c:pt>
              <c:pt idx="56">
                <c:v>-4.6129286527845106E-2</c:v>
              </c:pt>
              <c:pt idx="57">
                <c:v>-4.5160392829542255E-2</c:v>
              </c:pt>
              <c:pt idx="58">
                <c:v>-4.3954247648335311E-2</c:v>
              </c:pt>
              <c:pt idx="59">
                <c:v>-4.2535080782505813E-2</c:v>
              </c:pt>
              <c:pt idx="60">
                <c:v>-4.0927030022880014E-2</c:v>
              </c:pt>
              <c:pt idx="61">
                <c:v>-3.9153504840904331E-2</c:v>
              </c:pt>
              <c:pt idx="62">
                <c:v>-3.7236744425192148E-2</c:v>
              </c:pt>
              <c:pt idx="63">
                <c:v>-3.5197541223096811E-2</c:v>
              </c:pt>
              <c:pt idx="64">
                <c:v>-3.3055095751943341E-2</c:v>
              </c:pt>
              <c:pt idx="65">
                <c:v>-3.0826969367180344E-2</c:v>
              </c:pt>
              <c:pt idx="66">
                <c:v>-2.8529106047833156E-2</c:v>
              </c:pt>
              <c:pt idx="67">
                <c:v>-2.6175899909735689E-2</c:v>
              </c:pt>
              <c:pt idx="68">
                <c:v>-2.3780290724749124E-2</c:v>
              </c:pt>
              <c:pt idx="69">
                <c:v>-2.1353874532879961E-2</c:v>
              </c:pt>
              <c:pt idx="70">
                <c:v>-1.8907020271044298E-2</c:v>
              </c:pt>
              <c:pt idx="71">
                <c:v>-1.6448986253128486E-2</c:v>
              </c:pt>
              <c:pt idx="72">
                <c:v>-1.398803247656797E-2</c:v>
              </c:pt>
              <c:pt idx="73">
                <c:v>-1.1531526276753792E-2</c:v>
              </c:pt>
              <c:pt idx="74">
                <c:v>-9.0860399556000077E-3</c:v>
              </c:pt>
              <c:pt idx="75">
                <c:v>-6.657439792458985E-3</c:v>
              </c:pt>
              <c:pt idx="76">
                <c:v>-4.2509663888689198E-3</c:v>
              </c:pt>
              <c:pt idx="77">
                <c:v>-1.8713066627489064E-3</c:v>
              </c:pt>
              <c:pt idx="78">
                <c:v>4.7734196483031682E-4</c:v>
              </c:pt>
              <c:pt idx="79">
                <c:v>2.7912145239667669E-3</c:v>
              </c:pt>
              <c:pt idx="80">
                <c:v>5.0669278799164216E-3</c:v>
              </c:pt>
              <c:pt idx="81">
                <c:v>7.3014358460715975E-3</c:v>
              </c:pt>
              <c:pt idx="82">
                <c:v>9.4919893726679427E-3</c:v>
              </c:pt>
              <c:pt idx="83">
                <c:v>1.1636101225893467E-2</c:v>
              </c:pt>
              <c:pt idx="84">
                <c:v>1.3731514647536339E-2</c:v>
              </c:pt>
              <c:pt idx="85">
                <c:v>1.577617555860231E-2</c:v>
              </c:pt>
              <c:pt idx="86">
                <c:v>1.7768207934958452E-2</c:v>
              </c:pt>
              <c:pt idx="87">
                <c:v>1.9705892035486665E-2</c:v>
              </c:pt>
              <c:pt idx="88">
                <c:v>2.1587645202421981E-2</c:v>
              </c:pt>
              <c:pt idx="89">
                <c:v>2.3412004980409001E-2</c:v>
              </c:pt>
              <c:pt idx="90">
                <c:v>2.517761431757887E-2</c:v>
              </c:pt>
              <c:pt idx="91">
                <c:v>2.688320862162143E-2</c:v>
              </c:pt>
              <c:pt idx="92">
                <c:v>2.8527604449631275E-2</c:v>
              </c:pt>
              <c:pt idx="93">
                <c:v>3.0109689615460272E-2</c:v>
              </c:pt>
              <c:pt idx="94">
                <c:v>3.1628414504955342E-2</c:v>
              </c:pt>
              <c:pt idx="95">
                <c:v>3.3082784399599198E-2</c:v>
              </c:pt>
              <c:pt idx="96">
                <c:v>3.4471852623752644E-2</c:v>
              </c:pt>
              <c:pt idx="97">
                <c:v>3.5794714350147423E-2</c:v>
              </c:pt>
              <c:pt idx="98">
                <c:v>3.7050500922037863E-2</c:v>
              </c:pt>
              <c:pt idx="99">
                <c:v>3.8238374577442259E-2</c:v>
              </c:pt>
              <c:pt idx="100">
                <c:v>3.9357523489731053E-2</c:v>
              </c:pt>
              <c:pt idx="101">
                <c:v>4.040715706777611E-2</c:v>
              </c:pt>
              <c:pt idx="102">
                <c:v>4.1386501486229875E-2</c:v>
              </c:pt>
              <c:pt idx="103">
                <c:v>4.229479544065607E-2</c:v>
              </c:pt>
              <c:pt idx="104">
                <c:v>4.3131286141837401E-2</c:v>
              </c:pt>
              <c:pt idx="105">
                <c:v>4.389522557768024E-2</c:v>
              </c:pt>
              <c:pt idx="106">
                <c:v>4.458586707918509E-2</c:v>
              </c:pt>
              <c:pt idx="107">
                <c:v>4.5202462228917002E-2</c:v>
              </c:pt>
              <c:pt idx="108">
                <c:v>4.5744258146712138E-2</c:v>
              </c:pt>
              <c:pt idx="109">
                <c:v>4.62104951788576E-2</c:v>
              </c:pt>
              <c:pt idx="110">
                <c:v>4.6600405004910743E-2</c:v>
              </c:pt>
              <c:pt idx="111">
                <c:v>4.6913209162176089E-2</c:v>
              </c:pt>
              <c:pt idx="112">
                <c:v>4.7148117973296884E-2</c:v>
              </c:pt>
              <c:pt idx="113">
                <c:v>4.7304329849136365E-2</c:v>
              </c:pt>
              <c:pt idx="114">
                <c:v>4.7381030928732061E-2</c:v>
              </c:pt>
              <c:pt idx="115">
                <c:v>4.7377395012002284E-2</c:v>
              </c:pt>
              <c:pt idx="116">
                <c:v>4.7292583740146429E-2</c:v>
              </c:pt>
              <c:pt idx="117">
                <c:v>4.7125746983990191E-2</c:v>
              </c:pt>
              <c:pt idx="118">
                <c:v>4.6876023412094202E-2</c:v>
              </c:pt>
              <c:pt idx="119">
                <c:v>4.6542541228005219E-2</c:v>
              </c:pt>
              <c:pt idx="120">
                <c:v>4.6124419088845778E-2</c:v>
              </c:pt>
              <c:pt idx="121">
                <c:v>4.5620767244378413E-2</c:v>
              </c:pt>
              <c:pt idx="122">
                <c:v>4.5030688965308673E-2</c:v>
              </c:pt>
              <c:pt idx="123">
                <c:v>4.43532823603335E-2</c:v>
              </c:pt>
              <c:pt idx="124">
                <c:v>4.3587642711750418E-2</c:v>
              </c:pt>
              <c:pt idx="125">
                <c:v>4.2732865488026954E-2</c:v>
              </c:pt>
              <c:pt idx="126">
                <c:v>4.1788050217746703E-2</c:v>
              </c:pt>
              <c:pt idx="127">
                <c:v>4.0752305432636436E-2</c:v>
              </c:pt>
              <c:pt idx="128">
                <c:v>3.9624754908610317E-2</c:v>
              </c:pt>
              <c:pt idx="129">
                <c:v>3.8404545454578928E-2</c:v>
              </c:pt>
              <c:pt idx="130">
                <c:v>3.7090856521789992E-2</c:v>
              </c:pt>
              <c:pt idx="131">
                <c:v>3.5682911935236462E-2</c:v>
              </c:pt>
              <c:pt idx="132">
                <c:v>3.417999408743394E-2</c:v>
              </c:pt>
              <c:pt idx="133">
                <c:v>3.2581460988254672E-2</c:v>
              </c:pt>
              <c:pt idx="134">
                <c:v>3.0886766637006464E-2</c:v>
              </c:pt>
              <c:pt idx="135">
                <c:v>2.9095485278362365E-2</c:v>
              </c:pt>
              <c:pt idx="136">
                <c:v>2.7207340224514532E-2</c:v>
              </c:pt>
              <c:pt idx="137">
                <c:v>2.5222238072463987E-2</c:v>
              </c:pt>
              <c:pt idx="138">
                <c:v>2.3140309315503635E-2</c:v>
              </c:pt>
              <c:pt idx="139">
                <c:v>2.0961956536566021E-2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904D-4265-B8FB-DD1DD95DD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3977720"/>
        <c:axId val="1"/>
      </c:scatterChart>
      <c:valAx>
        <c:axId val="743977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5582886495016341"/>
              <c:y val="0.922356091030789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6687116564417178E-3"/>
              <c:y val="0.434685724525398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39777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5705553676956023"/>
          <c:y val="0.89558570238961099"/>
          <c:w val="0.63957103521569003"/>
          <c:h val="0.9759074091642159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V1115 Cas - O-C Diagr.</a:t>
            </a:r>
          </a:p>
        </c:rich>
      </c:tx>
      <c:layout>
        <c:manualLayout>
          <c:xMode val="edge"/>
          <c:yMode val="edge"/>
          <c:x val="0.37874657651489213"/>
          <c:y val="3.35365476575702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64138637468844"/>
          <c:y val="0.13424657534246576"/>
          <c:w val="0.835598380444323"/>
          <c:h val="0.693150684931506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-3875.5</c:v>
                </c:pt>
                <c:pt idx="1">
                  <c:v>-18.5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65</c:v>
                </c:pt>
                <c:pt idx="6">
                  <c:v>1014.5</c:v>
                </c:pt>
                <c:pt idx="7">
                  <c:v>1015</c:v>
                </c:pt>
                <c:pt idx="8">
                  <c:v>1015.5</c:v>
                </c:pt>
                <c:pt idx="9">
                  <c:v>2995.5</c:v>
                </c:pt>
                <c:pt idx="10">
                  <c:v>2998.5</c:v>
                </c:pt>
                <c:pt idx="11">
                  <c:v>3001.5</c:v>
                </c:pt>
                <c:pt idx="12">
                  <c:v>3002</c:v>
                </c:pt>
                <c:pt idx="13">
                  <c:v>4007.5</c:v>
                </c:pt>
                <c:pt idx="14">
                  <c:v>5422.5</c:v>
                </c:pt>
                <c:pt idx="15">
                  <c:v>5423</c:v>
                </c:pt>
                <c:pt idx="16">
                  <c:v>6530</c:v>
                </c:pt>
                <c:pt idx="17">
                  <c:v>6530.5</c:v>
                </c:pt>
                <c:pt idx="18">
                  <c:v>7513.5</c:v>
                </c:pt>
                <c:pt idx="19">
                  <c:v>7514</c:v>
                </c:pt>
                <c:pt idx="20">
                  <c:v>7746.5</c:v>
                </c:pt>
                <c:pt idx="21">
                  <c:v>7751.5</c:v>
                </c:pt>
                <c:pt idx="22">
                  <c:v>7752</c:v>
                </c:pt>
                <c:pt idx="23">
                  <c:v>7842</c:v>
                </c:pt>
                <c:pt idx="24">
                  <c:v>7842</c:v>
                </c:pt>
                <c:pt idx="25">
                  <c:v>7842</c:v>
                </c:pt>
                <c:pt idx="26">
                  <c:v>7842</c:v>
                </c:pt>
                <c:pt idx="27">
                  <c:v>7876</c:v>
                </c:pt>
                <c:pt idx="28">
                  <c:v>7876</c:v>
                </c:pt>
                <c:pt idx="29">
                  <c:v>7876</c:v>
                </c:pt>
                <c:pt idx="30">
                  <c:v>7879</c:v>
                </c:pt>
                <c:pt idx="31">
                  <c:v>7879</c:v>
                </c:pt>
                <c:pt idx="32">
                  <c:v>7879</c:v>
                </c:pt>
                <c:pt idx="33">
                  <c:v>8614.5</c:v>
                </c:pt>
                <c:pt idx="34">
                  <c:v>8615</c:v>
                </c:pt>
                <c:pt idx="35">
                  <c:v>9750</c:v>
                </c:pt>
                <c:pt idx="36">
                  <c:v>9750.5</c:v>
                </c:pt>
                <c:pt idx="37">
                  <c:v>11840</c:v>
                </c:pt>
                <c:pt idx="38">
                  <c:v>11974</c:v>
                </c:pt>
                <c:pt idx="39">
                  <c:v>11974</c:v>
                </c:pt>
                <c:pt idx="40">
                  <c:v>11977.5</c:v>
                </c:pt>
                <c:pt idx="41">
                  <c:v>11993</c:v>
                </c:pt>
                <c:pt idx="42">
                  <c:v>12132.5</c:v>
                </c:pt>
                <c:pt idx="43">
                  <c:v>12132.5</c:v>
                </c:pt>
                <c:pt idx="44">
                  <c:v>12132.5</c:v>
                </c:pt>
                <c:pt idx="45">
                  <c:v>12132.5</c:v>
                </c:pt>
                <c:pt idx="46">
                  <c:v>12135.5</c:v>
                </c:pt>
                <c:pt idx="47">
                  <c:v>12135.5</c:v>
                </c:pt>
                <c:pt idx="48">
                  <c:v>12135.5</c:v>
                </c:pt>
                <c:pt idx="49">
                  <c:v>12135.5</c:v>
                </c:pt>
                <c:pt idx="50">
                  <c:v>12136</c:v>
                </c:pt>
                <c:pt idx="51">
                  <c:v>12136</c:v>
                </c:pt>
                <c:pt idx="52">
                  <c:v>12194.5</c:v>
                </c:pt>
                <c:pt idx="53">
                  <c:v>12194.5</c:v>
                </c:pt>
                <c:pt idx="54">
                  <c:v>12194.5</c:v>
                </c:pt>
                <c:pt idx="55">
                  <c:v>12194.5</c:v>
                </c:pt>
                <c:pt idx="56">
                  <c:v>12207</c:v>
                </c:pt>
                <c:pt idx="57">
                  <c:v>12207</c:v>
                </c:pt>
                <c:pt idx="58">
                  <c:v>12207</c:v>
                </c:pt>
                <c:pt idx="59">
                  <c:v>12210</c:v>
                </c:pt>
                <c:pt idx="60">
                  <c:v>12210</c:v>
                </c:pt>
                <c:pt idx="61">
                  <c:v>12210</c:v>
                </c:pt>
                <c:pt idx="62">
                  <c:v>12213</c:v>
                </c:pt>
                <c:pt idx="63">
                  <c:v>12213</c:v>
                </c:pt>
                <c:pt idx="64">
                  <c:v>12213</c:v>
                </c:pt>
                <c:pt idx="65">
                  <c:v>12290.5</c:v>
                </c:pt>
                <c:pt idx="66">
                  <c:v>12290.5</c:v>
                </c:pt>
                <c:pt idx="67">
                  <c:v>13055.5</c:v>
                </c:pt>
                <c:pt idx="68">
                  <c:v>13055.5</c:v>
                </c:pt>
                <c:pt idx="69">
                  <c:v>13256</c:v>
                </c:pt>
                <c:pt idx="70">
                  <c:v>13321.5</c:v>
                </c:pt>
                <c:pt idx="71">
                  <c:v>14509</c:v>
                </c:pt>
                <c:pt idx="72">
                  <c:v>17790</c:v>
                </c:pt>
                <c:pt idx="73">
                  <c:v>17790.5</c:v>
                </c:pt>
                <c:pt idx="74">
                  <c:v>17791</c:v>
                </c:pt>
                <c:pt idx="75">
                  <c:v>17794</c:v>
                </c:pt>
                <c:pt idx="76">
                  <c:v>17799.5</c:v>
                </c:pt>
                <c:pt idx="77">
                  <c:v>17800</c:v>
                </c:pt>
                <c:pt idx="78">
                  <c:v>17802.5</c:v>
                </c:pt>
                <c:pt idx="79">
                  <c:v>17812</c:v>
                </c:pt>
                <c:pt idx="80">
                  <c:v>17812.5</c:v>
                </c:pt>
                <c:pt idx="81">
                  <c:v>17822</c:v>
                </c:pt>
                <c:pt idx="82">
                  <c:v>17857.5</c:v>
                </c:pt>
                <c:pt idx="83">
                  <c:v>17858</c:v>
                </c:pt>
                <c:pt idx="84">
                  <c:v>17860.5</c:v>
                </c:pt>
                <c:pt idx="85">
                  <c:v>17861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37-4B8D-939C-50CC5ECD9580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3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9">
                    <c:v>0</c:v>
                  </c:pt>
                  <c:pt idx="20">
                    <c:v>2.0000000000000001E-4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6.9999999999999999E-4</c:v>
                  </c:pt>
                  <c:pt idx="26">
                    <c:v>6.9999999999999999E-4</c:v>
                  </c:pt>
                  <c:pt idx="27">
                    <c:v>0</c:v>
                  </c:pt>
                  <c:pt idx="28">
                    <c:v>6.4000000000000005E-4</c:v>
                  </c:pt>
                  <c:pt idx="29">
                    <c:v>4.2999999999999999E-4</c:v>
                  </c:pt>
                  <c:pt idx="30">
                    <c:v>0</c:v>
                  </c:pt>
                  <c:pt idx="31">
                    <c:v>1.0399999999999999E-3</c:v>
                  </c:pt>
                  <c:pt idx="32">
                    <c:v>1.7000000000000001E-4</c:v>
                  </c:pt>
                  <c:pt idx="33">
                    <c:v>4.0000000000000002E-4</c:v>
                  </c:pt>
                  <c:pt idx="34">
                    <c:v>2.9999999999999997E-4</c:v>
                  </c:pt>
                  <c:pt idx="35">
                    <c:v>3.0000000000000001E-3</c:v>
                  </c:pt>
                  <c:pt idx="36">
                    <c:v>2.0999999999999999E-3</c:v>
                  </c:pt>
                  <c:pt idx="38">
                    <c:v>2.0000000000000001E-4</c:v>
                  </c:pt>
                  <c:pt idx="39">
                    <c:v>2.9999999999999997E-4</c:v>
                  </c:pt>
                  <c:pt idx="40">
                    <c:v>2.2000000000000001E-3</c:v>
                  </c:pt>
                  <c:pt idx="41">
                    <c:v>2.5999999999999999E-3</c:v>
                  </c:pt>
                  <c:pt idx="42">
                    <c:v>1E-3</c:v>
                  </c:pt>
                  <c:pt idx="43">
                    <c:v>1E-4</c:v>
                  </c:pt>
                  <c:pt idx="45">
                    <c:v>4.4000000000000003E-3</c:v>
                  </c:pt>
                  <c:pt idx="46">
                    <c:v>5.0000000000000001E-4</c:v>
                  </c:pt>
                  <c:pt idx="47">
                    <c:v>2.9999999999999997E-4</c:v>
                  </c:pt>
                  <c:pt idx="49">
                    <c:v>3.8E-3</c:v>
                  </c:pt>
                  <c:pt idx="50">
                    <c:v>1.6000000000000001E-3</c:v>
                  </c:pt>
                  <c:pt idx="51">
                    <c:v>0</c:v>
                  </c:pt>
                  <c:pt idx="52">
                    <c:v>5.9999999999999995E-4</c:v>
                  </c:pt>
                  <c:pt idx="54">
                    <c:v>1E-3</c:v>
                  </c:pt>
                  <c:pt idx="55">
                    <c:v>2.5000000000000001E-3</c:v>
                  </c:pt>
                  <c:pt idx="56">
                    <c:v>1.5E-3</c:v>
                  </c:pt>
                  <c:pt idx="57">
                    <c:v>8.0000000000000004E-4</c:v>
                  </c:pt>
                  <c:pt idx="58">
                    <c:v>4.0000000000000002E-4</c:v>
                  </c:pt>
                  <c:pt idx="59">
                    <c:v>1E-3</c:v>
                  </c:pt>
                  <c:pt idx="60">
                    <c:v>8.9999999999999998E-4</c:v>
                  </c:pt>
                  <c:pt idx="61">
                    <c:v>2.9999999999999997E-4</c:v>
                  </c:pt>
                  <c:pt idx="62">
                    <c:v>1.6000000000000001E-3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8.0000000000000004E-4</c:v>
                  </c:pt>
                  <c:pt idx="66">
                    <c:v>1.1000000000000001E-3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3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9">
                    <c:v>0</c:v>
                  </c:pt>
                  <c:pt idx="20">
                    <c:v>2.0000000000000001E-4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6.9999999999999999E-4</c:v>
                  </c:pt>
                  <c:pt idx="26">
                    <c:v>6.9999999999999999E-4</c:v>
                  </c:pt>
                  <c:pt idx="27">
                    <c:v>0</c:v>
                  </c:pt>
                  <c:pt idx="28">
                    <c:v>6.4000000000000005E-4</c:v>
                  </c:pt>
                  <c:pt idx="29">
                    <c:v>4.2999999999999999E-4</c:v>
                  </c:pt>
                  <c:pt idx="30">
                    <c:v>0</c:v>
                  </c:pt>
                  <c:pt idx="31">
                    <c:v>1.0399999999999999E-3</c:v>
                  </c:pt>
                  <c:pt idx="32">
                    <c:v>1.7000000000000001E-4</c:v>
                  </c:pt>
                  <c:pt idx="33">
                    <c:v>4.0000000000000002E-4</c:v>
                  </c:pt>
                  <c:pt idx="34">
                    <c:v>2.9999999999999997E-4</c:v>
                  </c:pt>
                  <c:pt idx="35">
                    <c:v>3.0000000000000001E-3</c:v>
                  </c:pt>
                  <c:pt idx="36">
                    <c:v>2.0999999999999999E-3</c:v>
                  </c:pt>
                  <c:pt idx="38">
                    <c:v>2.0000000000000001E-4</c:v>
                  </c:pt>
                  <c:pt idx="39">
                    <c:v>2.9999999999999997E-4</c:v>
                  </c:pt>
                  <c:pt idx="40">
                    <c:v>2.2000000000000001E-3</c:v>
                  </c:pt>
                  <c:pt idx="41">
                    <c:v>2.5999999999999999E-3</c:v>
                  </c:pt>
                  <c:pt idx="42">
                    <c:v>1E-3</c:v>
                  </c:pt>
                  <c:pt idx="43">
                    <c:v>1E-4</c:v>
                  </c:pt>
                  <c:pt idx="45">
                    <c:v>4.4000000000000003E-3</c:v>
                  </c:pt>
                  <c:pt idx="46">
                    <c:v>5.0000000000000001E-4</c:v>
                  </c:pt>
                  <c:pt idx="47">
                    <c:v>2.9999999999999997E-4</c:v>
                  </c:pt>
                  <c:pt idx="49">
                    <c:v>3.8E-3</c:v>
                  </c:pt>
                  <c:pt idx="50">
                    <c:v>1.6000000000000001E-3</c:v>
                  </c:pt>
                  <c:pt idx="51">
                    <c:v>0</c:v>
                  </c:pt>
                  <c:pt idx="52">
                    <c:v>5.9999999999999995E-4</c:v>
                  </c:pt>
                  <c:pt idx="54">
                    <c:v>1E-3</c:v>
                  </c:pt>
                  <c:pt idx="55">
                    <c:v>2.5000000000000001E-3</c:v>
                  </c:pt>
                  <c:pt idx="56">
                    <c:v>1.5E-3</c:v>
                  </c:pt>
                  <c:pt idx="57">
                    <c:v>8.0000000000000004E-4</c:v>
                  </c:pt>
                  <c:pt idx="58">
                    <c:v>4.0000000000000002E-4</c:v>
                  </c:pt>
                  <c:pt idx="59">
                    <c:v>1E-3</c:v>
                  </c:pt>
                  <c:pt idx="60">
                    <c:v>8.9999999999999998E-4</c:v>
                  </c:pt>
                  <c:pt idx="61">
                    <c:v>2.9999999999999997E-4</c:v>
                  </c:pt>
                  <c:pt idx="62">
                    <c:v>1.6000000000000001E-3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8.0000000000000004E-4</c:v>
                  </c:pt>
                  <c:pt idx="66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-3875.5</c:v>
                </c:pt>
                <c:pt idx="1">
                  <c:v>-18.5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65</c:v>
                </c:pt>
                <c:pt idx="6">
                  <c:v>1014.5</c:v>
                </c:pt>
                <c:pt idx="7">
                  <c:v>1015</c:v>
                </c:pt>
                <c:pt idx="8">
                  <c:v>1015.5</c:v>
                </c:pt>
                <c:pt idx="9">
                  <c:v>2995.5</c:v>
                </c:pt>
                <c:pt idx="10">
                  <c:v>2998.5</c:v>
                </c:pt>
                <c:pt idx="11">
                  <c:v>3001.5</c:v>
                </c:pt>
                <c:pt idx="12">
                  <c:v>3002</c:v>
                </c:pt>
                <c:pt idx="13">
                  <c:v>4007.5</c:v>
                </c:pt>
                <c:pt idx="14">
                  <c:v>5422.5</c:v>
                </c:pt>
                <c:pt idx="15">
                  <c:v>5423</c:v>
                </c:pt>
                <c:pt idx="16">
                  <c:v>6530</c:v>
                </c:pt>
                <c:pt idx="17">
                  <c:v>6530.5</c:v>
                </c:pt>
                <c:pt idx="18">
                  <c:v>7513.5</c:v>
                </c:pt>
                <c:pt idx="19">
                  <c:v>7514</c:v>
                </c:pt>
                <c:pt idx="20">
                  <c:v>7746.5</c:v>
                </c:pt>
                <c:pt idx="21">
                  <c:v>7751.5</c:v>
                </c:pt>
                <c:pt idx="22">
                  <c:v>7752</c:v>
                </c:pt>
                <c:pt idx="23">
                  <c:v>7842</c:v>
                </c:pt>
                <c:pt idx="24">
                  <c:v>7842</c:v>
                </c:pt>
                <c:pt idx="25">
                  <c:v>7842</c:v>
                </c:pt>
                <c:pt idx="26">
                  <c:v>7842</c:v>
                </c:pt>
                <c:pt idx="27">
                  <c:v>7876</c:v>
                </c:pt>
                <c:pt idx="28">
                  <c:v>7876</c:v>
                </c:pt>
                <c:pt idx="29">
                  <c:v>7876</c:v>
                </c:pt>
                <c:pt idx="30">
                  <c:v>7879</c:v>
                </c:pt>
                <c:pt idx="31">
                  <c:v>7879</c:v>
                </c:pt>
                <c:pt idx="32">
                  <c:v>7879</c:v>
                </c:pt>
                <c:pt idx="33">
                  <c:v>8614.5</c:v>
                </c:pt>
                <c:pt idx="34">
                  <c:v>8615</c:v>
                </c:pt>
                <c:pt idx="35">
                  <c:v>9750</c:v>
                </c:pt>
                <c:pt idx="36">
                  <c:v>9750.5</c:v>
                </c:pt>
                <c:pt idx="37">
                  <c:v>11840</c:v>
                </c:pt>
                <c:pt idx="38">
                  <c:v>11974</c:v>
                </c:pt>
                <c:pt idx="39">
                  <c:v>11974</c:v>
                </c:pt>
                <c:pt idx="40">
                  <c:v>11977.5</c:v>
                </c:pt>
                <c:pt idx="41">
                  <c:v>11993</c:v>
                </c:pt>
                <c:pt idx="42">
                  <c:v>12132.5</c:v>
                </c:pt>
                <c:pt idx="43">
                  <c:v>12132.5</c:v>
                </c:pt>
                <c:pt idx="44">
                  <c:v>12132.5</c:v>
                </c:pt>
                <c:pt idx="45">
                  <c:v>12132.5</c:v>
                </c:pt>
                <c:pt idx="46">
                  <c:v>12135.5</c:v>
                </c:pt>
                <c:pt idx="47">
                  <c:v>12135.5</c:v>
                </c:pt>
                <c:pt idx="48">
                  <c:v>12135.5</c:v>
                </c:pt>
                <c:pt idx="49">
                  <c:v>12135.5</c:v>
                </c:pt>
                <c:pt idx="50">
                  <c:v>12136</c:v>
                </c:pt>
                <c:pt idx="51">
                  <c:v>12136</c:v>
                </c:pt>
                <c:pt idx="52">
                  <c:v>12194.5</c:v>
                </c:pt>
                <c:pt idx="53">
                  <c:v>12194.5</c:v>
                </c:pt>
                <c:pt idx="54">
                  <c:v>12194.5</c:v>
                </c:pt>
                <c:pt idx="55">
                  <c:v>12194.5</c:v>
                </c:pt>
                <c:pt idx="56">
                  <c:v>12207</c:v>
                </c:pt>
                <c:pt idx="57">
                  <c:v>12207</c:v>
                </c:pt>
                <c:pt idx="58">
                  <c:v>12207</c:v>
                </c:pt>
                <c:pt idx="59">
                  <c:v>12210</c:v>
                </c:pt>
                <c:pt idx="60">
                  <c:v>12210</c:v>
                </c:pt>
                <c:pt idx="61">
                  <c:v>12210</c:v>
                </c:pt>
                <c:pt idx="62">
                  <c:v>12213</c:v>
                </c:pt>
                <c:pt idx="63">
                  <c:v>12213</c:v>
                </c:pt>
                <c:pt idx="64">
                  <c:v>12213</c:v>
                </c:pt>
                <c:pt idx="65">
                  <c:v>12290.5</c:v>
                </c:pt>
                <c:pt idx="66">
                  <c:v>12290.5</c:v>
                </c:pt>
                <c:pt idx="67">
                  <c:v>13055.5</c:v>
                </c:pt>
                <c:pt idx="68">
                  <c:v>13055.5</c:v>
                </c:pt>
                <c:pt idx="69">
                  <c:v>13256</c:v>
                </c:pt>
                <c:pt idx="70">
                  <c:v>13321.5</c:v>
                </c:pt>
                <c:pt idx="71">
                  <c:v>14509</c:v>
                </c:pt>
                <c:pt idx="72">
                  <c:v>17790</c:v>
                </c:pt>
                <c:pt idx="73">
                  <c:v>17790.5</c:v>
                </c:pt>
                <c:pt idx="74">
                  <c:v>17791</c:v>
                </c:pt>
                <c:pt idx="75">
                  <c:v>17794</c:v>
                </c:pt>
                <c:pt idx="76">
                  <c:v>17799.5</c:v>
                </c:pt>
                <c:pt idx="77">
                  <c:v>17800</c:v>
                </c:pt>
                <c:pt idx="78">
                  <c:v>17802.5</c:v>
                </c:pt>
                <c:pt idx="79">
                  <c:v>17812</c:v>
                </c:pt>
                <c:pt idx="80">
                  <c:v>17812.5</c:v>
                </c:pt>
                <c:pt idx="81">
                  <c:v>17822</c:v>
                </c:pt>
                <c:pt idx="82">
                  <c:v>17857.5</c:v>
                </c:pt>
                <c:pt idx="83">
                  <c:v>17858</c:v>
                </c:pt>
                <c:pt idx="84">
                  <c:v>17860.5</c:v>
                </c:pt>
                <c:pt idx="85">
                  <c:v>17861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637-4B8D-939C-50CC5ECD9580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1'!$D$21:$D$46</c:f>
                <c:numCache>
                  <c:formatCode>General</c:formatCode>
                  <c:ptCount val="26"/>
                  <c:pt idx="3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9">
                    <c:v>0</c:v>
                  </c:pt>
                  <c:pt idx="20">
                    <c:v>2.0000000000000001E-4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6.9999999999999999E-4</c:v>
                  </c:pt>
                </c:numCache>
              </c:numRef>
            </c:plus>
            <c:minus>
              <c:numRef>
                <c:f>'Active 1'!$D$21:$D$46</c:f>
                <c:numCache>
                  <c:formatCode>General</c:formatCode>
                  <c:ptCount val="26"/>
                  <c:pt idx="3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9">
                    <c:v>0</c:v>
                  </c:pt>
                  <c:pt idx="20">
                    <c:v>2.0000000000000001E-4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-3875.5</c:v>
                </c:pt>
                <c:pt idx="1">
                  <c:v>-18.5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65</c:v>
                </c:pt>
                <c:pt idx="6">
                  <c:v>1014.5</c:v>
                </c:pt>
                <c:pt idx="7">
                  <c:v>1015</c:v>
                </c:pt>
                <c:pt idx="8">
                  <c:v>1015.5</c:v>
                </c:pt>
                <c:pt idx="9">
                  <c:v>2995.5</c:v>
                </c:pt>
                <c:pt idx="10">
                  <c:v>2998.5</c:v>
                </c:pt>
                <c:pt idx="11">
                  <c:v>3001.5</c:v>
                </c:pt>
                <c:pt idx="12">
                  <c:v>3002</c:v>
                </c:pt>
                <c:pt idx="13">
                  <c:v>4007.5</c:v>
                </c:pt>
                <c:pt idx="14">
                  <c:v>5422.5</c:v>
                </c:pt>
                <c:pt idx="15">
                  <c:v>5423</c:v>
                </c:pt>
                <c:pt idx="16">
                  <c:v>6530</c:v>
                </c:pt>
                <c:pt idx="17">
                  <c:v>6530.5</c:v>
                </c:pt>
                <c:pt idx="18">
                  <c:v>7513.5</c:v>
                </c:pt>
                <c:pt idx="19">
                  <c:v>7514</c:v>
                </c:pt>
                <c:pt idx="20">
                  <c:v>7746.5</c:v>
                </c:pt>
                <c:pt idx="21">
                  <c:v>7751.5</c:v>
                </c:pt>
                <c:pt idx="22">
                  <c:v>7752</c:v>
                </c:pt>
                <c:pt idx="23">
                  <c:v>7842</c:v>
                </c:pt>
                <c:pt idx="24">
                  <c:v>7842</c:v>
                </c:pt>
                <c:pt idx="25">
                  <c:v>7842</c:v>
                </c:pt>
                <c:pt idx="26">
                  <c:v>7842</c:v>
                </c:pt>
                <c:pt idx="27">
                  <c:v>7876</c:v>
                </c:pt>
                <c:pt idx="28">
                  <c:v>7876</c:v>
                </c:pt>
                <c:pt idx="29">
                  <c:v>7876</c:v>
                </c:pt>
                <c:pt idx="30">
                  <c:v>7879</c:v>
                </c:pt>
                <c:pt idx="31">
                  <c:v>7879</c:v>
                </c:pt>
                <c:pt idx="32">
                  <c:v>7879</c:v>
                </c:pt>
                <c:pt idx="33">
                  <c:v>8614.5</c:v>
                </c:pt>
                <c:pt idx="34">
                  <c:v>8615</c:v>
                </c:pt>
                <c:pt idx="35">
                  <c:v>9750</c:v>
                </c:pt>
                <c:pt idx="36">
                  <c:v>9750.5</c:v>
                </c:pt>
                <c:pt idx="37">
                  <c:v>11840</c:v>
                </c:pt>
                <c:pt idx="38">
                  <c:v>11974</c:v>
                </c:pt>
                <c:pt idx="39">
                  <c:v>11974</c:v>
                </c:pt>
                <c:pt idx="40">
                  <c:v>11977.5</c:v>
                </c:pt>
                <c:pt idx="41">
                  <c:v>11993</c:v>
                </c:pt>
                <c:pt idx="42">
                  <c:v>12132.5</c:v>
                </c:pt>
                <c:pt idx="43">
                  <c:v>12132.5</c:v>
                </c:pt>
                <c:pt idx="44">
                  <c:v>12132.5</c:v>
                </c:pt>
                <c:pt idx="45">
                  <c:v>12132.5</c:v>
                </c:pt>
                <c:pt idx="46">
                  <c:v>12135.5</c:v>
                </c:pt>
                <c:pt idx="47">
                  <c:v>12135.5</c:v>
                </c:pt>
                <c:pt idx="48">
                  <c:v>12135.5</c:v>
                </c:pt>
                <c:pt idx="49">
                  <c:v>12135.5</c:v>
                </c:pt>
                <c:pt idx="50">
                  <c:v>12136</c:v>
                </c:pt>
                <c:pt idx="51">
                  <c:v>12136</c:v>
                </c:pt>
                <c:pt idx="52">
                  <c:v>12194.5</c:v>
                </c:pt>
                <c:pt idx="53">
                  <c:v>12194.5</c:v>
                </c:pt>
                <c:pt idx="54">
                  <c:v>12194.5</c:v>
                </c:pt>
                <c:pt idx="55">
                  <c:v>12194.5</c:v>
                </c:pt>
                <c:pt idx="56">
                  <c:v>12207</c:v>
                </c:pt>
                <c:pt idx="57">
                  <c:v>12207</c:v>
                </c:pt>
                <c:pt idx="58">
                  <c:v>12207</c:v>
                </c:pt>
                <c:pt idx="59">
                  <c:v>12210</c:v>
                </c:pt>
                <c:pt idx="60">
                  <c:v>12210</c:v>
                </c:pt>
                <c:pt idx="61">
                  <c:v>12210</c:v>
                </c:pt>
                <c:pt idx="62">
                  <c:v>12213</c:v>
                </c:pt>
                <c:pt idx="63">
                  <c:v>12213</c:v>
                </c:pt>
                <c:pt idx="64">
                  <c:v>12213</c:v>
                </c:pt>
                <c:pt idx="65">
                  <c:v>12290.5</c:v>
                </c:pt>
                <c:pt idx="66">
                  <c:v>12290.5</c:v>
                </c:pt>
                <c:pt idx="67">
                  <c:v>13055.5</c:v>
                </c:pt>
                <c:pt idx="68">
                  <c:v>13055.5</c:v>
                </c:pt>
                <c:pt idx="69">
                  <c:v>13256</c:v>
                </c:pt>
                <c:pt idx="70">
                  <c:v>13321.5</c:v>
                </c:pt>
                <c:pt idx="71">
                  <c:v>14509</c:v>
                </c:pt>
                <c:pt idx="72">
                  <c:v>17790</c:v>
                </c:pt>
                <c:pt idx="73">
                  <c:v>17790.5</c:v>
                </c:pt>
                <c:pt idx="74">
                  <c:v>17791</c:v>
                </c:pt>
                <c:pt idx="75">
                  <c:v>17794</c:v>
                </c:pt>
                <c:pt idx="76">
                  <c:v>17799.5</c:v>
                </c:pt>
                <c:pt idx="77">
                  <c:v>17800</c:v>
                </c:pt>
                <c:pt idx="78">
                  <c:v>17802.5</c:v>
                </c:pt>
                <c:pt idx="79">
                  <c:v>17812</c:v>
                </c:pt>
                <c:pt idx="80">
                  <c:v>17812.5</c:v>
                </c:pt>
                <c:pt idx="81">
                  <c:v>17822</c:v>
                </c:pt>
                <c:pt idx="82">
                  <c:v>17857.5</c:v>
                </c:pt>
                <c:pt idx="83">
                  <c:v>17858</c:v>
                </c:pt>
                <c:pt idx="84">
                  <c:v>17860.5</c:v>
                </c:pt>
                <c:pt idx="85">
                  <c:v>17861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  <c:pt idx="35">
                  <c:v>-7.5899999996181577E-2</c:v>
                </c:pt>
                <c:pt idx="36">
                  <c:v>-7.3644999996758997E-2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637-4B8D-939C-50CC5ECD9580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</c:f>
                <c:numCache>
                  <c:formatCode>General</c:formatCode>
                  <c:ptCount val="79"/>
                  <c:pt idx="3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9">
                    <c:v>0</c:v>
                  </c:pt>
                  <c:pt idx="20">
                    <c:v>2.0000000000000001E-4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6.9999999999999999E-4</c:v>
                  </c:pt>
                  <c:pt idx="26">
                    <c:v>6.9999999999999999E-4</c:v>
                  </c:pt>
                  <c:pt idx="27">
                    <c:v>0</c:v>
                  </c:pt>
                  <c:pt idx="28">
                    <c:v>6.4000000000000005E-4</c:v>
                  </c:pt>
                  <c:pt idx="29">
                    <c:v>4.2999999999999999E-4</c:v>
                  </c:pt>
                  <c:pt idx="30">
                    <c:v>0</c:v>
                  </c:pt>
                  <c:pt idx="31">
                    <c:v>1.0399999999999999E-3</c:v>
                  </c:pt>
                  <c:pt idx="32">
                    <c:v>1.7000000000000001E-4</c:v>
                  </c:pt>
                  <c:pt idx="33">
                    <c:v>4.0000000000000002E-4</c:v>
                  </c:pt>
                  <c:pt idx="34">
                    <c:v>2.9999999999999997E-4</c:v>
                  </c:pt>
                  <c:pt idx="35">
                    <c:v>3.0000000000000001E-3</c:v>
                  </c:pt>
                  <c:pt idx="36">
                    <c:v>2.0999999999999999E-3</c:v>
                  </c:pt>
                  <c:pt idx="38">
                    <c:v>2.0000000000000001E-4</c:v>
                  </c:pt>
                  <c:pt idx="39">
                    <c:v>2.9999999999999997E-4</c:v>
                  </c:pt>
                  <c:pt idx="40">
                    <c:v>2.2000000000000001E-3</c:v>
                  </c:pt>
                  <c:pt idx="41">
                    <c:v>2.5999999999999999E-3</c:v>
                  </c:pt>
                  <c:pt idx="42">
                    <c:v>1E-3</c:v>
                  </c:pt>
                  <c:pt idx="43">
                    <c:v>1E-4</c:v>
                  </c:pt>
                  <c:pt idx="45">
                    <c:v>4.4000000000000003E-3</c:v>
                  </c:pt>
                  <c:pt idx="46">
                    <c:v>5.0000000000000001E-4</c:v>
                  </c:pt>
                  <c:pt idx="47">
                    <c:v>2.9999999999999997E-4</c:v>
                  </c:pt>
                  <c:pt idx="49">
                    <c:v>3.8E-3</c:v>
                  </c:pt>
                  <c:pt idx="50">
                    <c:v>1.6000000000000001E-3</c:v>
                  </c:pt>
                  <c:pt idx="51">
                    <c:v>0</c:v>
                  </c:pt>
                  <c:pt idx="52">
                    <c:v>5.9999999999999995E-4</c:v>
                  </c:pt>
                  <c:pt idx="54">
                    <c:v>1E-3</c:v>
                  </c:pt>
                  <c:pt idx="55">
                    <c:v>2.5000000000000001E-3</c:v>
                  </c:pt>
                  <c:pt idx="56">
                    <c:v>1.5E-3</c:v>
                  </c:pt>
                  <c:pt idx="57">
                    <c:v>8.0000000000000004E-4</c:v>
                  </c:pt>
                  <c:pt idx="58">
                    <c:v>4.0000000000000002E-4</c:v>
                  </c:pt>
                  <c:pt idx="59">
                    <c:v>1E-3</c:v>
                  </c:pt>
                  <c:pt idx="60">
                    <c:v>8.9999999999999998E-4</c:v>
                  </c:pt>
                  <c:pt idx="61">
                    <c:v>2.9999999999999997E-4</c:v>
                  </c:pt>
                  <c:pt idx="62">
                    <c:v>1.6000000000000001E-3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8.0000000000000004E-4</c:v>
                  </c:pt>
                  <c:pt idx="66">
                    <c:v>1.1000000000000001E-3</c:v>
                  </c:pt>
                </c:numCache>
              </c:numRef>
            </c:plus>
            <c:minus>
              <c:numRef>
                <c:f>'Active 1'!$D$21:$D$99</c:f>
                <c:numCache>
                  <c:formatCode>General</c:formatCode>
                  <c:ptCount val="79"/>
                  <c:pt idx="3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9">
                    <c:v>0</c:v>
                  </c:pt>
                  <c:pt idx="20">
                    <c:v>2.0000000000000001E-4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6.9999999999999999E-4</c:v>
                  </c:pt>
                  <c:pt idx="26">
                    <c:v>6.9999999999999999E-4</c:v>
                  </c:pt>
                  <c:pt idx="27">
                    <c:v>0</c:v>
                  </c:pt>
                  <c:pt idx="28">
                    <c:v>6.4000000000000005E-4</c:v>
                  </c:pt>
                  <c:pt idx="29">
                    <c:v>4.2999999999999999E-4</c:v>
                  </c:pt>
                  <c:pt idx="30">
                    <c:v>0</c:v>
                  </c:pt>
                  <c:pt idx="31">
                    <c:v>1.0399999999999999E-3</c:v>
                  </c:pt>
                  <c:pt idx="32">
                    <c:v>1.7000000000000001E-4</c:v>
                  </c:pt>
                  <c:pt idx="33">
                    <c:v>4.0000000000000002E-4</c:v>
                  </c:pt>
                  <c:pt idx="34">
                    <c:v>2.9999999999999997E-4</c:v>
                  </c:pt>
                  <c:pt idx="35">
                    <c:v>3.0000000000000001E-3</c:v>
                  </c:pt>
                  <c:pt idx="36">
                    <c:v>2.0999999999999999E-3</c:v>
                  </c:pt>
                  <c:pt idx="38">
                    <c:v>2.0000000000000001E-4</c:v>
                  </c:pt>
                  <c:pt idx="39">
                    <c:v>2.9999999999999997E-4</c:v>
                  </c:pt>
                  <c:pt idx="40">
                    <c:v>2.2000000000000001E-3</c:v>
                  </c:pt>
                  <c:pt idx="41">
                    <c:v>2.5999999999999999E-3</c:v>
                  </c:pt>
                  <c:pt idx="42">
                    <c:v>1E-3</c:v>
                  </c:pt>
                  <c:pt idx="43">
                    <c:v>1E-4</c:v>
                  </c:pt>
                  <c:pt idx="45">
                    <c:v>4.4000000000000003E-3</c:v>
                  </c:pt>
                  <c:pt idx="46">
                    <c:v>5.0000000000000001E-4</c:v>
                  </c:pt>
                  <c:pt idx="47">
                    <c:v>2.9999999999999997E-4</c:v>
                  </c:pt>
                  <c:pt idx="49">
                    <c:v>3.8E-3</c:v>
                  </c:pt>
                  <c:pt idx="50">
                    <c:v>1.6000000000000001E-3</c:v>
                  </c:pt>
                  <c:pt idx="51">
                    <c:v>0</c:v>
                  </c:pt>
                  <c:pt idx="52">
                    <c:v>5.9999999999999995E-4</c:v>
                  </c:pt>
                  <c:pt idx="54">
                    <c:v>1E-3</c:v>
                  </c:pt>
                  <c:pt idx="55">
                    <c:v>2.5000000000000001E-3</c:v>
                  </c:pt>
                  <c:pt idx="56">
                    <c:v>1.5E-3</c:v>
                  </c:pt>
                  <c:pt idx="57">
                    <c:v>8.0000000000000004E-4</c:v>
                  </c:pt>
                  <c:pt idx="58">
                    <c:v>4.0000000000000002E-4</c:v>
                  </c:pt>
                  <c:pt idx="59">
                    <c:v>1E-3</c:v>
                  </c:pt>
                  <c:pt idx="60">
                    <c:v>8.9999999999999998E-4</c:v>
                  </c:pt>
                  <c:pt idx="61">
                    <c:v>2.9999999999999997E-4</c:v>
                  </c:pt>
                  <c:pt idx="62">
                    <c:v>1.6000000000000001E-3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8.0000000000000004E-4</c:v>
                  </c:pt>
                  <c:pt idx="66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-3875.5</c:v>
                </c:pt>
                <c:pt idx="1">
                  <c:v>-18.5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65</c:v>
                </c:pt>
                <c:pt idx="6">
                  <c:v>1014.5</c:v>
                </c:pt>
                <c:pt idx="7">
                  <c:v>1015</c:v>
                </c:pt>
                <c:pt idx="8">
                  <c:v>1015.5</c:v>
                </c:pt>
                <c:pt idx="9">
                  <c:v>2995.5</c:v>
                </c:pt>
                <c:pt idx="10">
                  <c:v>2998.5</c:v>
                </c:pt>
                <c:pt idx="11">
                  <c:v>3001.5</c:v>
                </c:pt>
                <c:pt idx="12">
                  <c:v>3002</c:v>
                </c:pt>
                <c:pt idx="13">
                  <c:v>4007.5</c:v>
                </c:pt>
                <c:pt idx="14">
                  <c:v>5422.5</c:v>
                </c:pt>
                <c:pt idx="15">
                  <c:v>5423</c:v>
                </c:pt>
                <c:pt idx="16">
                  <c:v>6530</c:v>
                </c:pt>
                <c:pt idx="17">
                  <c:v>6530.5</c:v>
                </c:pt>
                <c:pt idx="18">
                  <c:v>7513.5</c:v>
                </c:pt>
                <c:pt idx="19">
                  <c:v>7514</c:v>
                </c:pt>
                <c:pt idx="20">
                  <c:v>7746.5</c:v>
                </c:pt>
                <c:pt idx="21">
                  <c:v>7751.5</c:v>
                </c:pt>
                <c:pt idx="22">
                  <c:v>7752</c:v>
                </c:pt>
                <c:pt idx="23">
                  <c:v>7842</c:v>
                </c:pt>
                <c:pt idx="24">
                  <c:v>7842</c:v>
                </c:pt>
                <c:pt idx="25">
                  <c:v>7842</c:v>
                </c:pt>
                <c:pt idx="26">
                  <c:v>7842</c:v>
                </c:pt>
                <c:pt idx="27">
                  <c:v>7876</c:v>
                </c:pt>
                <c:pt idx="28">
                  <c:v>7876</c:v>
                </c:pt>
                <c:pt idx="29">
                  <c:v>7876</c:v>
                </c:pt>
                <c:pt idx="30">
                  <c:v>7879</c:v>
                </c:pt>
                <c:pt idx="31">
                  <c:v>7879</c:v>
                </c:pt>
                <c:pt idx="32">
                  <c:v>7879</c:v>
                </c:pt>
                <c:pt idx="33">
                  <c:v>8614.5</c:v>
                </c:pt>
                <c:pt idx="34">
                  <c:v>8615</c:v>
                </c:pt>
                <c:pt idx="35">
                  <c:v>9750</c:v>
                </c:pt>
                <c:pt idx="36">
                  <c:v>9750.5</c:v>
                </c:pt>
                <c:pt idx="37">
                  <c:v>11840</c:v>
                </c:pt>
                <c:pt idx="38">
                  <c:v>11974</c:v>
                </c:pt>
                <c:pt idx="39">
                  <c:v>11974</c:v>
                </c:pt>
                <c:pt idx="40">
                  <c:v>11977.5</c:v>
                </c:pt>
                <c:pt idx="41">
                  <c:v>11993</c:v>
                </c:pt>
                <c:pt idx="42">
                  <c:v>12132.5</c:v>
                </c:pt>
                <c:pt idx="43">
                  <c:v>12132.5</c:v>
                </c:pt>
                <c:pt idx="44">
                  <c:v>12132.5</c:v>
                </c:pt>
                <c:pt idx="45">
                  <c:v>12132.5</c:v>
                </c:pt>
                <c:pt idx="46">
                  <c:v>12135.5</c:v>
                </c:pt>
                <c:pt idx="47">
                  <c:v>12135.5</c:v>
                </c:pt>
                <c:pt idx="48">
                  <c:v>12135.5</c:v>
                </c:pt>
                <c:pt idx="49">
                  <c:v>12135.5</c:v>
                </c:pt>
                <c:pt idx="50">
                  <c:v>12136</c:v>
                </c:pt>
                <c:pt idx="51">
                  <c:v>12136</c:v>
                </c:pt>
                <c:pt idx="52">
                  <c:v>12194.5</c:v>
                </c:pt>
                <c:pt idx="53">
                  <c:v>12194.5</c:v>
                </c:pt>
                <c:pt idx="54">
                  <c:v>12194.5</c:v>
                </c:pt>
                <c:pt idx="55">
                  <c:v>12194.5</c:v>
                </c:pt>
                <c:pt idx="56">
                  <c:v>12207</c:v>
                </c:pt>
                <c:pt idx="57">
                  <c:v>12207</c:v>
                </c:pt>
                <c:pt idx="58">
                  <c:v>12207</c:v>
                </c:pt>
                <c:pt idx="59">
                  <c:v>12210</c:v>
                </c:pt>
                <c:pt idx="60">
                  <c:v>12210</c:v>
                </c:pt>
                <c:pt idx="61">
                  <c:v>12210</c:v>
                </c:pt>
                <c:pt idx="62">
                  <c:v>12213</c:v>
                </c:pt>
                <c:pt idx="63">
                  <c:v>12213</c:v>
                </c:pt>
                <c:pt idx="64">
                  <c:v>12213</c:v>
                </c:pt>
                <c:pt idx="65">
                  <c:v>12290.5</c:v>
                </c:pt>
                <c:pt idx="66">
                  <c:v>12290.5</c:v>
                </c:pt>
                <c:pt idx="67">
                  <c:v>13055.5</c:v>
                </c:pt>
                <c:pt idx="68">
                  <c:v>13055.5</c:v>
                </c:pt>
                <c:pt idx="69">
                  <c:v>13256</c:v>
                </c:pt>
                <c:pt idx="70">
                  <c:v>13321.5</c:v>
                </c:pt>
                <c:pt idx="71">
                  <c:v>14509</c:v>
                </c:pt>
                <c:pt idx="72">
                  <c:v>17790</c:v>
                </c:pt>
                <c:pt idx="73">
                  <c:v>17790.5</c:v>
                </c:pt>
                <c:pt idx="74">
                  <c:v>17791</c:v>
                </c:pt>
                <c:pt idx="75">
                  <c:v>17794</c:v>
                </c:pt>
                <c:pt idx="76">
                  <c:v>17799.5</c:v>
                </c:pt>
                <c:pt idx="77">
                  <c:v>17800</c:v>
                </c:pt>
                <c:pt idx="78">
                  <c:v>17802.5</c:v>
                </c:pt>
                <c:pt idx="79">
                  <c:v>17812</c:v>
                </c:pt>
                <c:pt idx="80">
                  <c:v>17812.5</c:v>
                </c:pt>
                <c:pt idx="81">
                  <c:v>17822</c:v>
                </c:pt>
                <c:pt idx="82">
                  <c:v>17857.5</c:v>
                </c:pt>
                <c:pt idx="83">
                  <c:v>17858</c:v>
                </c:pt>
                <c:pt idx="84">
                  <c:v>17860.5</c:v>
                </c:pt>
                <c:pt idx="85">
                  <c:v>17861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4.094999996596016E-3</c:v>
                </c:pt>
                <c:pt idx="1">
                  <c:v>1.9649999958346598E-3</c:v>
                </c:pt>
                <c:pt idx="2">
                  <c:v>-6.9999999686842784E-4</c:v>
                </c:pt>
                <c:pt idx="4">
                  <c:v>-9.4499999977415428E-4</c:v>
                </c:pt>
                <c:pt idx="5">
                  <c:v>-5.5000000429572538E-4</c:v>
                </c:pt>
                <c:pt idx="6">
                  <c:v>-1.3049999979557469E-3</c:v>
                </c:pt>
                <c:pt idx="7">
                  <c:v>-3.1499999968218617E-3</c:v>
                </c:pt>
                <c:pt idx="8">
                  <c:v>-5.7949999973061495E-3</c:v>
                </c:pt>
                <c:pt idx="9">
                  <c:v>-1.4994999997725245E-2</c:v>
                </c:pt>
                <c:pt idx="10">
                  <c:v>-1.516490000358317E-2</c:v>
                </c:pt>
                <c:pt idx="11">
                  <c:v>-1.4835000001767185E-2</c:v>
                </c:pt>
                <c:pt idx="12">
                  <c:v>-1.4379999003722332E-2</c:v>
                </c:pt>
                <c:pt idx="13">
                  <c:v>-2.0574999995005783E-2</c:v>
                </c:pt>
                <c:pt idx="14">
                  <c:v>-2.7224999997997656E-2</c:v>
                </c:pt>
                <c:pt idx="15">
                  <c:v>-2.9970000003231689E-2</c:v>
                </c:pt>
                <c:pt idx="16">
                  <c:v>-3.8800000002083834E-2</c:v>
                </c:pt>
                <c:pt idx="17">
                  <c:v>-3.9544999999634456E-2</c:v>
                </c:pt>
                <c:pt idx="18">
                  <c:v>-4.7115000001213048E-2</c:v>
                </c:pt>
                <c:pt idx="19">
                  <c:v>-5.0159999998868443E-2</c:v>
                </c:pt>
                <c:pt idx="20">
                  <c:v>-5.3585000001476146E-2</c:v>
                </c:pt>
                <c:pt idx="21">
                  <c:v>-5.1634999996167608E-2</c:v>
                </c:pt>
                <c:pt idx="22">
                  <c:v>-5.4579999996349216E-2</c:v>
                </c:pt>
                <c:pt idx="23">
                  <c:v>-5.5079999998270068E-2</c:v>
                </c:pt>
                <c:pt idx="24">
                  <c:v>-5.5079999998270068E-2</c:v>
                </c:pt>
                <c:pt idx="25">
                  <c:v>-5.4980000000796281E-2</c:v>
                </c:pt>
                <c:pt idx="26">
                  <c:v>-5.4980000000796281E-2</c:v>
                </c:pt>
                <c:pt idx="27">
                  <c:v>-5.6040000003122259E-2</c:v>
                </c:pt>
                <c:pt idx="28">
                  <c:v>-5.5939999998372514E-2</c:v>
                </c:pt>
                <c:pt idx="29">
                  <c:v>-5.5240000001504086E-2</c:v>
                </c:pt>
                <c:pt idx="30">
                  <c:v>-5.5510000005597249E-2</c:v>
                </c:pt>
                <c:pt idx="31">
                  <c:v>-5.5410000000847504E-2</c:v>
                </c:pt>
                <c:pt idx="32">
                  <c:v>-5.4710000003979076E-2</c:v>
                </c:pt>
                <c:pt idx="33">
                  <c:v>-6.2904999998863786E-2</c:v>
                </c:pt>
                <c:pt idx="34">
                  <c:v>-6.3849999998637941E-2</c:v>
                </c:pt>
                <c:pt idx="37">
                  <c:v>-0.10046000000147615</c:v>
                </c:pt>
                <c:pt idx="38">
                  <c:v>-9.9180000004707836E-2</c:v>
                </c:pt>
                <c:pt idx="39">
                  <c:v>-9.8300000005110633E-2</c:v>
                </c:pt>
                <c:pt idx="40">
                  <c:v>-9.9674999997660052E-2</c:v>
                </c:pt>
                <c:pt idx="41">
                  <c:v>-9.8570000001927838E-2</c:v>
                </c:pt>
                <c:pt idx="42">
                  <c:v>-0.10112500000104774</c:v>
                </c:pt>
                <c:pt idx="43">
                  <c:v>-9.9725000000034925E-2</c:v>
                </c:pt>
                <c:pt idx="44">
                  <c:v>-9.9325000002863817E-2</c:v>
                </c:pt>
                <c:pt idx="45">
                  <c:v>-9.9025000003166497E-2</c:v>
                </c:pt>
                <c:pt idx="46">
                  <c:v>-0.10239500000170665</c:v>
                </c:pt>
                <c:pt idx="47">
                  <c:v>-0.10219499999948312</c:v>
                </c:pt>
                <c:pt idx="48">
                  <c:v>-0.10209500000200933</c:v>
                </c:pt>
                <c:pt idx="49">
                  <c:v>-0.10159500000008848</c:v>
                </c:pt>
                <c:pt idx="50">
                  <c:v>-0.1008399999991525</c:v>
                </c:pt>
                <c:pt idx="51">
                  <c:v>-0.1008399999991525</c:v>
                </c:pt>
                <c:pt idx="52">
                  <c:v>-0.10020499999518506</c:v>
                </c:pt>
                <c:pt idx="53">
                  <c:v>-0.10010499999771127</c:v>
                </c:pt>
                <c:pt idx="54">
                  <c:v>-0.10000499999296153</c:v>
                </c:pt>
                <c:pt idx="55">
                  <c:v>-9.9404999993566889E-2</c:v>
                </c:pt>
                <c:pt idx="56">
                  <c:v>-0.10353000000031898</c:v>
                </c:pt>
                <c:pt idx="57">
                  <c:v>-0.10182999999960884</c:v>
                </c:pt>
                <c:pt idx="58">
                  <c:v>-0.10173000000213506</c:v>
                </c:pt>
                <c:pt idx="59">
                  <c:v>-0.10240000000339933</c:v>
                </c:pt>
                <c:pt idx="60">
                  <c:v>-0.10229999999864958</c:v>
                </c:pt>
                <c:pt idx="61">
                  <c:v>-0.10210000000370201</c:v>
                </c:pt>
                <c:pt idx="62">
                  <c:v>-0.10347000000183471</c:v>
                </c:pt>
                <c:pt idx="63">
                  <c:v>-0.10207000000082189</c:v>
                </c:pt>
                <c:pt idx="64">
                  <c:v>-0.1019700000033481</c:v>
                </c:pt>
                <c:pt idx="65">
                  <c:v>-0.10224500000185799</c:v>
                </c:pt>
                <c:pt idx="66">
                  <c:v>-0.1015449999977136</c:v>
                </c:pt>
                <c:pt idx="67">
                  <c:v>-0.10297499999433057</c:v>
                </c:pt>
                <c:pt idx="68">
                  <c:v>-0.10297499999433057</c:v>
                </c:pt>
                <c:pt idx="69">
                  <c:v>-0.10504000000219094</c:v>
                </c:pt>
                <c:pt idx="70">
                  <c:v>-0.10585499999433523</c:v>
                </c:pt>
                <c:pt idx="71">
                  <c:v>-0.11126999999396503</c:v>
                </c:pt>
                <c:pt idx="72">
                  <c:v>-0.11961000000155764</c:v>
                </c:pt>
                <c:pt idx="73">
                  <c:v>-0.11807499999849824</c:v>
                </c:pt>
                <c:pt idx="74">
                  <c:v>-0.11908000000403263</c:v>
                </c:pt>
                <c:pt idx="75">
                  <c:v>-0.11954999999579741</c:v>
                </c:pt>
                <c:pt idx="76">
                  <c:v>-0.11794499999814434</c:v>
                </c:pt>
                <c:pt idx="77">
                  <c:v>-0.11958999999478692</c:v>
                </c:pt>
                <c:pt idx="78">
                  <c:v>-0.11939499999425607</c:v>
                </c:pt>
                <c:pt idx="79">
                  <c:v>-0.12038000000029569</c:v>
                </c:pt>
                <c:pt idx="80">
                  <c:v>-0.11990499999956228</c:v>
                </c:pt>
                <c:pt idx="81">
                  <c:v>-0.12029000000620726</c:v>
                </c:pt>
                <c:pt idx="82">
                  <c:v>-0.11834499999531545</c:v>
                </c:pt>
                <c:pt idx="83">
                  <c:v>-0.11981999999989057</c:v>
                </c:pt>
                <c:pt idx="84">
                  <c:v>-0.11831499999971129</c:v>
                </c:pt>
                <c:pt idx="85">
                  <c:v>-0.11944999999832362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637-4B8D-939C-50CC5ECD9580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</c:f>
                <c:numCache>
                  <c:formatCode>General</c:formatCode>
                  <c:ptCount val="79"/>
                  <c:pt idx="3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9">
                    <c:v>0</c:v>
                  </c:pt>
                  <c:pt idx="20">
                    <c:v>2.0000000000000001E-4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6.9999999999999999E-4</c:v>
                  </c:pt>
                  <c:pt idx="26">
                    <c:v>6.9999999999999999E-4</c:v>
                  </c:pt>
                  <c:pt idx="27">
                    <c:v>0</c:v>
                  </c:pt>
                  <c:pt idx="28">
                    <c:v>6.4000000000000005E-4</c:v>
                  </c:pt>
                  <c:pt idx="29">
                    <c:v>4.2999999999999999E-4</c:v>
                  </c:pt>
                  <c:pt idx="30">
                    <c:v>0</c:v>
                  </c:pt>
                  <c:pt idx="31">
                    <c:v>1.0399999999999999E-3</c:v>
                  </c:pt>
                  <c:pt idx="32">
                    <c:v>1.7000000000000001E-4</c:v>
                  </c:pt>
                  <c:pt idx="33">
                    <c:v>4.0000000000000002E-4</c:v>
                  </c:pt>
                  <c:pt idx="34">
                    <c:v>2.9999999999999997E-4</c:v>
                  </c:pt>
                  <c:pt idx="35">
                    <c:v>3.0000000000000001E-3</c:v>
                  </c:pt>
                  <c:pt idx="36">
                    <c:v>2.0999999999999999E-3</c:v>
                  </c:pt>
                  <c:pt idx="38">
                    <c:v>2.0000000000000001E-4</c:v>
                  </c:pt>
                  <c:pt idx="39">
                    <c:v>2.9999999999999997E-4</c:v>
                  </c:pt>
                  <c:pt idx="40">
                    <c:v>2.2000000000000001E-3</c:v>
                  </c:pt>
                  <c:pt idx="41">
                    <c:v>2.5999999999999999E-3</c:v>
                  </c:pt>
                  <c:pt idx="42">
                    <c:v>1E-3</c:v>
                  </c:pt>
                  <c:pt idx="43">
                    <c:v>1E-4</c:v>
                  </c:pt>
                  <c:pt idx="45">
                    <c:v>4.4000000000000003E-3</c:v>
                  </c:pt>
                  <c:pt idx="46">
                    <c:v>5.0000000000000001E-4</c:v>
                  </c:pt>
                  <c:pt idx="47">
                    <c:v>2.9999999999999997E-4</c:v>
                  </c:pt>
                  <c:pt idx="49">
                    <c:v>3.8E-3</c:v>
                  </c:pt>
                  <c:pt idx="50">
                    <c:v>1.6000000000000001E-3</c:v>
                  </c:pt>
                  <c:pt idx="51">
                    <c:v>0</c:v>
                  </c:pt>
                  <c:pt idx="52">
                    <c:v>5.9999999999999995E-4</c:v>
                  </c:pt>
                  <c:pt idx="54">
                    <c:v>1E-3</c:v>
                  </c:pt>
                  <c:pt idx="55">
                    <c:v>2.5000000000000001E-3</c:v>
                  </c:pt>
                  <c:pt idx="56">
                    <c:v>1.5E-3</c:v>
                  </c:pt>
                  <c:pt idx="57">
                    <c:v>8.0000000000000004E-4</c:v>
                  </c:pt>
                  <c:pt idx="58">
                    <c:v>4.0000000000000002E-4</c:v>
                  </c:pt>
                  <c:pt idx="59">
                    <c:v>1E-3</c:v>
                  </c:pt>
                  <c:pt idx="60">
                    <c:v>8.9999999999999998E-4</c:v>
                  </c:pt>
                  <c:pt idx="61">
                    <c:v>2.9999999999999997E-4</c:v>
                  </c:pt>
                  <c:pt idx="62">
                    <c:v>1.6000000000000001E-3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8.0000000000000004E-4</c:v>
                  </c:pt>
                  <c:pt idx="66">
                    <c:v>1.1000000000000001E-3</c:v>
                  </c:pt>
                </c:numCache>
              </c:numRef>
            </c:plus>
            <c:minus>
              <c:numRef>
                <c:f>'Active 1'!$D$21:$D$99</c:f>
                <c:numCache>
                  <c:formatCode>General</c:formatCode>
                  <c:ptCount val="79"/>
                  <c:pt idx="3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9">
                    <c:v>0</c:v>
                  </c:pt>
                  <c:pt idx="20">
                    <c:v>2.0000000000000001E-4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6.9999999999999999E-4</c:v>
                  </c:pt>
                  <c:pt idx="26">
                    <c:v>6.9999999999999999E-4</c:v>
                  </c:pt>
                  <c:pt idx="27">
                    <c:v>0</c:v>
                  </c:pt>
                  <c:pt idx="28">
                    <c:v>6.4000000000000005E-4</c:v>
                  </c:pt>
                  <c:pt idx="29">
                    <c:v>4.2999999999999999E-4</c:v>
                  </c:pt>
                  <c:pt idx="30">
                    <c:v>0</c:v>
                  </c:pt>
                  <c:pt idx="31">
                    <c:v>1.0399999999999999E-3</c:v>
                  </c:pt>
                  <c:pt idx="32">
                    <c:v>1.7000000000000001E-4</c:v>
                  </c:pt>
                  <c:pt idx="33">
                    <c:v>4.0000000000000002E-4</c:v>
                  </c:pt>
                  <c:pt idx="34">
                    <c:v>2.9999999999999997E-4</c:v>
                  </c:pt>
                  <c:pt idx="35">
                    <c:v>3.0000000000000001E-3</c:v>
                  </c:pt>
                  <c:pt idx="36">
                    <c:v>2.0999999999999999E-3</c:v>
                  </c:pt>
                  <c:pt idx="38">
                    <c:v>2.0000000000000001E-4</c:v>
                  </c:pt>
                  <c:pt idx="39">
                    <c:v>2.9999999999999997E-4</c:v>
                  </c:pt>
                  <c:pt idx="40">
                    <c:v>2.2000000000000001E-3</c:v>
                  </c:pt>
                  <c:pt idx="41">
                    <c:v>2.5999999999999999E-3</c:v>
                  </c:pt>
                  <c:pt idx="42">
                    <c:v>1E-3</c:v>
                  </c:pt>
                  <c:pt idx="43">
                    <c:v>1E-4</c:v>
                  </c:pt>
                  <c:pt idx="45">
                    <c:v>4.4000000000000003E-3</c:v>
                  </c:pt>
                  <c:pt idx="46">
                    <c:v>5.0000000000000001E-4</c:v>
                  </c:pt>
                  <c:pt idx="47">
                    <c:v>2.9999999999999997E-4</c:v>
                  </c:pt>
                  <c:pt idx="49">
                    <c:v>3.8E-3</c:v>
                  </c:pt>
                  <c:pt idx="50">
                    <c:v>1.6000000000000001E-3</c:v>
                  </c:pt>
                  <c:pt idx="51">
                    <c:v>0</c:v>
                  </c:pt>
                  <c:pt idx="52">
                    <c:v>5.9999999999999995E-4</c:v>
                  </c:pt>
                  <c:pt idx="54">
                    <c:v>1E-3</c:v>
                  </c:pt>
                  <c:pt idx="55">
                    <c:v>2.5000000000000001E-3</c:v>
                  </c:pt>
                  <c:pt idx="56">
                    <c:v>1.5E-3</c:v>
                  </c:pt>
                  <c:pt idx="57">
                    <c:v>8.0000000000000004E-4</c:v>
                  </c:pt>
                  <c:pt idx="58">
                    <c:v>4.0000000000000002E-4</c:v>
                  </c:pt>
                  <c:pt idx="59">
                    <c:v>1E-3</c:v>
                  </c:pt>
                  <c:pt idx="60">
                    <c:v>8.9999999999999998E-4</c:v>
                  </c:pt>
                  <c:pt idx="61">
                    <c:v>2.9999999999999997E-4</c:v>
                  </c:pt>
                  <c:pt idx="62">
                    <c:v>1.6000000000000001E-3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8.0000000000000004E-4</c:v>
                  </c:pt>
                  <c:pt idx="66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-3875.5</c:v>
                </c:pt>
                <c:pt idx="1">
                  <c:v>-18.5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65</c:v>
                </c:pt>
                <c:pt idx="6">
                  <c:v>1014.5</c:v>
                </c:pt>
                <c:pt idx="7">
                  <c:v>1015</c:v>
                </c:pt>
                <c:pt idx="8">
                  <c:v>1015.5</c:v>
                </c:pt>
                <c:pt idx="9">
                  <c:v>2995.5</c:v>
                </c:pt>
                <c:pt idx="10">
                  <c:v>2998.5</c:v>
                </c:pt>
                <c:pt idx="11">
                  <c:v>3001.5</c:v>
                </c:pt>
                <c:pt idx="12">
                  <c:v>3002</c:v>
                </c:pt>
                <c:pt idx="13">
                  <c:v>4007.5</c:v>
                </c:pt>
                <c:pt idx="14">
                  <c:v>5422.5</c:v>
                </c:pt>
                <c:pt idx="15">
                  <c:v>5423</c:v>
                </c:pt>
                <c:pt idx="16">
                  <c:v>6530</c:v>
                </c:pt>
                <c:pt idx="17">
                  <c:v>6530.5</c:v>
                </c:pt>
                <c:pt idx="18">
                  <c:v>7513.5</c:v>
                </c:pt>
                <c:pt idx="19">
                  <c:v>7514</c:v>
                </c:pt>
                <c:pt idx="20">
                  <c:v>7746.5</c:v>
                </c:pt>
                <c:pt idx="21">
                  <c:v>7751.5</c:v>
                </c:pt>
                <c:pt idx="22">
                  <c:v>7752</c:v>
                </c:pt>
                <c:pt idx="23">
                  <c:v>7842</c:v>
                </c:pt>
                <c:pt idx="24">
                  <c:v>7842</c:v>
                </c:pt>
                <c:pt idx="25">
                  <c:v>7842</c:v>
                </c:pt>
                <c:pt idx="26">
                  <c:v>7842</c:v>
                </c:pt>
                <c:pt idx="27">
                  <c:v>7876</c:v>
                </c:pt>
                <c:pt idx="28">
                  <c:v>7876</c:v>
                </c:pt>
                <c:pt idx="29">
                  <c:v>7876</c:v>
                </c:pt>
                <c:pt idx="30">
                  <c:v>7879</c:v>
                </c:pt>
                <c:pt idx="31">
                  <c:v>7879</c:v>
                </c:pt>
                <c:pt idx="32">
                  <c:v>7879</c:v>
                </c:pt>
                <c:pt idx="33">
                  <c:v>8614.5</c:v>
                </c:pt>
                <c:pt idx="34">
                  <c:v>8615</c:v>
                </c:pt>
                <c:pt idx="35">
                  <c:v>9750</c:v>
                </c:pt>
                <c:pt idx="36">
                  <c:v>9750.5</c:v>
                </c:pt>
                <c:pt idx="37">
                  <c:v>11840</c:v>
                </c:pt>
                <c:pt idx="38">
                  <c:v>11974</c:v>
                </c:pt>
                <c:pt idx="39">
                  <c:v>11974</c:v>
                </c:pt>
                <c:pt idx="40">
                  <c:v>11977.5</c:v>
                </c:pt>
                <c:pt idx="41">
                  <c:v>11993</c:v>
                </c:pt>
                <c:pt idx="42">
                  <c:v>12132.5</c:v>
                </c:pt>
                <c:pt idx="43">
                  <c:v>12132.5</c:v>
                </c:pt>
                <c:pt idx="44">
                  <c:v>12132.5</c:v>
                </c:pt>
                <c:pt idx="45">
                  <c:v>12132.5</c:v>
                </c:pt>
                <c:pt idx="46">
                  <c:v>12135.5</c:v>
                </c:pt>
                <c:pt idx="47">
                  <c:v>12135.5</c:v>
                </c:pt>
                <c:pt idx="48">
                  <c:v>12135.5</c:v>
                </c:pt>
                <c:pt idx="49">
                  <c:v>12135.5</c:v>
                </c:pt>
                <c:pt idx="50">
                  <c:v>12136</c:v>
                </c:pt>
                <c:pt idx="51">
                  <c:v>12136</c:v>
                </c:pt>
                <c:pt idx="52">
                  <c:v>12194.5</c:v>
                </c:pt>
                <c:pt idx="53">
                  <c:v>12194.5</c:v>
                </c:pt>
                <c:pt idx="54">
                  <c:v>12194.5</c:v>
                </c:pt>
                <c:pt idx="55">
                  <c:v>12194.5</c:v>
                </c:pt>
                <c:pt idx="56">
                  <c:v>12207</c:v>
                </c:pt>
                <c:pt idx="57">
                  <c:v>12207</c:v>
                </c:pt>
                <c:pt idx="58">
                  <c:v>12207</c:v>
                </c:pt>
                <c:pt idx="59">
                  <c:v>12210</c:v>
                </c:pt>
                <c:pt idx="60">
                  <c:v>12210</c:v>
                </c:pt>
                <c:pt idx="61">
                  <c:v>12210</c:v>
                </c:pt>
                <c:pt idx="62">
                  <c:v>12213</c:v>
                </c:pt>
                <c:pt idx="63">
                  <c:v>12213</c:v>
                </c:pt>
                <c:pt idx="64">
                  <c:v>12213</c:v>
                </c:pt>
                <c:pt idx="65">
                  <c:v>12290.5</c:v>
                </c:pt>
                <c:pt idx="66">
                  <c:v>12290.5</c:v>
                </c:pt>
                <c:pt idx="67">
                  <c:v>13055.5</c:v>
                </c:pt>
                <c:pt idx="68">
                  <c:v>13055.5</c:v>
                </c:pt>
                <c:pt idx="69">
                  <c:v>13256</c:v>
                </c:pt>
                <c:pt idx="70">
                  <c:v>13321.5</c:v>
                </c:pt>
                <c:pt idx="71">
                  <c:v>14509</c:v>
                </c:pt>
                <c:pt idx="72">
                  <c:v>17790</c:v>
                </c:pt>
                <c:pt idx="73">
                  <c:v>17790.5</c:v>
                </c:pt>
                <c:pt idx="74">
                  <c:v>17791</c:v>
                </c:pt>
                <c:pt idx="75">
                  <c:v>17794</c:v>
                </c:pt>
                <c:pt idx="76">
                  <c:v>17799.5</c:v>
                </c:pt>
                <c:pt idx="77">
                  <c:v>17800</c:v>
                </c:pt>
                <c:pt idx="78">
                  <c:v>17802.5</c:v>
                </c:pt>
                <c:pt idx="79">
                  <c:v>17812</c:v>
                </c:pt>
                <c:pt idx="80">
                  <c:v>17812.5</c:v>
                </c:pt>
                <c:pt idx="81">
                  <c:v>17822</c:v>
                </c:pt>
                <c:pt idx="82">
                  <c:v>17857.5</c:v>
                </c:pt>
                <c:pt idx="83">
                  <c:v>17858</c:v>
                </c:pt>
                <c:pt idx="84">
                  <c:v>17860.5</c:v>
                </c:pt>
                <c:pt idx="85">
                  <c:v>17861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637-4B8D-939C-50CC5ECD9580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</c:f>
                <c:numCache>
                  <c:formatCode>General</c:formatCode>
                  <c:ptCount val="79"/>
                  <c:pt idx="3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9">
                    <c:v>0</c:v>
                  </c:pt>
                  <c:pt idx="20">
                    <c:v>2.0000000000000001E-4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6.9999999999999999E-4</c:v>
                  </c:pt>
                  <c:pt idx="26">
                    <c:v>6.9999999999999999E-4</c:v>
                  </c:pt>
                  <c:pt idx="27">
                    <c:v>0</c:v>
                  </c:pt>
                  <c:pt idx="28">
                    <c:v>6.4000000000000005E-4</c:v>
                  </c:pt>
                  <c:pt idx="29">
                    <c:v>4.2999999999999999E-4</c:v>
                  </c:pt>
                  <c:pt idx="30">
                    <c:v>0</c:v>
                  </c:pt>
                  <c:pt idx="31">
                    <c:v>1.0399999999999999E-3</c:v>
                  </c:pt>
                  <c:pt idx="32">
                    <c:v>1.7000000000000001E-4</c:v>
                  </c:pt>
                  <c:pt idx="33">
                    <c:v>4.0000000000000002E-4</c:v>
                  </c:pt>
                  <c:pt idx="34">
                    <c:v>2.9999999999999997E-4</c:v>
                  </c:pt>
                  <c:pt idx="35">
                    <c:v>3.0000000000000001E-3</c:v>
                  </c:pt>
                  <c:pt idx="36">
                    <c:v>2.0999999999999999E-3</c:v>
                  </c:pt>
                  <c:pt idx="38">
                    <c:v>2.0000000000000001E-4</c:v>
                  </c:pt>
                  <c:pt idx="39">
                    <c:v>2.9999999999999997E-4</c:v>
                  </c:pt>
                  <c:pt idx="40">
                    <c:v>2.2000000000000001E-3</c:v>
                  </c:pt>
                  <c:pt idx="41">
                    <c:v>2.5999999999999999E-3</c:v>
                  </c:pt>
                  <c:pt idx="42">
                    <c:v>1E-3</c:v>
                  </c:pt>
                  <c:pt idx="43">
                    <c:v>1E-4</c:v>
                  </c:pt>
                  <c:pt idx="45">
                    <c:v>4.4000000000000003E-3</c:v>
                  </c:pt>
                  <c:pt idx="46">
                    <c:v>5.0000000000000001E-4</c:v>
                  </c:pt>
                  <c:pt idx="47">
                    <c:v>2.9999999999999997E-4</c:v>
                  </c:pt>
                  <c:pt idx="49">
                    <c:v>3.8E-3</c:v>
                  </c:pt>
                  <c:pt idx="50">
                    <c:v>1.6000000000000001E-3</c:v>
                  </c:pt>
                  <c:pt idx="51">
                    <c:v>0</c:v>
                  </c:pt>
                  <c:pt idx="52">
                    <c:v>5.9999999999999995E-4</c:v>
                  </c:pt>
                  <c:pt idx="54">
                    <c:v>1E-3</c:v>
                  </c:pt>
                  <c:pt idx="55">
                    <c:v>2.5000000000000001E-3</c:v>
                  </c:pt>
                  <c:pt idx="56">
                    <c:v>1.5E-3</c:v>
                  </c:pt>
                  <c:pt idx="57">
                    <c:v>8.0000000000000004E-4</c:v>
                  </c:pt>
                  <c:pt idx="58">
                    <c:v>4.0000000000000002E-4</c:v>
                  </c:pt>
                  <c:pt idx="59">
                    <c:v>1E-3</c:v>
                  </c:pt>
                  <c:pt idx="60">
                    <c:v>8.9999999999999998E-4</c:v>
                  </c:pt>
                  <c:pt idx="61">
                    <c:v>2.9999999999999997E-4</c:v>
                  </c:pt>
                  <c:pt idx="62">
                    <c:v>1.6000000000000001E-3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8.0000000000000004E-4</c:v>
                  </c:pt>
                  <c:pt idx="66">
                    <c:v>1.1000000000000001E-3</c:v>
                  </c:pt>
                </c:numCache>
              </c:numRef>
            </c:plus>
            <c:minus>
              <c:numRef>
                <c:f>'Active 1'!$D$21:$D$99</c:f>
                <c:numCache>
                  <c:formatCode>General</c:formatCode>
                  <c:ptCount val="79"/>
                  <c:pt idx="3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9">
                    <c:v>0</c:v>
                  </c:pt>
                  <c:pt idx="20">
                    <c:v>2.0000000000000001E-4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6.9999999999999999E-4</c:v>
                  </c:pt>
                  <c:pt idx="26">
                    <c:v>6.9999999999999999E-4</c:v>
                  </c:pt>
                  <c:pt idx="27">
                    <c:v>0</c:v>
                  </c:pt>
                  <c:pt idx="28">
                    <c:v>6.4000000000000005E-4</c:v>
                  </c:pt>
                  <c:pt idx="29">
                    <c:v>4.2999999999999999E-4</c:v>
                  </c:pt>
                  <c:pt idx="30">
                    <c:v>0</c:v>
                  </c:pt>
                  <c:pt idx="31">
                    <c:v>1.0399999999999999E-3</c:v>
                  </c:pt>
                  <c:pt idx="32">
                    <c:v>1.7000000000000001E-4</c:v>
                  </c:pt>
                  <c:pt idx="33">
                    <c:v>4.0000000000000002E-4</c:v>
                  </c:pt>
                  <c:pt idx="34">
                    <c:v>2.9999999999999997E-4</c:v>
                  </c:pt>
                  <c:pt idx="35">
                    <c:v>3.0000000000000001E-3</c:v>
                  </c:pt>
                  <c:pt idx="36">
                    <c:v>2.0999999999999999E-3</c:v>
                  </c:pt>
                  <c:pt idx="38">
                    <c:v>2.0000000000000001E-4</c:v>
                  </c:pt>
                  <c:pt idx="39">
                    <c:v>2.9999999999999997E-4</c:v>
                  </c:pt>
                  <c:pt idx="40">
                    <c:v>2.2000000000000001E-3</c:v>
                  </c:pt>
                  <c:pt idx="41">
                    <c:v>2.5999999999999999E-3</c:v>
                  </c:pt>
                  <c:pt idx="42">
                    <c:v>1E-3</c:v>
                  </c:pt>
                  <c:pt idx="43">
                    <c:v>1E-4</c:v>
                  </c:pt>
                  <c:pt idx="45">
                    <c:v>4.4000000000000003E-3</c:v>
                  </c:pt>
                  <c:pt idx="46">
                    <c:v>5.0000000000000001E-4</c:v>
                  </c:pt>
                  <c:pt idx="47">
                    <c:v>2.9999999999999997E-4</c:v>
                  </c:pt>
                  <c:pt idx="49">
                    <c:v>3.8E-3</c:v>
                  </c:pt>
                  <c:pt idx="50">
                    <c:v>1.6000000000000001E-3</c:v>
                  </c:pt>
                  <c:pt idx="51">
                    <c:v>0</c:v>
                  </c:pt>
                  <c:pt idx="52">
                    <c:v>5.9999999999999995E-4</c:v>
                  </c:pt>
                  <c:pt idx="54">
                    <c:v>1E-3</c:v>
                  </c:pt>
                  <c:pt idx="55">
                    <c:v>2.5000000000000001E-3</c:v>
                  </c:pt>
                  <c:pt idx="56">
                    <c:v>1.5E-3</c:v>
                  </c:pt>
                  <c:pt idx="57">
                    <c:v>8.0000000000000004E-4</c:v>
                  </c:pt>
                  <c:pt idx="58">
                    <c:v>4.0000000000000002E-4</c:v>
                  </c:pt>
                  <c:pt idx="59">
                    <c:v>1E-3</c:v>
                  </c:pt>
                  <c:pt idx="60">
                    <c:v>8.9999999999999998E-4</c:v>
                  </c:pt>
                  <c:pt idx="61">
                    <c:v>2.9999999999999997E-4</c:v>
                  </c:pt>
                  <c:pt idx="62">
                    <c:v>1.6000000000000001E-3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8.0000000000000004E-4</c:v>
                  </c:pt>
                  <c:pt idx="66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-3875.5</c:v>
                </c:pt>
                <c:pt idx="1">
                  <c:v>-18.5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65</c:v>
                </c:pt>
                <c:pt idx="6">
                  <c:v>1014.5</c:v>
                </c:pt>
                <c:pt idx="7">
                  <c:v>1015</c:v>
                </c:pt>
                <c:pt idx="8">
                  <c:v>1015.5</c:v>
                </c:pt>
                <c:pt idx="9">
                  <c:v>2995.5</c:v>
                </c:pt>
                <c:pt idx="10">
                  <c:v>2998.5</c:v>
                </c:pt>
                <c:pt idx="11">
                  <c:v>3001.5</c:v>
                </c:pt>
                <c:pt idx="12">
                  <c:v>3002</c:v>
                </c:pt>
                <c:pt idx="13">
                  <c:v>4007.5</c:v>
                </c:pt>
                <c:pt idx="14">
                  <c:v>5422.5</c:v>
                </c:pt>
                <c:pt idx="15">
                  <c:v>5423</c:v>
                </c:pt>
                <c:pt idx="16">
                  <c:v>6530</c:v>
                </c:pt>
                <c:pt idx="17">
                  <c:v>6530.5</c:v>
                </c:pt>
                <c:pt idx="18">
                  <c:v>7513.5</c:v>
                </c:pt>
                <c:pt idx="19">
                  <c:v>7514</c:v>
                </c:pt>
                <c:pt idx="20">
                  <c:v>7746.5</c:v>
                </c:pt>
                <c:pt idx="21">
                  <c:v>7751.5</c:v>
                </c:pt>
                <c:pt idx="22">
                  <c:v>7752</c:v>
                </c:pt>
                <c:pt idx="23">
                  <c:v>7842</c:v>
                </c:pt>
                <c:pt idx="24">
                  <c:v>7842</c:v>
                </c:pt>
                <c:pt idx="25">
                  <c:v>7842</c:v>
                </c:pt>
                <c:pt idx="26">
                  <c:v>7842</c:v>
                </c:pt>
                <c:pt idx="27">
                  <c:v>7876</c:v>
                </c:pt>
                <c:pt idx="28">
                  <c:v>7876</c:v>
                </c:pt>
                <c:pt idx="29">
                  <c:v>7876</c:v>
                </c:pt>
                <c:pt idx="30">
                  <c:v>7879</c:v>
                </c:pt>
                <c:pt idx="31">
                  <c:v>7879</c:v>
                </c:pt>
                <c:pt idx="32">
                  <c:v>7879</c:v>
                </c:pt>
                <c:pt idx="33">
                  <c:v>8614.5</c:v>
                </c:pt>
                <c:pt idx="34">
                  <c:v>8615</c:v>
                </c:pt>
                <c:pt idx="35">
                  <c:v>9750</c:v>
                </c:pt>
                <c:pt idx="36">
                  <c:v>9750.5</c:v>
                </c:pt>
                <c:pt idx="37">
                  <c:v>11840</c:v>
                </c:pt>
                <c:pt idx="38">
                  <c:v>11974</c:v>
                </c:pt>
                <c:pt idx="39">
                  <c:v>11974</c:v>
                </c:pt>
                <c:pt idx="40">
                  <c:v>11977.5</c:v>
                </c:pt>
                <c:pt idx="41">
                  <c:v>11993</c:v>
                </c:pt>
                <c:pt idx="42">
                  <c:v>12132.5</c:v>
                </c:pt>
                <c:pt idx="43">
                  <c:v>12132.5</c:v>
                </c:pt>
                <c:pt idx="44">
                  <c:v>12132.5</c:v>
                </c:pt>
                <c:pt idx="45">
                  <c:v>12132.5</c:v>
                </c:pt>
                <c:pt idx="46">
                  <c:v>12135.5</c:v>
                </c:pt>
                <c:pt idx="47">
                  <c:v>12135.5</c:v>
                </c:pt>
                <c:pt idx="48">
                  <c:v>12135.5</c:v>
                </c:pt>
                <c:pt idx="49">
                  <c:v>12135.5</c:v>
                </c:pt>
                <c:pt idx="50">
                  <c:v>12136</c:v>
                </c:pt>
                <c:pt idx="51">
                  <c:v>12136</c:v>
                </c:pt>
                <c:pt idx="52">
                  <c:v>12194.5</c:v>
                </c:pt>
                <c:pt idx="53">
                  <c:v>12194.5</c:v>
                </c:pt>
                <c:pt idx="54">
                  <c:v>12194.5</c:v>
                </c:pt>
                <c:pt idx="55">
                  <c:v>12194.5</c:v>
                </c:pt>
                <c:pt idx="56">
                  <c:v>12207</c:v>
                </c:pt>
                <c:pt idx="57">
                  <c:v>12207</c:v>
                </c:pt>
                <c:pt idx="58">
                  <c:v>12207</c:v>
                </c:pt>
                <c:pt idx="59">
                  <c:v>12210</c:v>
                </c:pt>
                <c:pt idx="60">
                  <c:v>12210</c:v>
                </c:pt>
                <c:pt idx="61">
                  <c:v>12210</c:v>
                </c:pt>
                <c:pt idx="62">
                  <c:v>12213</c:v>
                </c:pt>
                <c:pt idx="63">
                  <c:v>12213</c:v>
                </c:pt>
                <c:pt idx="64">
                  <c:v>12213</c:v>
                </c:pt>
                <c:pt idx="65">
                  <c:v>12290.5</c:v>
                </c:pt>
                <c:pt idx="66">
                  <c:v>12290.5</c:v>
                </c:pt>
                <c:pt idx="67">
                  <c:v>13055.5</c:v>
                </c:pt>
                <c:pt idx="68">
                  <c:v>13055.5</c:v>
                </c:pt>
                <c:pt idx="69">
                  <c:v>13256</c:v>
                </c:pt>
                <c:pt idx="70">
                  <c:v>13321.5</c:v>
                </c:pt>
                <c:pt idx="71">
                  <c:v>14509</c:v>
                </c:pt>
                <c:pt idx="72">
                  <c:v>17790</c:v>
                </c:pt>
                <c:pt idx="73">
                  <c:v>17790.5</c:v>
                </c:pt>
                <c:pt idx="74">
                  <c:v>17791</c:v>
                </c:pt>
                <c:pt idx="75">
                  <c:v>17794</c:v>
                </c:pt>
                <c:pt idx="76">
                  <c:v>17799.5</c:v>
                </c:pt>
                <c:pt idx="77">
                  <c:v>17800</c:v>
                </c:pt>
                <c:pt idx="78">
                  <c:v>17802.5</c:v>
                </c:pt>
                <c:pt idx="79">
                  <c:v>17812</c:v>
                </c:pt>
                <c:pt idx="80">
                  <c:v>17812.5</c:v>
                </c:pt>
                <c:pt idx="81">
                  <c:v>17822</c:v>
                </c:pt>
                <c:pt idx="82">
                  <c:v>17857.5</c:v>
                </c:pt>
                <c:pt idx="83">
                  <c:v>17858</c:v>
                </c:pt>
                <c:pt idx="84">
                  <c:v>17860.5</c:v>
                </c:pt>
                <c:pt idx="85">
                  <c:v>17861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637-4B8D-939C-50CC5ECD9580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</c:f>
                <c:numCache>
                  <c:formatCode>General</c:formatCode>
                  <c:ptCount val="79"/>
                  <c:pt idx="3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9">
                    <c:v>0</c:v>
                  </c:pt>
                  <c:pt idx="20">
                    <c:v>2.0000000000000001E-4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6.9999999999999999E-4</c:v>
                  </c:pt>
                  <c:pt idx="26">
                    <c:v>6.9999999999999999E-4</c:v>
                  </c:pt>
                  <c:pt idx="27">
                    <c:v>0</c:v>
                  </c:pt>
                  <c:pt idx="28">
                    <c:v>6.4000000000000005E-4</c:v>
                  </c:pt>
                  <c:pt idx="29">
                    <c:v>4.2999999999999999E-4</c:v>
                  </c:pt>
                  <c:pt idx="30">
                    <c:v>0</c:v>
                  </c:pt>
                  <c:pt idx="31">
                    <c:v>1.0399999999999999E-3</c:v>
                  </c:pt>
                  <c:pt idx="32">
                    <c:v>1.7000000000000001E-4</c:v>
                  </c:pt>
                  <c:pt idx="33">
                    <c:v>4.0000000000000002E-4</c:v>
                  </c:pt>
                  <c:pt idx="34">
                    <c:v>2.9999999999999997E-4</c:v>
                  </c:pt>
                  <c:pt idx="35">
                    <c:v>3.0000000000000001E-3</c:v>
                  </c:pt>
                  <c:pt idx="36">
                    <c:v>2.0999999999999999E-3</c:v>
                  </c:pt>
                  <c:pt idx="38">
                    <c:v>2.0000000000000001E-4</c:v>
                  </c:pt>
                  <c:pt idx="39">
                    <c:v>2.9999999999999997E-4</c:v>
                  </c:pt>
                  <c:pt idx="40">
                    <c:v>2.2000000000000001E-3</c:v>
                  </c:pt>
                  <c:pt idx="41">
                    <c:v>2.5999999999999999E-3</c:v>
                  </c:pt>
                  <c:pt idx="42">
                    <c:v>1E-3</c:v>
                  </c:pt>
                  <c:pt idx="43">
                    <c:v>1E-4</c:v>
                  </c:pt>
                  <c:pt idx="45">
                    <c:v>4.4000000000000003E-3</c:v>
                  </c:pt>
                  <c:pt idx="46">
                    <c:v>5.0000000000000001E-4</c:v>
                  </c:pt>
                  <c:pt idx="47">
                    <c:v>2.9999999999999997E-4</c:v>
                  </c:pt>
                  <c:pt idx="49">
                    <c:v>3.8E-3</c:v>
                  </c:pt>
                  <c:pt idx="50">
                    <c:v>1.6000000000000001E-3</c:v>
                  </c:pt>
                  <c:pt idx="51">
                    <c:v>0</c:v>
                  </c:pt>
                  <c:pt idx="52">
                    <c:v>5.9999999999999995E-4</c:v>
                  </c:pt>
                  <c:pt idx="54">
                    <c:v>1E-3</c:v>
                  </c:pt>
                  <c:pt idx="55">
                    <c:v>2.5000000000000001E-3</c:v>
                  </c:pt>
                  <c:pt idx="56">
                    <c:v>1.5E-3</c:v>
                  </c:pt>
                  <c:pt idx="57">
                    <c:v>8.0000000000000004E-4</c:v>
                  </c:pt>
                  <c:pt idx="58">
                    <c:v>4.0000000000000002E-4</c:v>
                  </c:pt>
                  <c:pt idx="59">
                    <c:v>1E-3</c:v>
                  </c:pt>
                  <c:pt idx="60">
                    <c:v>8.9999999999999998E-4</c:v>
                  </c:pt>
                  <c:pt idx="61">
                    <c:v>2.9999999999999997E-4</c:v>
                  </c:pt>
                  <c:pt idx="62">
                    <c:v>1.6000000000000001E-3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8.0000000000000004E-4</c:v>
                  </c:pt>
                  <c:pt idx="66">
                    <c:v>1.1000000000000001E-3</c:v>
                  </c:pt>
                </c:numCache>
              </c:numRef>
            </c:plus>
            <c:minus>
              <c:numRef>
                <c:f>'Active 1'!$D$21:$D$99</c:f>
                <c:numCache>
                  <c:formatCode>General</c:formatCode>
                  <c:ptCount val="79"/>
                  <c:pt idx="3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9">
                    <c:v>0</c:v>
                  </c:pt>
                  <c:pt idx="20">
                    <c:v>2.0000000000000001E-4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6.9999999999999999E-4</c:v>
                  </c:pt>
                  <c:pt idx="26">
                    <c:v>6.9999999999999999E-4</c:v>
                  </c:pt>
                  <c:pt idx="27">
                    <c:v>0</c:v>
                  </c:pt>
                  <c:pt idx="28">
                    <c:v>6.4000000000000005E-4</c:v>
                  </c:pt>
                  <c:pt idx="29">
                    <c:v>4.2999999999999999E-4</c:v>
                  </c:pt>
                  <c:pt idx="30">
                    <c:v>0</c:v>
                  </c:pt>
                  <c:pt idx="31">
                    <c:v>1.0399999999999999E-3</c:v>
                  </c:pt>
                  <c:pt idx="32">
                    <c:v>1.7000000000000001E-4</c:v>
                  </c:pt>
                  <c:pt idx="33">
                    <c:v>4.0000000000000002E-4</c:v>
                  </c:pt>
                  <c:pt idx="34">
                    <c:v>2.9999999999999997E-4</c:v>
                  </c:pt>
                  <c:pt idx="35">
                    <c:v>3.0000000000000001E-3</c:v>
                  </c:pt>
                  <c:pt idx="36">
                    <c:v>2.0999999999999999E-3</c:v>
                  </c:pt>
                  <c:pt idx="38">
                    <c:v>2.0000000000000001E-4</c:v>
                  </c:pt>
                  <c:pt idx="39">
                    <c:v>2.9999999999999997E-4</c:v>
                  </c:pt>
                  <c:pt idx="40">
                    <c:v>2.2000000000000001E-3</c:v>
                  </c:pt>
                  <c:pt idx="41">
                    <c:v>2.5999999999999999E-3</c:v>
                  </c:pt>
                  <c:pt idx="42">
                    <c:v>1E-3</c:v>
                  </c:pt>
                  <c:pt idx="43">
                    <c:v>1E-4</c:v>
                  </c:pt>
                  <c:pt idx="45">
                    <c:v>4.4000000000000003E-3</c:v>
                  </c:pt>
                  <c:pt idx="46">
                    <c:v>5.0000000000000001E-4</c:v>
                  </c:pt>
                  <c:pt idx="47">
                    <c:v>2.9999999999999997E-4</c:v>
                  </c:pt>
                  <c:pt idx="49">
                    <c:v>3.8E-3</c:v>
                  </c:pt>
                  <c:pt idx="50">
                    <c:v>1.6000000000000001E-3</c:v>
                  </c:pt>
                  <c:pt idx="51">
                    <c:v>0</c:v>
                  </c:pt>
                  <c:pt idx="52">
                    <c:v>5.9999999999999995E-4</c:v>
                  </c:pt>
                  <c:pt idx="54">
                    <c:v>1E-3</c:v>
                  </c:pt>
                  <c:pt idx="55">
                    <c:v>2.5000000000000001E-3</c:v>
                  </c:pt>
                  <c:pt idx="56">
                    <c:v>1.5E-3</c:v>
                  </c:pt>
                  <c:pt idx="57">
                    <c:v>8.0000000000000004E-4</c:v>
                  </c:pt>
                  <c:pt idx="58">
                    <c:v>4.0000000000000002E-4</c:v>
                  </c:pt>
                  <c:pt idx="59">
                    <c:v>1E-3</c:v>
                  </c:pt>
                  <c:pt idx="60">
                    <c:v>8.9999999999999998E-4</c:v>
                  </c:pt>
                  <c:pt idx="61">
                    <c:v>2.9999999999999997E-4</c:v>
                  </c:pt>
                  <c:pt idx="62">
                    <c:v>1.6000000000000001E-3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8.0000000000000004E-4</c:v>
                  </c:pt>
                  <c:pt idx="66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-3875.5</c:v>
                </c:pt>
                <c:pt idx="1">
                  <c:v>-18.5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65</c:v>
                </c:pt>
                <c:pt idx="6">
                  <c:v>1014.5</c:v>
                </c:pt>
                <c:pt idx="7">
                  <c:v>1015</c:v>
                </c:pt>
                <c:pt idx="8">
                  <c:v>1015.5</c:v>
                </c:pt>
                <c:pt idx="9">
                  <c:v>2995.5</c:v>
                </c:pt>
                <c:pt idx="10">
                  <c:v>2998.5</c:v>
                </c:pt>
                <c:pt idx="11">
                  <c:v>3001.5</c:v>
                </c:pt>
                <c:pt idx="12">
                  <c:v>3002</c:v>
                </c:pt>
                <c:pt idx="13">
                  <c:v>4007.5</c:v>
                </c:pt>
                <c:pt idx="14">
                  <c:v>5422.5</c:v>
                </c:pt>
                <c:pt idx="15">
                  <c:v>5423</c:v>
                </c:pt>
                <c:pt idx="16">
                  <c:v>6530</c:v>
                </c:pt>
                <c:pt idx="17">
                  <c:v>6530.5</c:v>
                </c:pt>
                <c:pt idx="18">
                  <c:v>7513.5</c:v>
                </c:pt>
                <c:pt idx="19">
                  <c:v>7514</c:v>
                </c:pt>
                <c:pt idx="20">
                  <c:v>7746.5</c:v>
                </c:pt>
                <c:pt idx="21">
                  <c:v>7751.5</c:v>
                </c:pt>
                <c:pt idx="22">
                  <c:v>7752</c:v>
                </c:pt>
                <c:pt idx="23">
                  <c:v>7842</c:v>
                </c:pt>
                <c:pt idx="24">
                  <c:v>7842</c:v>
                </c:pt>
                <c:pt idx="25">
                  <c:v>7842</c:v>
                </c:pt>
                <c:pt idx="26">
                  <c:v>7842</c:v>
                </c:pt>
                <c:pt idx="27">
                  <c:v>7876</c:v>
                </c:pt>
                <c:pt idx="28">
                  <c:v>7876</c:v>
                </c:pt>
                <c:pt idx="29">
                  <c:v>7876</c:v>
                </c:pt>
                <c:pt idx="30">
                  <c:v>7879</c:v>
                </c:pt>
                <c:pt idx="31">
                  <c:v>7879</c:v>
                </c:pt>
                <c:pt idx="32">
                  <c:v>7879</c:v>
                </c:pt>
                <c:pt idx="33">
                  <c:v>8614.5</c:v>
                </c:pt>
                <c:pt idx="34">
                  <c:v>8615</c:v>
                </c:pt>
                <c:pt idx="35">
                  <c:v>9750</c:v>
                </c:pt>
                <c:pt idx="36">
                  <c:v>9750.5</c:v>
                </c:pt>
                <c:pt idx="37">
                  <c:v>11840</c:v>
                </c:pt>
                <c:pt idx="38">
                  <c:v>11974</c:v>
                </c:pt>
                <c:pt idx="39">
                  <c:v>11974</c:v>
                </c:pt>
                <c:pt idx="40">
                  <c:v>11977.5</c:v>
                </c:pt>
                <c:pt idx="41">
                  <c:v>11993</c:v>
                </c:pt>
                <c:pt idx="42">
                  <c:v>12132.5</c:v>
                </c:pt>
                <c:pt idx="43">
                  <c:v>12132.5</c:v>
                </c:pt>
                <c:pt idx="44">
                  <c:v>12132.5</c:v>
                </c:pt>
                <c:pt idx="45">
                  <c:v>12132.5</c:v>
                </c:pt>
                <c:pt idx="46">
                  <c:v>12135.5</c:v>
                </c:pt>
                <c:pt idx="47">
                  <c:v>12135.5</c:v>
                </c:pt>
                <c:pt idx="48">
                  <c:v>12135.5</c:v>
                </c:pt>
                <c:pt idx="49">
                  <c:v>12135.5</c:v>
                </c:pt>
                <c:pt idx="50">
                  <c:v>12136</c:v>
                </c:pt>
                <c:pt idx="51">
                  <c:v>12136</c:v>
                </c:pt>
                <c:pt idx="52">
                  <c:v>12194.5</c:v>
                </c:pt>
                <c:pt idx="53">
                  <c:v>12194.5</c:v>
                </c:pt>
                <c:pt idx="54">
                  <c:v>12194.5</c:v>
                </c:pt>
                <c:pt idx="55">
                  <c:v>12194.5</c:v>
                </c:pt>
                <c:pt idx="56">
                  <c:v>12207</c:v>
                </c:pt>
                <c:pt idx="57">
                  <c:v>12207</c:v>
                </c:pt>
                <c:pt idx="58">
                  <c:v>12207</c:v>
                </c:pt>
                <c:pt idx="59">
                  <c:v>12210</c:v>
                </c:pt>
                <c:pt idx="60">
                  <c:v>12210</c:v>
                </c:pt>
                <c:pt idx="61">
                  <c:v>12210</c:v>
                </c:pt>
                <c:pt idx="62">
                  <c:v>12213</c:v>
                </c:pt>
                <c:pt idx="63">
                  <c:v>12213</c:v>
                </c:pt>
                <c:pt idx="64">
                  <c:v>12213</c:v>
                </c:pt>
                <c:pt idx="65">
                  <c:v>12290.5</c:v>
                </c:pt>
                <c:pt idx="66">
                  <c:v>12290.5</c:v>
                </c:pt>
                <c:pt idx="67">
                  <c:v>13055.5</c:v>
                </c:pt>
                <c:pt idx="68">
                  <c:v>13055.5</c:v>
                </c:pt>
                <c:pt idx="69">
                  <c:v>13256</c:v>
                </c:pt>
                <c:pt idx="70">
                  <c:v>13321.5</c:v>
                </c:pt>
                <c:pt idx="71">
                  <c:v>14509</c:v>
                </c:pt>
                <c:pt idx="72">
                  <c:v>17790</c:v>
                </c:pt>
                <c:pt idx="73">
                  <c:v>17790.5</c:v>
                </c:pt>
                <c:pt idx="74">
                  <c:v>17791</c:v>
                </c:pt>
                <c:pt idx="75">
                  <c:v>17794</c:v>
                </c:pt>
                <c:pt idx="76">
                  <c:v>17799.5</c:v>
                </c:pt>
                <c:pt idx="77">
                  <c:v>17800</c:v>
                </c:pt>
                <c:pt idx="78">
                  <c:v>17802.5</c:v>
                </c:pt>
                <c:pt idx="79">
                  <c:v>17812</c:v>
                </c:pt>
                <c:pt idx="80">
                  <c:v>17812.5</c:v>
                </c:pt>
                <c:pt idx="81">
                  <c:v>17822</c:v>
                </c:pt>
                <c:pt idx="82">
                  <c:v>17857.5</c:v>
                </c:pt>
                <c:pt idx="83">
                  <c:v>17858</c:v>
                </c:pt>
                <c:pt idx="84">
                  <c:v>17860.5</c:v>
                </c:pt>
                <c:pt idx="85">
                  <c:v>17861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637-4B8D-939C-50CC5ECD9580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-3875.5</c:v>
                </c:pt>
                <c:pt idx="1">
                  <c:v>-18.5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65</c:v>
                </c:pt>
                <c:pt idx="6">
                  <c:v>1014.5</c:v>
                </c:pt>
                <c:pt idx="7">
                  <c:v>1015</c:v>
                </c:pt>
                <c:pt idx="8">
                  <c:v>1015.5</c:v>
                </c:pt>
                <c:pt idx="9">
                  <c:v>2995.5</c:v>
                </c:pt>
                <c:pt idx="10">
                  <c:v>2998.5</c:v>
                </c:pt>
                <c:pt idx="11">
                  <c:v>3001.5</c:v>
                </c:pt>
                <c:pt idx="12">
                  <c:v>3002</c:v>
                </c:pt>
                <c:pt idx="13">
                  <c:v>4007.5</c:v>
                </c:pt>
                <c:pt idx="14">
                  <c:v>5422.5</c:v>
                </c:pt>
                <c:pt idx="15">
                  <c:v>5423</c:v>
                </c:pt>
                <c:pt idx="16">
                  <c:v>6530</c:v>
                </c:pt>
                <c:pt idx="17">
                  <c:v>6530.5</c:v>
                </c:pt>
                <c:pt idx="18">
                  <c:v>7513.5</c:v>
                </c:pt>
                <c:pt idx="19">
                  <c:v>7514</c:v>
                </c:pt>
                <c:pt idx="20">
                  <c:v>7746.5</c:v>
                </c:pt>
                <c:pt idx="21">
                  <c:v>7751.5</c:v>
                </c:pt>
                <c:pt idx="22">
                  <c:v>7752</c:v>
                </c:pt>
                <c:pt idx="23">
                  <c:v>7842</c:v>
                </c:pt>
                <c:pt idx="24">
                  <c:v>7842</c:v>
                </c:pt>
                <c:pt idx="25">
                  <c:v>7842</c:v>
                </c:pt>
                <c:pt idx="26">
                  <c:v>7842</c:v>
                </c:pt>
                <c:pt idx="27">
                  <c:v>7876</c:v>
                </c:pt>
                <c:pt idx="28">
                  <c:v>7876</c:v>
                </c:pt>
                <c:pt idx="29">
                  <c:v>7876</c:v>
                </c:pt>
                <c:pt idx="30">
                  <c:v>7879</c:v>
                </c:pt>
                <c:pt idx="31">
                  <c:v>7879</c:v>
                </c:pt>
                <c:pt idx="32">
                  <c:v>7879</c:v>
                </c:pt>
                <c:pt idx="33">
                  <c:v>8614.5</c:v>
                </c:pt>
                <c:pt idx="34">
                  <c:v>8615</c:v>
                </c:pt>
                <c:pt idx="35">
                  <c:v>9750</c:v>
                </c:pt>
                <c:pt idx="36">
                  <c:v>9750.5</c:v>
                </c:pt>
                <c:pt idx="37">
                  <c:v>11840</c:v>
                </c:pt>
                <c:pt idx="38">
                  <c:v>11974</c:v>
                </c:pt>
                <c:pt idx="39">
                  <c:v>11974</c:v>
                </c:pt>
                <c:pt idx="40">
                  <c:v>11977.5</c:v>
                </c:pt>
                <c:pt idx="41">
                  <c:v>11993</c:v>
                </c:pt>
                <c:pt idx="42">
                  <c:v>12132.5</c:v>
                </c:pt>
                <c:pt idx="43">
                  <c:v>12132.5</c:v>
                </c:pt>
                <c:pt idx="44">
                  <c:v>12132.5</c:v>
                </c:pt>
                <c:pt idx="45">
                  <c:v>12132.5</c:v>
                </c:pt>
                <c:pt idx="46">
                  <c:v>12135.5</c:v>
                </c:pt>
                <c:pt idx="47">
                  <c:v>12135.5</c:v>
                </c:pt>
                <c:pt idx="48">
                  <c:v>12135.5</c:v>
                </c:pt>
                <c:pt idx="49">
                  <c:v>12135.5</c:v>
                </c:pt>
                <c:pt idx="50">
                  <c:v>12136</c:v>
                </c:pt>
                <c:pt idx="51">
                  <c:v>12136</c:v>
                </c:pt>
                <c:pt idx="52">
                  <c:v>12194.5</c:v>
                </c:pt>
                <c:pt idx="53">
                  <c:v>12194.5</c:v>
                </c:pt>
                <c:pt idx="54">
                  <c:v>12194.5</c:v>
                </c:pt>
                <c:pt idx="55">
                  <c:v>12194.5</c:v>
                </c:pt>
                <c:pt idx="56">
                  <c:v>12207</c:v>
                </c:pt>
                <c:pt idx="57">
                  <c:v>12207</c:v>
                </c:pt>
                <c:pt idx="58">
                  <c:v>12207</c:v>
                </c:pt>
                <c:pt idx="59">
                  <c:v>12210</c:v>
                </c:pt>
                <c:pt idx="60">
                  <c:v>12210</c:v>
                </c:pt>
                <c:pt idx="61">
                  <c:v>12210</c:v>
                </c:pt>
                <c:pt idx="62">
                  <c:v>12213</c:v>
                </c:pt>
                <c:pt idx="63">
                  <c:v>12213</c:v>
                </c:pt>
                <c:pt idx="64">
                  <c:v>12213</c:v>
                </c:pt>
                <c:pt idx="65">
                  <c:v>12290.5</c:v>
                </c:pt>
                <c:pt idx="66">
                  <c:v>12290.5</c:v>
                </c:pt>
                <c:pt idx="67">
                  <c:v>13055.5</c:v>
                </c:pt>
                <c:pt idx="68">
                  <c:v>13055.5</c:v>
                </c:pt>
                <c:pt idx="69">
                  <c:v>13256</c:v>
                </c:pt>
                <c:pt idx="70">
                  <c:v>13321.5</c:v>
                </c:pt>
                <c:pt idx="71">
                  <c:v>14509</c:v>
                </c:pt>
                <c:pt idx="72">
                  <c:v>17790</c:v>
                </c:pt>
                <c:pt idx="73">
                  <c:v>17790.5</c:v>
                </c:pt>
                <c:pt idx="74">
                  <c:v>17791</c:v>
                </c:pt>
                <c:pt idx="75">
                  <c:v>17794</c:v>
                </c:pt>
                <c:pt idx="76">
                  <c:v>17799.5</c:v>
                </c:pt>
                <c:pt idx="77">
                  <c:v>17800</c:v>
                </c:pt>
                <c:pt idx="78">
                  <c:v>17802.5</c:v>
                </c:pt>
                <c:pt idx="79">
                  <c:v>17812</c:v>
                </c:pt>
                <c:pt idx="80">
                  <c:v>17812.5</c:v>
                </c:pt>
                <c:pt idx="81">
                  <c:v>17822</c:v>
                </c:pt>
                <c:pt idx="82">
                  <c:v>17857.5</c:v>
                </c:pt>
                <c:pt idx="83">
                  <c:v>17858</c:v>
                </c:pt>
                <c:pt idx="84">
                  <c:v>17860.5</c:v>
                </c:pt>
                <c:pt idx="85">
                  <c:v>17861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637-4B8D-939C-50CC5ECD9580}"/>
            </c:ext>
          </c:extLst>
        </c:ser>
        <c:ser>
          <c:idx val="8"/>
          <c:order val="8"/>
          <c:tx>
            <c:strRef>
              <c:f>'Active 1'!$AX$1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1'!$AW$2:$AW$131</c:f>
              <c:numCache>
                <c:formatCode>General</c:formatCode>
                <c:ptCount val="130"/>
                <c:pt idx="0">
                  <c:v>-4000</c:v>
                </c:pt>
                <c:pt idx="1">
                  <c:v>-3800</c:v>
                </c:pt>
                <c:pt idx="2">
                  <c:v>-3600</c:v>
                </c:pt>
                <c:pt idx="3">
                  <c:v>-3400</c:v>
                </c:pt>
                <c:pt idx="4">
                  <c:v>-3200</c:v>
                </c:pt>
                <c:pt idx="5">
                  <c:v>-3000</c:v>
                </c:pt>
                <c:pt idx="6">
                  <c:v>-2800</c:v>
                </c:pt>
                <c:pt idx="7">
                  <c:v>-2600</c:v>
                </c:pt>
                <c:pt idx="8">
                  <c:v>-2400</c:v>
                </c:pt>
                <c:pt idx="9">
                  <c:v>-2200</c:v>
                </c:pt>
                <c:pt idx="10">
                  <c:v>-2000</c:v>
                </c:pt>
                <c:pt idx="11">
                  <c:v>-1800</c:v>
                </c:pt>
                <c:pt idx="12">
                  <c:v>-1600</c:v>
                </c:pt>
                <c:pt idx="13">
                  <c:v>-1400</c:v>
                </c:pt>
                <c:pt idx="14">
                  <c:v>-1200</c:v>
                </c:pt>
                <c:pt idx="15">
                  <c:v>-1000</c:v>
                </c:pt>
                <c:pt idx="16">
                  <c:v>-800</c:v>
                </c:pt>
                <c:pt idx="17">
                  <c:v>-600</c:v>
                </c:pt>
                <c:pt idx="18">
                  <c:v>-400</c:v>
                </c:pt>
                <c:pt idx="19">
                  <c:v>-200</c:v>
                </c:pt>
                <c:pt idx="20">
                  <c:v>0</c:v>
                </c:pt>
                <c:pt idx="21">
                  <c:v>200</c:v>
                </c:pt>
                <c:pt idx="22">
                  <c:v>400</c:v>
                </c:pt>
                <c:pt idx="23">
                  <c:v>600</c:v>
                </c:pt>
                <c:pt idx="24">
                  <c:v>800</c:v>
                </c:pt>
                <c:pt idx="25">
                  <c:v>1000</c:v>
                </c:pt>
                <c:pt idx="26">
                  <c:v>1200</c:v>
                </c:pt>
                <c:pt idx="27">
                  <c:v>1400</c:v>
                </c:pt>
                <c:pt idx="28">
                  <c:v>1600</c:v>
                </c:pt>
                <c:pt idx="29">
                  <c:v>1800</c:v>
                </c:pt>
                <c:pt idx="30">
                  <c:v>2000</c:v>
                </c:pt>
                <c:pt idx="31">
                  <c:v>2200</c:v>
                </c:pt>
                <c:pt idx="32">
                  <c:v>2400</c:v>
                </c:pt>
                <c:pt idx="33">
                  <c:v>2600</c:v>
                </c:pt>
                <c:pt idx="34">
                  <c:v>2800</c:v>
                </c:pt>
                <c:pt idx="35">
                  <c:v>3000</c:v>
                </c:pt>
                <c:pt idx="36">
                  <c:v>3200</c:v>
                </c:pt>
                <c:pt idx="37">
                  <c:v>3400</c:v>
                </c:pt>
                <c:pt idx="38">
                  <c:v>3600</c:v>
                </c:pt>
                <c:pt idx="39">
                  <c:v>3800</c:v>
                </c:pt>
                <c:pt idx="40">
                  <c:v>4000</c:v>
                </c:pt>
                <c:pt idx="41">
                  <c:v>4200</c:v>
                </c:pt>
                <c:pt idx="42">
                  <c:v>4400</c:v>
                </c:pt>
                <c:pt idx="43">
                  <c:v>4600</c:v>
                </c:pt>
                <c:pt idx="44">
                  <c:v>4800</c:v>
                </c:pt>
                <c:pt idx="45">
                  <c:v>5000</c:v>
                </c:pt>
                <c:pt idx="46">
                  <c:v>5200</c:v>
                </c:pt>
                <c:pt idx="47">
                  <c:v>5400</c:v>
                </c:pt>
                <c:pt idx="48">
                  <c:v>5600</c:v>
                </c:pt>
                <c:pt idx="49">
                  <c:v>5800</c:v>
                </c:pt>
                <c:pt idx="50">
                  <c:v>6000</c:v>
                </c:pt>
                <c:pt idx="51">
                  <c:v>6200</c:v>
                </c:pt>
                <c:pt idx="52">
                  <c:v>6400</c:v>
                </c:pt>
                <c:pt idx="53">
                  <c:v>6600</c:v>
                </c:pt>
                <c:pt idx="54">
                  <c:v>6800</c:v>
                </c:pt>
                <c:pt idx="55">
                  <c:v>7000</c:v>
                </c:pt>
                <c:pt idx="56">
                  <c:v>7200</c:v>
                </c:pt>
                <c:pt idx="57">
                  <c:v>7400</c:v>
                </c:pt>
                <c:pt idx="58">
                  <c:v>7600</c:v>
                </c:pt>
                <c:pt idx="59">
                  <c:v>7800</c:v>
                </c:pt>
                <c:pt idx="60">
                  <c:v>8000</c:v>
                </c:pt>
                <c:pt idx="61">
                  <c:v>8200</c:v>
                </c:pt>
                <c:pt idx="62">
                  <c:v>8400</c:v>
                </c:pt>
                <c:pt idx="63">
                  <c:v>8600</c:v>
                </c:pt>
                <c:pt idx="64">
                  <c:v>8800</c:v>
                </c:pt>
                <c:pt idx="65">
                  <c:v>9000</c:v>
                </c:pt>
                <c:pt idx="66">
                  <c:v>9200</c:v>
                </c:pt>
                <c:pt idx="67">
                  <c:v>9400</c:v>
                </c:pt>
                <c:pt idx="68">
                  <c:v>9600</c:v>
                </c:pt>
                <c:pt idx="69">
                  <c:v>9800</c:v>
                </c:pt>
                <c:pt idx="70">
                  <c:v>10000</c:v>
                </c:pt>
                <c:pt idx="71">
                  <c:v>10200</c:v>
                </c:pt>
                <c:pt idx="72">
                  <c:v>10400</c:v>
                </c:pt>
                <c:pt idx="73">
                  <c:v>10600</c:v>
                </c:pt>
                <c:pt idx="74">
                  <c:v>10800</c:v>
                </c:pt>
                <c:pt idx="75">
                  <c:v>11000</c:v>
                </c:pt>
                <c:pt idx="76">
                  <c:v>11200</c:v>
                </c:pt>
                <c:pt idx="77">
                  <c:v>11400</c:v>
                </c:pt>
                <c:pt idx="78">
                  <c:v>11600</c:v>
                </c:pt>
                <c:pt idx="79">
                  <c:v>11800</c:v>
                </c:pt>
                <c:pt idx="80">
                  <c:v>12000</c:v>
                </c:pt>
                <c:pt idx="81">
                  <c:v>12200</c:v>
                </c:pt>
                <c:pt idx="82">
                  <c:v>12400</c:v>
                </c:pt>
                <c:pt idx="83">
                  <c:v>12600</c:v>
                </c:pt>
                <c:pt idx="84">
                  <c:v>12800</c:v>
                </c:pt>
                <c:pt idx="85">
                  <c:v>13000</c:v>
                </c:pt>
                <c:pt idx="86">
                  <c:v>13200</c:v>
                </c:pt>
                <c:pt idx="87">
                  <c:v>13400</c:v>
                </c:pt>
                <c:pt idx="88">
                  <c:v>13600</c:v>
                </c:pt>
                <c:pt idx="89">
                  <c:v>13800</c:v>
                </c:pt>
                <c:pt idx="90">
                  <c:v>14000</c:v>
                </c:pt>
                <c:pt idx="91">
                  <c:v>14200</c:v>
                </c:pt>
                <c:pt idx="92">
                  <c:v>14400</c:v>
                </c:pt>
                <c:pt idx="93">
                  <c:v>14600</c:v>
                </c:pt>
                <c:pt idx="94">
                  <c:v>14800</c:v>
                </c:pt>
                <c:pt idx="95">
                  <c:v>15000</c:v>
                </c:pt>
                <c:pt idx="96">
                  <c:v>15200</c:v>
                </c:pt>
                <c:pt idx="97">
                  <c:v>15400</c:v>
                </c:pt>
                <c:pt idx="98">
                  <c:v>15600</c:v>
                </c:pt>
                <c:pt idx="99">
                  <c:v>15800</c:v>
                </c:pt>
                <c:pt idx="100">
                  <c:v>16000</c:v>
                </c:pt>
                <c:pt idx="101">
                  <c:v>16200</c:v>
                </c:pt>
                <c:pt idx="102">
                  <c:v>16400</c:v>
                </c:pt>
                <c:pt idx="103">
                  <c:v>16600</c:v>
                </c:pt>
                <c:pt idx="104">
                  <c:v>16800</c:v>
                </c:pt>
                <c:pt idx="105">
                  <c:v>17000</c:v>
                </c:pt>
                <c:pt idx="106">
                  <c:v>17200</c:v>
                </c:pt>
                <c:pt idx="107">
                  <c:v>17400</c:v>
                </c:pt>
                <c:pt idx="108">
                  <c:v>17600</c:v>
                </c:pt>
                <c:pt idx="109">
                  <c:v>17800</c:v>
                </c:pt>
                <c:pt idx="110">
                  <c:v>18000</c:v>
                </c:pt>
                <c:pt idx="111">
                  <c:v>18200</c:v>
                </c:pt>
                <c:pt idx="112">
                  <c:v>18400</c:v>
                </c:pt>
                <c:pt idx="113">
                  <c:v>18600</c:v>
                </c:pt>
                <c:pt idx="114">
                  <c:v>18800</c:v>
                </c:pt>
                <c:pt idx="115">
                  <c:v>19000</c:v>
                </c:pt>
                <c:pt idx="116">
                  <c:v>19200</c:v>
                </c:pt>
                <c:pt idx="117">
                  <c:v>19400</c:v>
                </c:pt>
                <c:pt idx="118">
                  <c:v>19600</c:v>
                </c:pt>
                <c:pt idx="119">
                  <c:v>19800</c:v>
                </c:pt>
                <c:pt idx="120">
                  <c:v>20000</c:v>
                </c:pt>
                <c:pt idx="121">
                  <c:v>20200</c:v>
                </c:pt>
                <c:pt idx="122">
                  <c:v>20400</c:v>
                </c:pt>
                <c:pt idx="123">
                  <c:v>20600</c:v>
                </c:pt>
                <c:pt idx="124">
                  <c:v>20800</c:v>
                </c:pt>
                <c:pt idx="125">
                  <c:v>21000</c:v>
                </c:pt>
                <c:pt idx="126">
                  <c:v>21200</c:v>
                </c:pt>
                <c:pt idx="127">
                  <c:v>21400</c:v>
                </c:pt>
                <c:pt idx="128">
                  <c:v>21600</c:v>
                </c:pt>
                <c:pt idx="129">
                  <c:v>21800</c:v>
                </c:pt>
              </c:numCache>
            </c:numRef>
          </c:xVal>
          <c:yVal>
            <c:numRef>
              <c:f>'Active 1'!$AX$2:$AX$131</c:f>
              <c:numCache>
                <c:formatCode>General</c:formatCode>
                <c:ptCount val="130"/>
                <c:pt idx="0">
                  <c:v>5.7788182794617296E-3</c:v>
                </c:pt>
                <c:pt idx="1">
                  <c:v>5.4412441944821617E-3</c:v>
                </c:pt>
                <c:pt idx="2">
                  <c:v>5.1210921233565774E-3</c:v>
                </c:pt>
                <c:pt idx="3">
                  <c:v>4.8153145353042656E-3</c:v>
                </c:pt>
                <c:pt idx="4">
                  <c:v>4.5208972991148712E-3</c:v>
                </c:pt>
                <c:pt idx="5">
                  <c:v>4.2348640574114572E-3</c:v>
                </c:pt>
                <c:pt idx="6">
                  <c:v>3.9542802398533396E-3</c:v>
                </c:pt>
                <c:pt idx="7">
                  <c:v>3.6762567447203541E-3</c:v>
                </c:pt>
                <c:pt idx="8">
                  <c:v>3.397953318300798E-3</c:v>
                </c:pt>
                <c:pt idx="9">
                  <c:v>3.1165816612490969E-3</c:v>
                </c:pt>
                <c:pt idx="10">
                  <c:v>2.8294082905934714E-3</c:v>
                </c:pt>
                <c:pt idx="11">
                  <c:v>2.5337571854171237E-3</c:v>
                </c:pt>
                <c:pt idx="12">
                  <c:v>2.2270122434511694E-3</c:v>
                </c:pt>
                <c:pt idx="13">
                  <c:v>1.9066195749060724E-3</c:v>
                </c:pt>
                <c:pt idx="14">
                  <c:v>1.5700896588976415E-3</c:v>
                </c:pt>
                <c:pt idx="15">
                  <c:v>1.2149993867743396E-3</c:v>
                </c:pt>
                <c:pt idx="16">
                  <c:v>8.3899401557089269E-4</c:v>
                </c:pt>
                <c:pt idx="17">
                  <c:v>4.3978905370511794E-4</c:v>
                </c:pt>
                <c:pt idx="18">
                  <c:v>1.517209989995022E-5</c:v>
                </c:pt>
                <c:pt idx="19">
                  <c:v>-4.3699534481918961E-4</c:v>
                </c:pt>
                <c:pt idx="20">
                  <c:v>-9.1877607334964195E-4</c:v>
                </c:pt>
                <c:pt idx="21">
                  <c:v>-1.4321553594027481E-3</c:v>
                </c:pt>
                <c:pt idx="22">
                  <c:v>-1.9790391186546262E-3</c:v>
                </c:pt>
                <c:pt idx="23">
                  <c:v>-2.5612520289087261E-3</c:v>
                </c:pt>
                <c:pt idx="24">
                  <c:v>-3.1805355951921958E-3</c:v>
                </c:pt>
                <c:pt idx="25">
                  <c:v>-3.838546146892486E-3</c:v>
                </c:pt>
                <c:pt idx="26">
                  <c:v>-4.536852755256629E-3</c:v>
                </c:pt>
                <c:pt idx="27">
                  <c:v>-5.2769350608272113E-3</c:v>
                </c:pt>
                <c:pt idx="28">
                  <c:v>-6.0601810016816596E-3</c:v>
                </c:pt>
                <c:pt idx="29">
                  <c:v>-6.8878844347052756E-3</c:v>
                </c:pt>
                <c:pt idx="30">
                  <c:v>-7.7612426435557241E-3</c:v>
                </c:pt>
                <c:pt idx="31">
                  <c:v>-8.6813537284988161E-3</c:v>
                </c:pt>
                <c:pt idx="32">
                  <c:v>-9.6492138749189847E-3</c:v>
                </c:pt>
                <c:pt idx="33">
                  <c:v>-1.0665714499049388E-2</c:v>
                </c:pt>
                <c:pt idx="34">
                  <c:v>-1.1731639271347311E-2</c:v>
                </c:pt>
                <c:pt idx="35">
                  <c:v>-1.2847661019968586E-2</c:v>
                </c:pt>
                <c:pt idx="36">
                  <c:v>-1.4014338518993856E-2</c:v>
                </c:pt>
                <c:pt idx="37">
                  <c:v>-1.5232113168438394E-2</c:v>
                </c:pt>
                <c:pt idx="38">
                  <c:v>-1.6501305575652721E-2</c:v>
                </c:pt>
                <c:pt idx="39">
                  <c:v>-1.7822112050504383E-2</c:v>
                </c:pt>
                <c:pt idx="40">
                  <c:v>-1.9194601029730363E-2</c:v>
                </c:pt>
                <c:pt idx="41">
                  <c:v>-2.0618709449071744E-2</c:v>
                </c:pt>
                <c:pt idx="42">
                  <c:v>-2.2094239085246568E-2</c:v>
                </c:pt>
                <c:pt idx="43">
                  <c:v>-2.3620852893483365E-2</c:v>
                </c:pt>
                <c:pt idx="44">
                  <c:v>-2.519807137021185E-2</c:v>
                </c:pt>
                <c:pt idx="45">
                  <c:v>-2.6825268974574931E-2</c:v>
                </c:pt>
                <c:pt idx="46">
                  <c:v>-2.8501670646659715E-2</c:v>
                </c:pt>
                <c:pt idx="47">
                  <c:v>-3.0226348464707446E-2</c:v>
                </c:pt>
                <c:pt idx="48">
                  <c:v>-3.1998218488007255E-2</c:v>
                </c:pt>
                <c:pt idx="49">
                  <c:v>-3.3816037836645468E-2</c:v>
                </c:pt>
                <c:pt idx="50">
                  <c:v>-3.5678402063698281E-2</c:v>
                </c:pt>
                <c:pt idx="51">
                  <c:v>-3.7583742879727836E-2</c:v>
                </c:pt>
                <c:pt idx="52">
                  <c:v>-3.9530326293478815E-2</c:v>
                </c:pt>
                <c:pt idx="53">
                  <c:v>-4.1516251236339403E-2</c:v>
                </c:pt>
                <c:pt idx="54">
                  <c:v>-4.3539448741310147E-2</c:v>
                </c:pt>
                <c:pt idx="55">
                  <c:v>-4.5597681749757882E-2</c:v>
                </c:pt>
                <c:pt idx="56">
                  <c:v>-4.7688545620968907E-2</c:v>
                </c:pt>
                <c:pt idx="57">
                  <c:v>-4.9809469420275657E-2</c:v>
                </c:pt>
                <c:pt idx="58">
                  <c:v>-5.1957718061157891E-2</c:v>
                </c:pt>
                <c:pt idx="59">
                  <c:v>-5.4130395375021186E-2</c:v>
                </c:pt>
                <c:pt idx="60">
                  <c:v>-5.6324448179162517E-2</c:v>
                </c:pt>
                <c:pt idx="61">
                  <c:v>-5.8536671408610727E-2</c:v>
                </c:pt>
                <c:pt idx="62">
                  <c:v>-6.0763714370894929E-2</c:v>
                </c:pt>
                <c:pt idx="63">
                  <c:v>-6.3002088174291163E-2</c:v>
                </c:pt>
                <c:pt idx="64">
                  <c:v>-6.5248174369605144E-2</c:v>
                </c:pt>
                <c:pt idx="65">
                  <c:v>-6.7498234833080969E-2</c:v>
                </c:pt>
                <c:pt idx="66">
                  <c:v>-6.9748422903591872E-2</c:v>
                </c:pt>
                <c:pt idx="67">
                  <c:v>-7.1994795770979378E-2</c:v>
                </c:pt>
                <c:pt idx="68">
                  <c:v>-7.4233328094428092E-2</c:v>
                </c:pt>
                <c:pt idx="69">
                  <c:v>-7.6459926810340681E-2</c:v>
                </c:pt>
                <c:pt idx="70">
                  <c:v>-7.8670447068650354E-2</c:v>
                </c:pt>
                <c:pt idx="71">
                  <c:v>-8.086070921524606E-2</c:v>
                </c:pt>
                <c:pt idx="72">
                  <c:v>-8.3026516716714155E-2</c:v>
                </c:pt>
                <c:pt idx="73">
                  <c:v>-8.5163674902396999E-2</c:v>
                </c:pt>
                <c:pt idx="74">
                  <c:v>-8.7268010378461061E-2</c:v>
                </c:pt>
                <c:pt idx="75">
                  <c:v>-8.9335390949837792E-2</c:v>
                </c:pt>
                <c:pt idx="76">
                  <c:v>-9.1361745869171132E-2</c:v>
                </c:pt>
                <c:pt idx="77">
                  <c:v>-9.3343086217874488E-2</c:v>
                </c:pt>
                <c:pt idx="78">
                  <c:v>-9.5275525213617249E-2</c:v>
                </c:pt>
                <c:pt idx="79">
                  <c:v>-9.7155298231489023E-2</c:v>
                </c:pt>
                <c:pt idx="80">
                  <c:v>-9.8978782323137227E-2</c:v>
                </c:pt>
                <c:pt idx="81">
                  <c:v>-0.10074251501955965</c:v>
                </c:pt>
                <c:pt idx="82">
                  <c:v>-0.10244321220912092</c:v>
                </c:pt>
                <c:pt idx="83">
                  <c:v>-0.1040777848926891</c:v>
                </c:pt>
                <c:pt idx="84">
                  <c:v>-0.10564335463239856</c:v>
                </c:pt>
                <c:pt idx="85">
                  <c:v>-0.10713726752909819</c:v>
                </c:pt>
                <c:pt idx="86">
                  <c:v>-0.10855710658556866</c:v>
                </c:pt>
                <c:pt idx="87">
                  <c:v>-0.1099007023375133</c:v>
                </c:pt>
                <c:pt idx="88">
                  <c:v>-0.11116614166144365</c:v>
                </c:pt>
                <c:pt idx="89">
                  <c:v>-0.11235177469715343</c:v>
                </c:pt>
                <c:pt idx="90">
                  <c:v>-0.11345621985171297</c:v>
                </c:pt>
                <c:pt idx="91">
                  <c:v>-0.11447836688102883</c:v>
                </c:pt>
                <c:pt idx="92">
                  <c:v>-0.11541737807325517</c:v>
                </c:pt>
                <c:pt idx="93">
                  <c:v>-0.11627268758499791</c:v>
                </c:pt>
                <c:pt idx="94">
                  <c:v>-0.11704399900573044</c:v>
                </c:pt>
                <c:pt idx="95">
                  <c:v>-0.11773128124761155</c:v>
                </c:pt>
                <c:pt idx="96">
                  <c:v>-0.11833476287658617</c:v>
                </c:pt>
                <c:pt idx="97">
                  <c:v>-0.11885492501598481</c:v>
                </c:pt>
                <c:pt idx="98">
                  <c:v>-0.11929249296567684</c:v>
                </c:pt>
                <c:pt idx="99">
                  <c:v>-0.11964842668815685</c:v>
                </c:pt>
                <c:pt idx="100">
                  <c:v>-0.11992391031783448</c:v>
                </c:pt>
                <c:pt idx="101">
                  <c:v>-0.12012034085144113</c:v>
                </c:pt>
                <c:pt idx="102">
                  <c:v>-0.12023931617611905</c:v>
                </c:pt>
                <c:pt idx="103">
                  <c:v>-0.12028262258774154</c:v>
                </c:pt>
                <c:pt idx="104">
                  <c:v>-0.12025222194568398</c:v>
                </c:pt>
                <c:pt idx="105">
                  <c:v>-0.12015023860201525</c:v>
                </c:pt>
                <c:pt idx="106">
                  <c:v>-0.11997894623329368</c:v>
                </c:pt>
                <c:pt idx="107">
                  <c:v>-0.11974075469222241</c:v>
                </c:pt>
                <c:pt idx="108">
                  <c:v>-0.11943819698470792</c:v>
                </c:pt>
                <c:pt idx="109">
                  <c:v>-0.1190739164657148</c:v>
                </c:pt>
                <c:pt idx="110">
                  <c:v>-0.11865065433502167</c:v>
                </c:pt>
                <c:pt idx="111">
                  <c:v>-0.11817123750182237</c:v>
                </c:pt>
                <c:pt idx="112">
                  <c:v>-0.11763856687530787</c:v>
                </c:pt>
                <c:pt idx="113">
                  <c:v>-0.117055606127089</c:v>
                </c:pt>
                <c:pt idx="114">
                  <c:v>-0.11642537096071749</c:v>
                </c:pt>
                <c:pt idx="115">
                  <c:v>-0.11575091891374173</c:v>
                </c:pt>
                <c:pt idx="116">
                  <c:v>-0.11503533970875698</c:v>
                </c:pt>
                <c:pt idx="117">
                  <c:v>-0.11428174616182402</c:v>
                </c:pt>
                <c:pt idx="118">
                  <c:v>-0.11349326564944348</c:v>
                </c:pt>
                <c:pt idx="119">
                  <c:v>-0.11267303212896919</c:v>
                </c:pt>
                <c:pt idx="120">
                  <c:v>-0.11182417870191846</c:v>
                </c:pt>
                <c:pt idx="121">
                  <c:v>-0.11094983070501643</c:v>
                </c:pt>
                <c:pt idx="122">
                  <c:v>-0.11005309930997947</c:v>
                </c:pt>
                <c:pt idx="123">
                  <c:v>-0.10913707560990557</c:v>
                </c:pt>
                <c:pt idx="124">
                  <c:v>-0.1082048251676709</c:v>
                </c:pt>
                <c:pt idx="125">
                  <c:v>-0.10725938299983402</c:v>
                </c:pt>
                <c:pt idx="126">
                  <c:v>-0.10630374896817847</c:v>
                </c:pt>
                <c:pt idx="127">
                  <c:v>-0.10534088355011897</c:v>
                </c:pt>
                <c:pt idx="128">
                  <c:v>-0.10437370395867175</c:v>
                </c:pt>
                <c:pt idx="129">
                  <c:v>-0.10340508058252586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637-4B8D-939C-50CC5ECD9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3977360"/>
        <c:axId val="1"/>
      </c:scatterChart>
      <c:valAx>
        <c:axId val="743977360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52313705352049"/>
              <c:y val="0.868903606227303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683869679333558E-2"/>
              <c:y val="0.38414698162729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39773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4782751340865"/>
          <c:y val="0.92876712328767119"/>
          <c:w val="0.72690260184868194"/>
          <c:h val="5.47945205479452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1b.  AB And - [36109.57928, 0.33189215]</a:t>
            </a:r>
          </a:p>
        </c:rich>
      </c:tx>
      <c:layout>
        <c:manualLayout>
          <c:xMode val="edge"/>
          <c:yMode val="edge"/>
          <c:x val="0.31155792083778472"/>
          <c:y val="1.06609808102345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788980172456629E-2"/>
          <c:y val="8.5287935276118651E-2"/>
          <c:w val="0.91080457880502297"/>
          <c:h val="0.84008616246976875"/>
        </c:manualLayout>
      </c:layout>
      <c:scatterChart>
        <c:scatterStyle val="lineMarker"/>
        <c:varyColors val="0"/>
        <c:ser>
          <c:idx val="0"/>
          <c:order val="0"/>
          <c:tx>
            <c:v>pg</c:v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Lit>
              <c:formatCode>General</c:formatCode>
              <c:ptCount val="2475"/>
              <c:pt idx="0">
                <c:v>-60278.5</c:v>
              </c:pt>
              <c:pt idx="1">
                <c:v>-52503</c:v>
              </c:pt>
              <c:pt idx="2">
                <c:v>-51662</c:v>
              </c:pt>
              <c:pt idx="3">
                <c:v>-51662</c:v>
              </c:pt>
              <c:pt idx="4">
                <c:v>-34196</c:v>
              </c:pt>
              <c:pt idx="5">
                <c:v>-32641</c:v>
              </c:pt>
              <c:pt idx="6">
                <c:v>-31975</c:v>
              </c:pt>
              <c:pt idx="7">
                <c:v>-31972</c:v>
              </c:pt>
              <c:pt idx="8">
                <c:v>-31961</c:v>
              </c:pt>
              <c:pt idx="9">
                <c:v>-31960</c:v>
              </c:pt>
              <c:pt idx="10">
                <c:v>-31957</c:v>
              </c:pt>
              <c:pt idx="11">
                <c:v>-31954</c:v>
              </c:pt>
              <c:pt idx="12">
                <c:v>-31948</c:v>
              </c:pt>
              <c:pt idx="13">
                <c:v>-30959.5</c:v>
              </c:pt>
              <c:pt idx="14">
                <c:v>-30911.5</c:v>
              </c:pt>
              <c:pt idx="15">
                <c:v>-30908.5</c:v>
              </c:pt>
              <c:pt idx="16">
                <c:v>-30890.5</c:v>
              </c:pt>
              <c:pt idx="17">
                <c:v>-30872.5</c:v>
              </c:pt>
              <c:pt idx="18">
                <c:v>-30872</c:v>
              </c:pt>
              <c:pt idx="19">
                <c:v>-30854</c:v>
              </c:pt>
              <c:pt idx="20">
                <c:v>-30842</c:v>
              </c:pt>
              <c:pt idx="21">
                <c:v>-30821</c:v>
              </c:pt>
              <c:pt idx="22">
                <c:v>-30815</c:v>
              </c:pt>
              <c:pt idx="23">
                <c:v>-30812</c:v>
              </c:pt>
              <c:pt idx="24">
                <c:v>-30544.5</c:v>
              </c:pt>
              <c:pt idx="25">
                <c:v>-29814.5</c:v>
              </c:pt>
              <c:pt idx="26">
                <c:v>-29811.5</c:v>
              </c:pt>
              <c:pt idx="27">
                <c:v>-29809.5</c:v>
              </c:pt>
              <c:pt idx="28">
                <c:v>-29808.5</c:v>
              </c:pt>
              <c:pt idx="29">
                <c:v>-29802.5</c:v>
              </c:pt>
              <c:pt idx="30">
                <c:v>-19946.5</c:v>
              </c:pt>
              <c:pt idx="31">
                <c:v>-19940.5</c:v>
              </c:pt>
              <c:pt idx="32">
                <c:v>-19934.5</c:v>
              </c:pt>
              <c:pt idx="33">
                <c:v>-19928.5</c:v>
              </c:pt>
              <c:pt idx="34">
                <c:v>-19847</c:v>
              </c:pt>
              <c:pt idx="35">
                <c:v>-19847</c:v>
              </c:pt>
              <c:pt idx="36">
                <c:v>-19846.5</c:v>
              </c:pt>
              <c:pt idx="37">
                <c:v>-19844.5</c:v>
              </c:pt>
              <c:pt idx="38">
                <c:v>-19844</c:v>
              </c:pt>
              <c:pt idx="39">
                <c:v>-19838.5</c:v>
              </c:pt>
              <c:pt idx="40">
                <c:v>-19793.5</c:v>
              </c:pt>
              <c:pt idx="41">
                <c:v>-19793</c:v>
              </c:pt>
              <c:pt idx="42">
                <c:v>-19790.5</c:v>
              </c:pt>
              <c:pt idx="43">
                <c:v>-19778.5</c:v>
              </c:pt>
              <c:pt idx="44">
                <c:v>-19762.5</c:v>
              </c:pt>
              <c:pt idx="45">
                <c:v>-19754.5</c:v>
              </c:pt>
              <c:pt idx="46">
                <c:v>-19754</c:v>
              </c:pt>
              <c:pt idx="47">
                <c:v>-19739</c:v>
              </c:pt>
              <c:pt idx="48">
                <c:v>-19709</c:v>
              </c:pt>
              <c:pt idx="49">
                <c:v>-19567.5</c:v>
              </c:pt>
              <c:pt idx="50">
                <c:v>-19519.5</c:v>
              </c:pt>
              <c:pt idx="51">
                <c:v>-19510.5</c:v>
              </c:pt>
              <c:pt idx="52">
                <c:v>-19498.5</c:v>
              </c:pt>
              <c:pt idx="53">
                <c:v>-18874</c:v>
              </c:pt>
              <c:pt idx="54">
                <c:v>-18865</c:v>
              </c:pt>
              <c:pt idx="55">
                <c:v>-18777.5</c:v>
              </c:pt>
              <c:pt idx="56">
                <c:v>-18771.5</c:v>
              </c:pt>
              <c:pt idx="57">
                <c:v>-18720.5</c:v>
              </c:pt>
              <c:pt idx="58">
                <c:v>-18699.5</c:v>
              </c:pt>
              <c:pt idx="59">
                <c:v>-18696.5</c:v>
              </c:pt>
              <c:pt idx="60">
                <c:v>-18686.5</c:v>
              </c:pt>
              <c:pt idx="61">
                <c:v>-18624.5</c:v>
              </c:pt>
              <c:pt idx="62">
                <c:v>-18624</c:v>
              </c:pt>
              <c:pt idx="63">
                <c:v>-18615</c:v>
              </c:pt>
              <c:pt idx="64">
                <c:v>-18519</c:v>
              </c:pt>
              <c:pt idx="65">
                <c:v>-18453</c:v>
              </c:pt>
              <c:pt idx="66">
                <c:v>-17735</c:v>
              </c:pt>
              <c:pt idx="67">
                <c:v>-17729</c:v>
              </c:pt>
              <c:pt idx="68">
                <c:v>-17631.5</c:v>
              </c:pt>
              <c:pt idx="69">
                <c:v>-17630</c:v>
              </c:pt>
              <c:pt idx="70">
                <c:v>-17629.5</c:v>
              </c:pt>
              <c:pt idx="71">
                <c:v>-17623.5</c:v>
              </c:pt>
              <c:pt idx="72">
                <c:v>-17608.5</c:v>
              </c:pt>
              <c:pt idx="73">
                <c:v>-17464.5</c:v>
              </c:pt>
              <c:pt idx="74">
                <c:v>-17461</c:v>
              </c:pt>
              <c:pt idx="75">
                <c:v>-16578</c:v>
              </c:pt>
              <c:pt idx="76">
                <c:v>-16565</c:v>
              </c:pt>
              <c:pt idx="77">
                <c:v>-16560</c:v>
              </c:pt>
              <c:pt idx="78">
                <c:v>-16557</c:v>
              </c:pt>
              <c:pt idx="79">
                <c:v>-15583</c:v>
              </c:pt>
              <c:pt idx="80">
                <c:v>-15568</c:v>
              </c:pt>
              <c:pt idx="81">
                <c:v>-15508</c:v>
              </c:pt>
              <c:pt idx="82">
                <c:v>-15505</c:v>
              </c:pt>
              <c:pt idx="83">
                <c:v>-15498.5</c:v>
              </c:pt>
              <c:pt idx="84">
                <c:v>-15465.5</c:v>
              </c:pt>
              <c:pt idx="85">
                <c:v>-15408.5</c:v>
              </c:pt>
              <c:pt idx="86">
                <c:v>-15405.5</c:v>
              </c:pt>
              <c:pt idx="87">
                <c:v>-15255</c:v>
              </c:pt>
              <c:pt idx="88">
                <c:v>-15249</c:v>
              </c:pt>
              <c:pt idx="89">
                <c:v>-14339.5</c:v>
              </c:pt>
              <c:pt idx="90">
                <c:v>-13372</c:v>
              </c:pt>
              <c:pt idx="91">
                <c:v>-13285</c:v>
              </c:pt>
              <c:pt idx="92">
                <c:v>-13284.5</c:v>
              </c:pt>
              <c:pt idx="93">
                <c:v>-13262.5</c:v>
              </c:pt>
              <c:pt idx="94">
                <c:v>-13107.5</c:v>
              </c:pt>
              <c:pt idx="95">
                <c:v>-12107</c:v>
              </c:pt>
              <c:pt idx="96">
                <c:v>-12104</c:v>
              </c:pt>
              <c:pt idx="97">
                <c:v>-12026</c:v>
              </c:pt>
              <c:pt idx="98">
                <c:v>-12025.5</c:v>
              </c:pt>
              <c:pt idx="99">
                <c:v>-11981.5</c:v>
              </c:pt>
              <c:pt idx="100">
                <c:v>-11854</c:v>
              </c:pt>
              <c:pt idx="101">
                <c:v>-11773</c:v>
              </c:pt>
              <c:pt idx="102">
                <c:v>-11151.5</c:v>
              </c:pt>
              <c:pt idx="103">
                <c:v>-11139.5</c:v>
              </c:pt>
              <c:pt idx="104">
                <c:v>-11137.5</c:v>
              </c:pt>
              <c:pt idx="105">
                <c:v>-11121.5</c:v>
              </c:pt>
              <c:pt idx="106">
                <c:v>-10000</c:v>
              </c:pt>
              <c:pt idx="107">
                <c:v>-9997</c:v>
              </c:pt>
              <c:pt idx="108">
                <c:v>-9991</c:v>
              </c:pt>
              <c:pt idx="109">
                <c:v>-9990.5</c:v>
              </c:pt>
              <c:pt idx="110">
                <c:v>-9985</c:v>
              </c:pt>
              <c:pt idx="111">
                <c:v>-9984.5</c:v>
              </c:pt>
              <c:pt idx="112">
                <c:v>-9982</c:v>
              </c:pt>
              <c:pt idx="113">
                <c:v>-9973</c:v>
              </c:pt>
              <c:pt idx="114">
                <c:v>-9972.5</c:v>
              </c:pt>
              <c:pt idx="115">
                <c:v>-9970</c:v>
              </c:pt>
              <c:pt idx="116">
                <c:v>-9964</c:v>
              </c:pt>
              <c:pt idx="117">
                <c:v>-9963.5</c:v>
              </c:pt>
              <c:pt idx="118">
                <c:v>-9906.5</c:v>
              </c:pt>
              <c:pt idx="119">
                <c:v>-8934</c:v>
              </c:pt>
              <c:pt idx="120">
                <c:v>-8555</c:v>
              </c:pt>
              <c:pt idx="121">
                <c:v>-2227</c:v>
              </c:pt>
              <c:pt idx="122">
                <c:v>-2224</c:v>
              </c:pt>
              <c:pt idx="123">
                <c:v>-2121.5</c:v>
              </c:pt>
              <c:pt idx="124">
                <c:v>0</c:v>
              </c:pt>
              <c:pt idx="125">
                <c:v>45.5</c:v>
              </c:pt>
              <c:pt idx="126">
                <c:v>69.5</c:v>
              </c:pt>
              <c:pt idx="127">
                <c:v>5257.5</c:v>
              </c:pt>
              <c:pt idx="128">
                <c:v>5410.5</c:v>
              </c:pt>
              <c:pt idx="129">
                <c:v>5413.5</c:v>
              </c:pt>
              <c:pt idx="130">
                <c:v>5416.5</c:v>
              </c:pt>
              <c:pt idx="131">
                <c:v>5419.5</c:v>
              </c:pt>
              <c:pt idx="132">
                <c:v>5420</c:v>
              </c:pt>
              <c:pt idx="133">
                <c:v>5441</c:v>
              </c:pt>
              <c:pt idx="134">
                <c:v>5498</c:v>
              </c:pt>
              <c:pt idx="135">
                <c:v>6517</c:v>
              </c:pt>
              <c:pt idx="136">
                <c:v>6565</c:v>
              </c:pt>
              <c:pt idx="137">
                <c:v>6857</c:v>
              </c:pt>
              <c:pt idx="138">
                <c:v>6938</c:v>
              </c:pt>
              <c:pt idx="139">
                <c:v>7722</c:v>
              </c:pt>
              <c:pt idx="140">
                <c:v>8659</c:v>
              </c:pt>
              <c:pt idx="141">
                <c:v>8662</c:v>
              </c:pt>
              <c:pt idx="142">
                <c:v>8662</c:v>
              </c:pt>
              <c:pt idx="143">
                <c:v>8662</c:v>
              </c:pt>
              <c:pt idx="144">
                <c:v>8783</c:v>
              </c:pt>
              <c:pt idx="145">
                <c:v>8789</c:v>
              </c:pt>
              <c:pt idx="146">
                <c:v>8863.5</c:v>
              </c:pt>
              <c:pt idx="147">
                <c:v>8879</c:v>
              </c:pt>
              <c:pt idx="148">
                <c:v>8879</c:v>
              </c:pt>
              <c:pt idx="149">
                <c:v>8885</c:v>
              </c:pt>
              <c:pt idx="150">
                <c:v>8888</c:v>
              </c:pt>
              <c:pt idx="151">
                <c:v>8894</c:v>
              </c:pt>
              <c:pt idx="152">
                <c:v>8900</c:v>
              </c:pt>
              <c:pt idx="153">
                <c:v>9768</c:v>
              </c:pt>
              <c:pt idx="154">
                <c:v>9849</c:v>
              </c:pt>
              <c:pt idx="155">
                <c:v>9888</c:v>
              </c:pt>
              <c:pt idx="156">
                <c:v>9924.5</c:v>
              </c:pt>
              <c:pt idx="157">
                <c:v>9924.5</c:v>
              </c:pt>
              <c:pt idx="158">
                <c:v>9972.5</c:v>
              </c:pt>
              <c:pt idx="159">
                <c:v>10044.5</c:v>
              </c:pt>
              <c:pt idx="160">
                <c:v>10123</c:v>
              </c:pt>
              <c:pt idx="161">
                <c:v>11928</c:v>
              </c:pt>
              <c:pt idx="162">
                <c:v>12110</c:v>
              </c:pt>
              <c:pt idx="163">
                <c:v>12113</c:v>
              </c:pt>
              <c:pt idx="164">
                <c:v>12119</c:v>
              </c:pt>
              <c:pt idx="165">
                <c:v>12200</c:v>
              </c:pt>
              <c:pt idx="166">
                <c:v>12200.5</c:v>
              </c:pt>
              <c:pt idx="167">
                <c:v>13028</c:v>
              </c:pt>
              <c:pt idx="168">
                <c:v>13151</c:v>
              </c:pt>
              <c:pt idx="169">
                <c:v>14219</c:v>
              </c:pt>
              <c:pt idx="170">
                <c:v>14219.5</c:v>
              </c:pt>
              <c:pt idx="171">
                <c:v>14222</c:v>
              </c:pt>
              <c:pt idx="172">
                <c:v>14222.5</c:v>
              </c:pt>
              <c:pt idx="173">
                <c:v>14233</c:v>
              </c:pt>
              <c:pt idx="174">
                <c:v>14260</c:v>
              </c:pt>
              <c:pt idx="175">
                <c:v>14272</c:v>
              </c:pt>
              <c:pt idx="176">
                <c:v>14299</c:v>
              </c:pt>
              <c:pt idx="177">
                <c:v>14384.5</c:v>
              </c:pt>
              <c:pt idx="178">
                <c:v>14385</c:v>
              </c:pt>
              <c:pt idx="179">
                <c:v>14390.5</c:v>
              </c:pt>
              <c:pt idx="180">
                <c:v>14391</c:v>
              </c:pt>
              <c:pt idx="181">
                <c:v>14393.5</c:v>
              </c:pt>
              <c:pt idx="182">
                <c:v>14394</c:v>
              </c:pt>
              <c:pt idx="183">
                <c:v>15438</c:v>
              </c:pt>
              <c:pt idx="184">
                <c:v>16538</c:v>
              </c:pt>
              <c:pt idx="185">
                <c:v>16541</c:v>
              </c:pt>
              <c:pt idx="186">
                <c:v>17857.5</c:v>
              </c:pt>
              <c:pt idx="187">
                <c:v>18526.5</c:v>
              </c:pt>
              <c:pt idx="188">
                <c:v>18527</c:v>
              </c:pt>
              <c:pt idx="189">
                <c:v>18547.5</c:v>
              </c:pt>
              <c:pt idx="190">
                <c:v>18653</c:v>
              </c:pt>
              <c:pt idx="191">
                <c:v>18653.5</c:v>
              </c:pt>
              <c:pt idx="192">
                <c:v>20084</c:v>
              </c:pt>
              <c:pt idx="193">
                <c:v>20648</c:v>
              </c:pt>
              <c:pt idx="194">
                <c:v>20894.5</c:v>
              </c:pt>
              <c:pt idx="195">
                <c:v>20895</c:v>
              </c:pt>
              <c:pt idx="196">
                <c:v>20900.5</c:v>
              </c:pt>
              <c:pt idx="197">
                <c:v>20913</c:v>
              </c:pt>
              <c:pt idx="198">
                <c:v>20925</c:v>
              </c:pt>
              <c:pt idx="199">
                <c:v>21150.5</c:v>
              </c:pt>
              <c:pt idx="200">
                <c:v>21874</c:v>
              </c:pt>
              <c:pt idx="201">
                <c:v>21877</c:v>
              </c:pt>
              <c:pt idx="202">
                <c:v>21880</c:v>
              </c:pt>
              <c:pt idx="203">
                <c:v>21886</c:v>
              </c:pt>
              <c:pt idx="204">
                <c:v>21892</c:v>
              </c:pt>
              <c:pt idx="205">
                <c:v>22211.5</c:v>
              </c:pt>
              <c:pt idx="206">
                <c:v>23019</c:v>
              </c:pt>
              <c:pt idx="207">
                <c:v>24185</c:v>
              </c:pt>
              <c:pt idx="208">
                <c:v>24185.5</c:v>
              </c:pt>
              <c:pt idx="209">
                <c:v>24188</c:v>
              </c:pt>
              <c:pt idx="210">
                <c:v>24188.5</c:v>
              </c:pt>
              <c:pt idx="211">
                <c:v>24191.5</c:v>
              </c:pt>
              <c:pt idx="212">
                <c:v>26522</c:v>
              </c:pt>
              <c:pt idx="213">
                <c:v>26524.5</c:v>
              </c:pt>
              <c:pt idx="214">
                <c:v>26527.5</c:v>
              </c:pt>
              <c:pt idx="215">
                <c:v>27481.5</c:v>
              </c:pt>
              <c:pt idx="216">
                <c:v>27573</c:v>
              </c:pt>
              <c:pt idx="217">
                <c:v>27573.5</c:v>
              </c:pt>
              <c:pt idx="218">
                <c:v>27579</c:v>
              </c:pt>
              <c:pt idx="219">
                <c:v>27579.5</c:v>
              </c:pt>
              <c:pt idx="220">
                <c:v>29807.5</c:v>
              </c:pt>
              <c:pt idx="221">
                <c:v>30768.5</c:v>
              </c:pt>
              <c:pt idx="222">
                <c:v>32775.5</c:v>
              </c:pt>
              <c:pt idx="223">
                <c:v>33004</c:v>
              </c:pt>
              <c:pt idx="224">
                <c:v>34059</c:v>
              </c:pt>
              <c:pt idx="225">
                <c:v>35201</c:v>
              </c:pt>
              <c:pt idx="226">
                <c:v>35204</c:v>
              </c:pt>
              <c:pt idx="227">
                <c:v>35206.5</c:v>
              </c:pt>
              <c:pt idx="228">
                <c:v>35209.5</c:v>
              </c:pt>
              <c:pt idx="229">
                <c:v>35333</c:v>
              </c:pt>
              <c:pt idx="230">
                <c:v>36348.5</c:v>
              </c:pt>
              <c:pt idx="231">
                <c:v>36351.5</c:v>
              </c:pt>
              <c:pt idx="232">
                <c:v>36357.5</c:v>
              </c:pt>
              <c:pt idx="233">
                <c:v>36358</c:v>
              </c:pt>
              <c:pt idx="234">
                <c:v>36387.5</c:v>
              </c:pt>
              <c:pt idx="235">
                <c:v>36454</c:v>
              </c:pt>
              <c:pt idx="236">
                <c:v>36472</c:v>
              </c:pt>
              <c:pt idx="237">
                <c:v>36484</c:v>
              </c:pt>
              <c:pt idx="238">
                <c:v>37333</c:v>
              </c:pt>
              <c:pt idx="239">
                <c:v>37370</c:v>
              </c:pt>
              <c:pt idx="240">
                <c:v>37370.5</c:v>
              </c:pt>
              <c:pt idx="241">
                <c:v>37373</c:v>
              </c:pt>
              <c:pt idx="242">
                <c:v>37373.5</c:v>
              </c:pt>
              <c:pt idx="243">
                <c:v>37770.5</c:v>
              </c:pt>
              <c:pt idx="244">
                <c:v>38491</c:v>
              </c:pt>
              <c:pt idx="245">
                <c:v>38491.5</c:v>
              </c:pt>
              <c:pt idx="246">
                <c:v>38493.5</c:v>
              </c:pt>
              <c:pt idx="247">
                <c:v>40609</c:v>
              </c:pt>
              <c:pt idx="248">
                <c:v>40609</c:v>
              </c:pt>
              <c:pt idx="249">
                <c:v>40880</c:v>
              </c:pt>
              <c:pt idx="250">
                <c:v>41912</c:v>
              </c:pt>
              <c:pt idx="251">
                <c:v>42683.5</c:v>
              </c:pt>
              <c:pt idx="252">
                <c:v>43968.5</c:v>
              </c:pt>
              <c:pt idx="253">
                <c:v>43969</c:v>
              </c:pt>
              <c:pt idx="254">
                <c:v>44107</c:v>
              </c:pt>
              <c:pt idx="255">
                <c:v>44764.5</c:v>
              </c:pt>
              <c:pt idx="256">
                <c:v>44818.5</c:v>
              </c:pt>
              <c:pt idx="257">
                <c:v>44915</c:v>
              </c:pt>
              <c:pt idx="258">
                <c:v>45402.5</c:v>
              </c:pt>
              <c:pt idx="259">
                <c:v>46130</c:v>
              </c:pt>
              <c:pt idx="260">
                <c:v>46136</c:v>
              </c:pt>
              <c:pt idx="261">
                <c:v>46150</c:v>
              </c:pt>
              <c:pt idx="262">
                <c:v>46150</c:v>
              </c:pt>
              <c:pt idx="263">
                <c:v>46231.5</c:v>
              </c:pt>
              <c:pt idx="264">
                <c:v>46231.5</c:v>
              </c:pt>
              <c:pt idx="265">
                <c:v>46427</c:v>
              </c:pt>
              <c:pt idx="266">
                <c:v>46436</c:v>
              </c:pt>
              <c:pt idx="267">
                <c:v>46475</c:v>
              </c:pt>
              <c:pt idx="268">
                <c:v>46475</c:v>
              </c:pt>
              <c:pt idx="269">
                <c:v>46475</c:v>
              </c:pt>
              <c:pt idx="270">
                <c:v>47024</c:v>
              </c:pt>
              <c:pt idx="271">
                <c:v>47205</c:v>
              </c:pt>
              <c:pt idx="272">
                <c:v>47205</c:v>
              </c:pt>
              <c:pt idx="273">
                <c:v>47207.5</c:v>
              </c:pt>
              <c:pt idx="274">
                <c:v>47207.5</c:v>
              </c:pt>
              <c:pt idx="275">
                <c:v>47298</c:v>
              </c:pt>
              <c:pt idx="276">
                <c:v>47376</c:v>
              </c:pt>
              <c:pt idx="277">
                <c:v>47376.5</c:v>
              </c:pt>
              <c:pt idx="278">
                <c:v>47376.5</c:v>
              </c:pt>
              <c:pt idx="279">
                <c:v>47578</c:v>
              </c:pt>
              <c:pt idx="280">
                <c:v>47591</c:v>
              </c:pt>
              <c:pt idx="281">
                <c:v>47636</c:v>
              </c:pt>
              <c:pt idx="282">
                <c:v>47653</c:v>
              </c:pt>
              <c:pt idx="283">
                <c:v>47675</c:v>
              </c:pt>
              <c:pt idx="284">
                <c:v>48290</c:v>
              </c:pt>
              <c:pt idx="285">
                <c:v>48415.5</c:v>
              </c:pt>
              <c:pt idx="286">
                <c:v>48416</c:v>
              </c:pt>
              <c:pt idx="287">
                <c:v>48460.5</c:v>
              </c:pt>
              <c:pt idx="288">
                <c:v>48461</c:v>
              </c:pt>
              <c:pt idx="289">
                <c:v>48467</c:v>
              </c:pt>
              <c:pt idx="290">
                <c:v>48497</c:v>
              </c:pt>
              <c:pt idx="291">
                <c:v>48497.5</c:v>
              </c:pt>
              <c:pt idx="292">
                <c:v>48500</c:v>
              </c:pt>
              <c:pt idx="293">
                <c:v>48500.5</c:v>
              </c:pt>
              <c:pt idx="294">
                <c:v>48509</c:v>
              </c:pt>
              <c:pt idx="295">
                <c:v>48512</c:v>
              </c:pt>
              <c:pt idx="296">
                <c:v>48512.5</c:v>
              </c:pt>
              <c:pt idx="297">
                <c:v>48561</c:v>
              </c:pt>
              <c:pt idx="298">
                <c:v>48656.5</c:v>
              </c:pt>
              <c:pt idx="299">
                <c:v>49338</c:v>
              </c:pt>
              <c:pt idx="300">
                <c:v>49362</c:v>
              </c:pt>
              <c:pt idx="301">
                <c:v>49395</c:v>
              </c:pt>
              <c:pt idx="302">
                <c:v>49398.5</c:v>
              </c:pt>
              <c:pt idx="303">
                <c:v>49401.5</c:v>
              </c:pt>
              <c:pt idx="304">
                <c:v>49407.5</c:v>
              </c:pt>
              <c:pt idx="305">
                <c:v>49416</c:v>
              </c:pt>
              <c:pt idx="306">
                <c:v>49419</c:v>
              </c:pt>
              <c:pt idx="307">
                <c:v>49437</c:v>
              </c:pt>
              <c:pt idx="308">
                <c:v>49437.5</c:v>
              </c:pt>
              <c:pt idx="309">
                <c:v>49479.5</c:v>
              </c:pt>
              <c:pt idx="310">
                <c:v>49494.5</c:v>
              </c:pt>
              <c:pt idx="311">
                <c:v>49530.5</c:v>
              </c:pt>
              <c:pt idx="312">
                <c:v>49536.5</c:v>
              </c:pt>
              <c:pt idx="313">
                <c:v>49559</c:v>
              </c:pt>
              <c:pt idx="314">
                <c:v>49564.5</c:v>
              </c:pt>
              <c:pt idx="315">
                <c:v>49579</c:v>
              </c:pt>
              <c:pt idx="316">
                <c:v>49610</c:v>
              </c:pt>
              <c:pt idx="317">
                <c:v>49616</c:v>
              </c:pt>
              <c:pt idx="318">
                <c:v>49617</c:v>
              </c:pt>
              <c:pt idx="319">
                <c:v>49620.5</c:v>
              </c:pt>
              <c:pt idx="320">
                <c:v>49621</c:v>
              </c:pt>
              <c:pt idx="321">
                <c:v>49684</c:v>
              </c:pt>
              <c:pt idx="322">
                <c:v>49691</c:v>
              </c:pt>
              <c:pt idx="323">
                <c:v>49736</c:v>
              </c:pt>
              <c:pt idx="324">
                <c:v>49853</c:v>
              </c:pt>
              <c:pt idx="325">
                <c:v>50353.5</c:v>
              </c:pt>
              <c:pt idx="326">
                <c:v>50525</c:v>
              </c:pt>
              <c:pt idx="327">
                <c:v>50531</c:v>
              </c:pt>
              <c:pt idx="328">
                <c:v>50579.5</c:v>
              </c:pt>
              <c:pt idx="329">
                <c:v>50584</c:v>
              </c:pt>
              <c:pt idx="330">
                <c:v>50585</c:v>
              </c:pt>
              <c:pt idx="331">
                <c:v>50585.5</c:v>
              </c:pt>
              <c:pt idx="332">
                <c:v>50594.5</c:v>
              </c:pt>
              <c:pt idx="333">
                <c:v>50597</c:v>
              </c:pt>
              <c:pt idx="334">
                <c:v>50597.5</c:v>
              </c:pt>
              <c:pt idx="335">
                <c:v>50627.5</c:v>
              </c:pt>
              <c:pt idx="336">
                <c:v>50681.5</c:v>
              </c:pt>
              <c:pt idx="337">
                <c:v>50682</c:v>
              </c:pt>
              <c:pt idx="338">
                <c:v>50682.5</c:v>
              </c:pt>
              <c:pt idx="339">
                <c:v>50691.5</c:v>
              </c:pt>
              <c:pt idx="340">
                <c:v>50700.5</c:v>
              </c:pt>
              <c:pt idx="341">
                <c:v>50700.5</c:v>
              </c:pt>
              <c:pt idx="342">
                <c:v>50835</c:v>
              </c:pt>
              <c:pt idx="343">
                <c:v>50835</c:v>
              </c:pt>
              <c:pt idx="344">
                <c:v>50835</c:v>
              </c:pt>
              <c:pt idx="345">
                <c:v>50838</c:v>
              </c:pt>
              <c:pt idx="346">
                <c:v>50841</c:v>
              </c:pt>
              <c:pt idx="347">
                <c:v>50896</c:v>
              </c:pt>
              <c:pt idx="348">
                <c:v>50959.5</c:v>
              </c:pt>
              <c:pt idx="349">
                <c:v>50976.5</c:v>
              </c:pt>
              <c:pt idx="350">
                <c:v>51519.5</c:v>
              </c:pt>
              <c:pt idx="351">
                <c:v>51646.5</c:v>
              </c:pt>
              <c:pt idx="352">
                <c:v>51676.5</c:v>
              </c:pt>
              <c:pt idx="353">
                <c:v>51748</c:v>
              </c:pt>
              <c:pt idx="354">
                <c:v>51749</c:v>
              </c:pt>
              <c:pt idx="355">
                <c:v>51755</c:v>
              </c:pt>
              <c:pt idx="356">
                <c:v>51755</c:v>
              </c:pt>
              <c:pt idx="357">
                <c:v>51773.5</c:v>
              </c:pt>
              <c:pt idx="358">
                <c:v>51776.5</c:v>
              </c:pt>
              <c:pt idx="359">
                <c:v>51788.5</c:v>
              </c:pt>
              <c:pt idx="360">
                <c:v>51824.5</c:v>
              </c:pt>
              <c:pt idx="361">
                <c:v>51842.5</c:v>
              </c:pt>
              <c:pt idx="362">
                <c:v>51905.5</c:v>
              </c:pt>
              <c:pt idx="363">
                <c:v>52565</c:v>
              </c:pt>
              <c:pt idx="364">
                <c:v>52737</c:v>
              </c:pt>
              <c:pt idx="365">
                <c:v>52740</c:v>
              </c:pt>
              <c:pt idx="366">
                <c:v>52758</c:v>
              </c:pt>
              <c:pt idx="367">
                <c:v>52794</c:v>
              </c:pt>
              <c:pt idx="368">
                <c:v>52800</c:v>
              </c:pt>
              <c:pt idx="369">
                <c:v>52833</c:v>
              </c:pt>
              <c:pt idx="370">
                <c:v>52848</c:v>
              </c:pt>
              <c:pt idx="371">
                <c:v>52851</c:v>
              </c:pt>
              <c:pt idx="372">
                <c:v>52854</c:v>
              </c:pt>
              <c:pt idx="373">
                <c:v>52869</c:v>
              </c:pt>
              <c:pt idx="374">
                <c:v>52869.5</c:v>
              </c:pt>
              <c:pt idx="375">
                <c:v>52899</c:v>
              </c:pt>
              <c:pt idx="376">
                <c:v>52923</c:v>
              </c:pt>
              <c:pt idx="377">
                <c:v>52950</c:v>
              </c:pt>
              <c:pt idx="378">
                <c:v>52950.5</c:v>
              </c:pt>
              <c:pt idx="379">
                <c:v>53152</c:v>
              </c:pt>
              <c:pt idx="380">
                <c:v>53155</c:v>
              </c:pt>
              <c:pt idx="381">
                <c:v>53158</c:v>
              </c:pt>
              <c:pt idx="382">
                <c:v>53698.5</c:v>
              </c:pt>
              <c:pt idx="383">
                <c:v>53710</c:v>
              </c:pt>
              <c:pt idx="384">
                <c:v>53713</c:v>
              </c:pt>
              <c:pt idx="385">
                <c:v>53716</c:v>
              </c:pt>
              <c:pt idx="386">
                <c:v>53848</c:v>
              </c:pt>
              <c:pt idx="387">
                <c:v>53916</c:v>
              </c:pt>
              <c:pt idx="388">
                <c:v>53953.5</c:v>
              </c:pt>
              <c:pt idx="389">
                <c:v>53964</c:v>
              </c:pt>
              <c:pt idx="390">
                <c:v>53986.5</c:v>
              </c:pt>
              <c:pt idx="391">
                <c:v>54144.5</c:v>
              </c:pt>
              <c:pt idx="392">
                <c:v>54969.5</c:v>
              </c:pt>
              <c:pt idx="393">
                <c:v>55027.5</c:v>
              </c:pt>
              <c:pt idx="394">
                <c:v>55029.5</c:v>
              </c:pt>
              <c:pt idx="395">
                <c:v>55029.5</c:v>
              </c:pt>
              <c:pt idx="396">
                <c:v>55066</c:v>
              </c:pt>
              <c:pt idx="397">
                <c:v>55094.5</c:v>
              </c:pt>
              <c:pt idx="398">
                <c:v>55171.5</c:v>
              </c:pt>
              <c:pt idx="399">
                <c:v>55238</c:v>
              </c:pt>
              <c:pt idx="400">
                <c:v>55310</c:v>
              </c:pt>
              <c:pt idx="401">
                <c:v>55937.5</c:v>
              </c:pt>
              <c:pt idx="402">
                <c:v>55943.5</c:v>
              </c:pt>
              <c:pt idx="403">
                <c:v>55954.5</c:v>
              </c:pt>
              <c:pt idx="404">
                <c:v>56005.5</c:v>
              </c:pt>
              <c:pt idx="405">
                <c:v>56018</c:v>
              </c:pt>
              <c:pt idx="406">
                <c:v>56019</c:v>
              </c:pt>
              <c:pt idx="407">
                <c:v>56354</c:v>
              </c:pt>
              <c:pt idx="408">
                <c:v>56360</c:v>
              </c:pt>
              <c:pt idx="409">
                <c:v>56448.5</c:v>
              </c:pt>
              <c:pt idx="410">
                <c:v>57070.5</c:v>
              </c:pt>
              <c:pt idx="411">
                <c:v>57090.5</c:v>
              </c:pt>
              <c:pt idx="412">
                <c:v>57111.5</c:v>
              </c:pt>
              <c:pt idx="413">
                <c:v>57111.5</c:v>
              </c:pt>
              <c:pt idx="414">
                <c:v>57253</c:v>
              </c:pt>
              <c:pt idx="415">
                <c:v>57262</c:v>
              </c:pt>
              <c:pt idx="416">
                <c:v>57329</c:v>
              </c:pt>
              <c:pt idx="417">
                <c:v>57584</c:v>
              </c:pt>
              <c:pt idx="418">
                <c:v>58118</c:v>
              </c:pt>
              <c:pt idx="419">
                <c:v>58124</c:v>
              </c:pt>
              <c:pt idx="420">
                <c:v>58140</c:v>
              </c:pt>
              <c:pt idx="421">
                <c:v>58252.5</c:v>
              </c:pt>
              <c:pt idx="422">
                <c:v>58253</c:v>
              </c:pt>
              <c:pt idx="423">
                <c:v>58253.5</c:v>
              </c:pt>
              <c:pt idx="424">
                <c:v>58254</c:v>
              </c:pt>
              <c:pt idx="425">
                <c:v>58299.5</c:v>
              </c:pt>
              <c:pt idx="426">
                <c:v>58301.5</c:v>
              </c:pt>
              <c:pt idx="427">
                <c:v>58307.5</c:v>
              </c:pt>
              <c:pt idx="428">
                <c:v>58323.5</c:v>
              </c:pt>
              <c:pt idx="429">
                <c:v>58381</c:v>
              </c:pt>
              <c:pt idx="430">
                <c:v>58419</c:v>
              </c:pt>
              <c:pt idx="431">
                <c:v>58444</c:v>
              </c:pt>
              <c:pt idx="432">
                <c:v>58478</c:v>
              </c:pt>
              <c:pt idx="433">
                <c:v>58507</c:v>
              </c:pt>
              <c:pt idx="434">
                <c:v>59173.5</c:v>
              </c:pt>
              <c:pt idx="435">
                <c:v>59260</c:v>
              </c:pt>
              <c:pt idx="436">
                <c:v>59308.5</c:v>
              </c:pt>
              <c:pt idx="437">
                <c:v>59388.5</c:v>
              </c:pt>
              <c:pt idx="438">
                <c:v>59389</c:v>
              </c:pt>
              <c:pt idx="439">
                <c:v>59443.5</c:v>
              </c:pt>
              <c:pt idx="440">
                <c:v>59444</c:v>
              </c:pt>
              <c:pt idx="441">
                <c:v>59482.5</c:v>
              </c:pt>
              <c:pt idx="442">
                <c:v>59483</c:v>
              </c:pt>
              <c:pt idx="443">
                <c:v>59538</c:v>
              </c:pt>
              <c:pt idx="444">
                <c:v>59543</c:v>
              </c:pt>
              <c:pt idx="445">
                <c:v>59600</c:v>
              </c:pt>
              <c:pt idx="446">
                <c:v>59649</c:v>
              </c:pt>
              <c:pt idx="447">
                <c:v>60170</c:v>
              </c:pt>
              <c:pt idx="448">
                <c:v>60363</c:v>
              </c:pt>
              <c:pt idx="449">
                <c:v>60377.5</c:v>
              </c:pt>
              <c:pt idx="450">
                <c:v>60468</c:v>
              </c:pt>
              <c:pt idx="451">
                <c:v>60468.5</c:v>
              </c:pt>
              <c:pt idx="452">
                <c:v>60568</c:v>
              </c:pt>
              <c:pt idx="453">
                <c:v>60613.5</c:v>
              </c:pt>
              <c:pt idx="454">
                <c:v>60641.5</c:v>
              </c:pt>
              <c:pt idx="455">
                <c:v>60642</c:v>
              </c:pt>
              <c:pt idx="456">
                <c:v>60705.5</c:v>
              </c:pt>
              <c:pt idx="457">
                <c:v>61450.5</c:v>
              </c:pt>
              <c:pt idx="458">
                <c:v>61501.5</c:v>
              </c:pt>
              <c:pt idx="459">
                <c:v>61501.5</c:v>
              </c:pt>
              <c:pt idx="460">
                <c:v>61504.5</c:v>
              </c:pt>
              <c:pt idx="461">
                <c:v>61504.5</c:v>
              </c:pt>
              <c:pt idx="462">
                <c:v>61544</c:v>
              </c:pt>
              <c:pt idx="463">
                <c:v>61555.5</c:v>
              </c:pt>
              <c:pt idx="464">
                <c:v>61556</c:v>
              </c:pt>
              <c:pt idx="465">
                <c:v>61621</c:v>
              </c:pt>
              <c:pt idx="466">
                <c:v>61624</c:v>
              </c:pt>
              <c:pt idx="467">
                <c:v>61624.5</c:v>
              </c:pt>
              <c:pt idx="468">
                <c:v>61770</c:v>
              </c:pt>
              <c:pt idx="469">
                <c:v>61869.5</c:v>
              </c:pt>
              <c:pt idx="470">
                <c:v>61874.5</c:v>
              </c:pt>
              <c:pt idx="471">
                <c:v>62553</c:v>
              </c:pt>
              <c:pt idx="472">
                <c:v>62553.5</c:v>
              </c:pt>
              <c:pt idx="473">
                <c:v>62571</c:v>
              </c:pt>
              <c:pt idx="474">
                <c:v>62571.5</c:v>
              </c:pt>
              <c:pt idx="475">
                <c:v>62581</c:v>
              </c:pt>
              <c:pt idx="476">
                <c:v>62608.5</c:v>
              </c:pt>
              <c:pt idx="477">
                <c:v>62643.5</c:v>
              </c:pt>
              <c:pt idx="478">
                <c:v>62731.5</c:v>
              </c:pt>
              <c:pt idx="479">
                <c:v>62731.5</c:v>
              </c:pt>
              <c:pt idx="480">
                <c:v>62732</c:v>
              </c:pt>
              <c:pt idx="481">
                <c:v>62732</c:v>
              </c:pt>
              <c:pt idx="482">
                <c:v>63129</c:v>
              </c:pt>
              <c:pt idx="483">
                <c:v>63129</c:v>
              </c:pt>
              <c:pt idx="484">
                <c:v>63129</c:v>
              </c:pt>
              <c:pt idx="485">
                <c:v>63562.5</c:v>
              </c:pt>
              <c:pt idx="486">
                <c:v>63612</c:v>
              </c:pt>
              <c:pt idx="487">
                <c:v>63653</c:v>
              </c:pt>
              <c:pt idx="488">
                <c:v>63683</c:v>
              </c:pt>
              <c:pt idx="489">
                <c:v>63683.5</c:v>
              </c:pt>
              <c:pt idx="490">
                <c:v>63723</c:v>
              </c:pt>
              <c:pt idx="491">
                <c:v>63768</c:v>
              </c:pt>
              <c:pt idx="492">
                <c:v>63842.5</c:v>
              </c:pt>
              <c:pt idx="493">
                <c:v>63926.5</c:v>
              </c:pt>
              <c:pt idx="494">
                <c:v>63933.5</c:v>
              </c:pt>
              <c:pt idx="495">
                <c:v>63951.5</c:v>
              </c:pt>
              <c:pt idx="496">
                <c:v>64023</c:v>
              </c:pt>
              <c:pt idx="497">
                <c:v>64696.5</c:v>
              </c:pt>
              <c:pt idx="498">
                <c:v>64722.5</c:v>
              </c:pt>
              <c:pt idx="499">
                <c:v>64763</c:v>
              </c:pt>
              <c:pt idx="500">
                <c:v>64781</c:v>
              </c:pt>
              <c:pt idx="501">
                <c:v>64892</c:v>
              </c:pt>
              <c:pt idx="502">
                <c:v>65023.5</c:v>
              </c:pt>
              <c:pt idx="503">
                <c:v>65024</c:v>
              </c:pt>
              <c:pt idx="504">
                <c:v>65048.5</c:v>
              </c:pt>
              <c:pt idx="505">
                <c:v>65691</c:v>
              </c:pt>
              <c:pt idx="506">
                <c:v>65835.5</c:v>
              </c:pt>
              <c:pt idx="507">
                <c:v>65918.5</c:v>
              </c:pt>
              <c:pt idx="508">
                <c:v>65919</c:v>
              </c:pt>
              <c:pt idx="509">
                <c:v>65956</c:v>
              </c:pt>
              <c:pt idx="510">
                <c:v>66081</c:v>
              </c:pt>
              <c:pt idx="511">
                <c:v>66084</c:v>
              </c:pt>
              <c:pt idx="512">
                <c:v>66087</c:v>
              </c:pt>
              <c:pt idx="513">
                <c:v>66093</c:v>
              </c:pt>
              <c:pt idx="514">
                <c:v>66111.5</c:v>
              </c:pt>
              <c:pt idx="515">
                <c:v>66112</c:v>
              </c:pt>
              <c:pt idx="516">
                <c:v>66132.5</c:v>
              </c:pt>
              <c:pt idx="517">
                <c:v>66196.5</c:v>
              </c:pt>
              <c:pt idx="518">
                <c:v>66371</c:v>
              </c:pt>
              <c:pt idx="519">
                <c:v>68290.5</c:v>
              </c:pt>
              <c:pt idx="520">
                <c:v>68291</c:v>
              </c:pt>
              <c:pt idx="521">
                <c:v>68372</c:v>
              </c:pt>
              <c:pt idx="522">
                <c:v>68426</c:v>
              </c:pt>
              <c:pt idx="523">
                <c:v>69390.5</c:v>
              </c:pt>
            </c:numLit>
          </c:xVal>
          <c:yVal>
            <c:numLit>
              <c:formatCode>General</c:formatCode>
              <c:ptCount val="2475"/>
              <c:pt idx="0">
                <c:v>0.3066837750011473</c:v>
              </c:pt>
              <c:pt idx="1">
                <c:v>0.26627145000020391</c:v>
              </c:pt>
              <c:pt idx="2">
                <c:v>0.26597330000367947</c:v>
              </c:pt>
              <c:pt idx="3">
                <c:v>0.26597330000367947</c:v>
              </c:pt>
              <c:pt idx="4">
                <c:v>0.16468140000506537</c:v>
              </c:pt>
              <c:pt idx="5">
                <c:v>0.15688815000248724</c:v>
              </c:pt>
              <c:pt idx="6">
                <c:v>0.15281624999988708</c:v>
              </c:pt>
              <c:pt idx="7">
                <c:v>0.15243980000377633</c:v>
              </c:pt>
              <c:pt idx="8">
                <c:v>0.1524261500017019</c:v>
              </c:pt>
              <c:pt idx="9">
                <c:v>0.1525340000007418</c:v>
              </c:pt>
              <c:pt idx="10">
                <c:v>0.15225755000210484</c:v>
              </c:pt>
              <c:pt idx="11">
                <c:v>0.15228109999952721</c:v>
              </c:pt>
              <c:pt idx="12">
                <c:v>0.15252820000387146</c:v>
              </c:pt>
              <c:pt idx="13">
                <c:v>0.14733792500555865</c:v>
              </c:pt>
              <c:pt idx="14">
                <c:v>0.14621472499857191</c:v>
              </c:pt>
              <c:pt idx="15">
                <c:v>0.14713827500236221</c:v>
              </c:pt>
              <c:pt idx="16">
                <c:v>0.14657957500094199</c:v>
              </c:pt>
              <c:pt idx="17">
                <c:v>0.14602087500315974</c:v>
              </c:pt>
              <c:pt idx="18">
                <c:v>0.14537480000217329</c:v>
              </c:pt>
              <c:pt idx="19">
                <c:v>0.14561610000237124</c:v>
              </c:pt>
              <c:pt idx="20">
                <c:v>0.14571030000297469</c:v>
              </c:pt>
              <c:pt idx="21">
                <c:v>0.14557515000342391</c:v>
              </c:pt>
              <c:pt idx="22">
                <c:v>0.14502225000251201</c:v>
              </c:pt>
              <c:pt idx="23">
                <c:v>0.14544580000438145</c:v>
              </c:pt>
              <c:pt idx="24">
                <c:v>0.14249567499791738</c:v>
              </c:pt>
              <c:pt idx="25">
                <c:v>0.13992617500480264</c:v>
              </c:pt>
              <c:pt idx="26">
                <c:v>0.1396497250025277</c:v>
              </c:pt>
              <c:pt idx="27">
                <c:v>0.13906542500262731</c:v>
              </c:pt>
              <c:pt idx="28">
                <c:v>0.13807327500035171</c:v>
              </c:pt>
              <c:pt idx="29">
                <c:v>0.13882037500297884</c:v>
              </c:pt>
              <c:pt idx="30">
                <c:v>7.2089975004928419E-2</c:v>
              </c:pt>
              <c:pt idx="31">
                <c:v>7.1537075004016515E-2</c:v>
              </c:pt>
              <c:pt idx="32">
                <c:v>7.1284175002801931E-2</c:v>
              </c:pt>
              <c:pt idx="33">
                <c:v>7.1731275002093753E-2</c:v>
              </c:pt>
              <c:pt idx="34">
                <c:v>7.1221050002350239E-2</c:v>
              </c:pt>
              <c:pt idx="35">
                <c:v>7.3221050002757693E-2</c:v>
              </c:pt>
              <c:pt idx="36">
                <c:v>6.9274975001462735E-2</c:v>
              </c:pt>
              <c:pt idx="37">
                <c:v>7.0990675001667114E-2</c:v>
              </c:pt>
              <c:pt idx="38">
                <c:v>7.1544599999469938E-2</c:v>
              </c:pt>
              <c:pt idx="39">
                <c:v>7.0337775003281422E-2</c:v>
              </c:pt>
              <c:pt idx="40">
                <c:v>6.9691025000793161E-2</c:v>
              </c:pt>
              <c:pt idx="41">
                <c:v>7.0744950000516837E-2</c:v>
              </c:pt>
              <c:pt idx="42">
                <c:v>7.0314575001248159E-2</c:v>
              </c:pt>
              <c:pt idx="43">
                <c:v>7.0408775001851609E-2</c:v>
              </c:pt>
              <c:pt idx="44">
                <c:v>7.053437500144355E-2</c:v>
              </c:pt>
              <c:pt idx="45">
                <c:v>6.939717500063125E-2</c:v>
              </c:pt>
              <c:pt idx="46">
                <c:v>7.0851100001164014E-2</c:v>
              </c:pt>
              <c:pt idx="47">
                <c:v>7.0468850000906968E-2</c:v>
              </c:pt>
              <c:pt idx="48">
                <c:v>7.0204350002313731E-2</c:v>
              </c:pt>
              <c:pt idx="49">
                <c:v>6.9865125002252171E-2</c:v>
              </c:pt>
              <c:pt idx="50">
                <c:v>7.0141924999916228E-2</c:v>
              </c:pt>
              <c:pt idx="51">
                <c:v>6.9912575003399979E-2</c:v>
              </c:pt>
              <c:pt idx="52">
                <c:v>6.9806775001779897E-2</c:v>
              </c:pt>
              <c:pt idx="53">
                <c:v>6.4459100001840852E-2</c:v>
              </c:pt>
              <c:pt idx="54">
                <c:v>6.3829750000877539E-2</c:v>
              </c:pt>
              <c:pt idx="55">
                <c:v>6.3866625001537614E-2</c:v>
              </c:pt>
              <c:pt idx="56">
                <c:v>6.3913725000020349E-2</c:v>
              </c:pt>
              <c:pt idx="57">
                <c:v>6.2714075003896141E-2</c:v>
              </c:pt>
              <c:pt idx="58">
                <c:v>6.2978925001516473E-2</c:v>
              </c:pt>
              <c:pt idx="59">
                <c:v>6.3702475003083237E-2</c:v>
              </c:pt>
              <c:pt idx="60">
                <c:v>6.3180975001159823E-2</c:v>
              </c:pt>
              <c:pt idx="61">
                <c:v>6.2567675002355827E-2</c:v>
              </c:pt>
              <c:pt idx="62">
                <c:v>6.3221600004908396E-2</c:v>
              </c:pt>
              <c:pt idx="63">
                <c:v>6.2492250002833316E-2</c:v>
              </c:pt>
              <c:pt idx="64">
                <c:v>6.3345850005134707E-2</c:v>
              </c:pt>
              <c:pt idx="65">
                <c:v>6.2363950000872137E-2</c:v>
              </c:pt>
              <c:pt idx="66">
                <c:v>5.7000249998964136E-2</c:v>
              </c:pt>
              <c:pt idx="67">
                <c:v>5.7747350005229237E-2</c:v>
              </c:pt>
              <c:pt idx="68">
                <c:v>5.7462725002551451E-2</c:v>
              </c:pt>
              <c:pt idx="69">
                <c:v>5.672450000201934E-2</c:v>
              </c:pt>
              <c:pt idx="70">
                <c:v>5.7978425003966549E-2</c:v>
              </c:pt>
              <c:pt idx="71">
                <c:v>5.7625525001640199E-2</c:v>
              </c:pt>
              <c:pt idx="72">
                <c:v>5.764327500219224E-2</c:v>
              </c:pt>
              <c:pt idx="73">
                <c:v>5.7873675003065728E-2</c:v>
              </c:pt>
              <c:pt idx="74">
                <c:v>5.6051150000712369E-2</c:v>
              </c:pt>
              <c:pt idx="75">
                <c:v>5.2182700001139892E-2</c:v>
              </c:pt>
              <c:pt idx="76">
                <c:v>5.2084750001085922E-2</c:v>
              </c:pt>
              <c:pt idx="77">
                <c:v>5.1724000000831438E-2</c:v>
              </c:pt>
              <c:pt idx="78">
                <c:v>5.2647550004621735E-2</c:v>
              </c:pt>
              <c:pt idx="79">
                <c:v>4.9093450001237215E-2</c:v>
              </c:pt>
              <c:pt idx="80">
                <c:v>4.871120000098017E-2</c:v>
              </c:pt>
              <c:pt idx="81">
                <c:v>4.8182200000155717E-2</c:v>
              </c:pt>
              <c:pt idx="82">
                <c:v>4.8505750000913395E-2</c:v>
              </c:pt>
              <c:pt idx="83">
                <c:v>5.0206775002152426E-2</c:v>
              </c:pt>
              <c:pt idx="84">
                <c:v>4.9765825002396014E-2</c:v>
              </c:pt>
              <c:pt idx="85">
                <c:v>5.1913275001425063E-2</c:v>
              </c:pt>
              <c:pt idx="86">
                <c:v>5.1236825001979014E-2</c:v>
              </c:pt>
              <c:pt idx="87">
                <c:v>4.9468250002973946E-2</c:v>
              </c:pt>
              <c:pt idx="88">
                <c:v>5.1115350001055049E-2</c:v>
              </c:pt>
              <c:pt idx="89">
                <c:v>4.6204925001802621E-2</c:v>
              </c:pt>
              <c:pt idx="90">
                <c:v>4.3149800003448036E-2</c:v>
              </c:pt>
              <c:pt idx="91">
                <c:v>4.2032749999634689E-2</c:v>
              </c:pt>
              <c:pt idx="92">
                <c:v>4.3086675002996344E-2</c:v>
              </c:pt>
              <c:pt idx="93">
                <c:v>4.2159374999755528E-2</c:v>
              </c:pt>
              <c:pt idx="94">
                <c:v>4.0476125002896879E-2</c:v>
              </c:pt>
              <c:pt idx="95">
                <c:v>3.4180050002760254E-2</c:v>
              </c:pt>
              <c:pt idx="96">
                <c:v>3.3903600000485312E-2</c:v>
              </c:pt>
              <c:pt idx="97">
                <c:v>3.391590000319411E-2</c:v>
              </c:pt>
              <c:pt idx="98">
                <c:v>3.3469825000793207E-2</c:v>
              </c:pt>
              <c:pt idx="99">
                <c:v>3.3415225003409432E-2</c:v>
              </c:pt>
              <c:pt idx="100">
                <c:v>3.286610000213841E-2</c:v>
              </c:pt>
              <c:pt idx="101">
                <c:v>3.2301949999236967E-2</c:v>
              </c:pt>
              <c:pt idx="102">
                <c:v>2.9630724999151425E-2</c:v>
              </c:pt>
              <c:pt idx="103">
                <c:v>2.9724925003392855E-2</c:v>
              </c:pt>
              <c:pt idx="104">
                <c:v>2.9840625000360887E-2</c:v>
              </c:pt>
              <c:pt idx="105">
                <c:v>3.0266225003288127E-2</c:v>
              </c:pt>
              <c:pt idx="106">
                <c:v>2.7219999996304978E-2</c:v>
              </c:pt>
              <c:pt idx="107">
                <c:v>2.554355000029318E-2</c:v>
              </c:pt>
              <c:pt idx="108">
                <c:v>2.6190650001808535E-2</c:v>
              </c:pt>
              <c:pt idx="109">
                <c:v>2.5244575001124758E-2</c:v>
              </c:pt>
              <c:pt idx="110">
                <c:v>2.683775000332389E-2</c:v>
              </c:pt>
              <c:pt idx="111">
                <c:v>2.7891675003047567E-2</c:v>
              </c:pt>
              <c:pt idx="112">
                <c:v>2.7161300000443589E-2</c:v>
              </c:pt>
              <c:pt idx="113">
                <c:v>2.5131950002105441E-2</c:v>
              </c:pt>
              <c:pt idx="114">
                <c:v>2.3185874997579958E-2</c:v>
              </c:pt>
              <c:pt idx="115">
                <c:v>2.4455500002659392E-2</c:v>
              </c:pt>
              <c:pt idx="116">
                <c:v>2.9102600004989654E-2</c:v>
              </c:pt>
              <c:pt idx="117">
                <c:v>2.9156525000871625E-2</c:v>
              </c:pt>
              <c:pt idx="118">
                <c:v>2.5303974995040335E-2</c:v>
              </c:pt>
              <c:pt idx="119">
                <c:v>2.1488100006536115E-2</c:v>
              </c:pt>
              <c:pt idx="120">
                <c:v>1.8563249999715481E-2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B4BA-4EEC-935B-BF02B784ABFA}"/>
            </c:ext>
          </c:extLst>
        </c:ser>
        <c:ser>
          <c:idx val="3"/>
          <c:order val="1"/>
          <c:tx>
            <c:v>PE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2475"/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  <c:pt idx="999">
                  <c:v>#N/A</c:v>
                </c:pt>
                <c:pt idx="1000">
                  <c:v>#N/A</c:v>
                </c:pt>
                <c:pt idx="1001">
                  <c:v>#N/A</c:v>
                </c:pt>
                <c:pt idx="1002">
                  <c:v>#N/A</c:v>
                </c:pt>
                <c:pt idx="1003">
                  <c:v>#N/A</c:v>
                </c:pt>
                <c:pt idx="1004">
                  <c:v>#N/A</c:v>
                </c:pt>
                <c:pt idx="1005">
                  <c:v>#N/A</c:v>
                </c:pt>
                <c:pt idx="1006">
                  <c:v>#N/A</c:v>
                </c:pt>
                <c:pt idx="1007">
                  <c:v>#N/A</c:v>
                </c:pt>
                <c:pt idx="1008">
                  <c:v>#N/A</c:v>
                </c:pt>
                <c:pt idx="1009">
                  <c:v>#N/A</c:v>
                </c:pt>
                <c:pt idx="1010">
                  <c:v>#N/A</c:v>
                </c:pt>
                <c:pt idx="1011">
                  <c:v>#N/A</c:v>
                </c:pt>
                <c:pt idx="1012">
                  <c:v>#N/A</c:v>
                </c:pt>
                <c:pt idx="1013">
                  <c:v>#N/A</c:v>
                </c:pt>
                <c:pt idx="1014">
                  <c:v>#N/A</c:v>
                </c:pt>
                <c:pt idx="1015">
                  <c:v>#N/A</c:v>
                </c:pt>
                <c:pt idx="1016">
                  <c:v>#N/A</c:v>
                </c:pt>
                <c:pt idx="1017">
                  <c:v>#N/A</c:v>
                </c:pt>
                <c:pt idx="1018">
                  <c:v>#N/A</c:v>
                </c:pt>
                <c:pt idx="1019">
                  <c:v>#N/A</c:v>
                </c:pt>
                <c:pt idx="1020">
                  <c:v>#N/A</c:v>
                </c:pt>
                <c:pt idx="1021">
                  <c:v>#N/A</c:v>
                </c:pt>
                <c:pt idx="1022">
                  <c:v>#N/A</c:v>
                </c:pt>
                <c:pt idx="1023">
                  <c:v>#N/A</c:v>
                </c:pt>
                <c:pt idx="1024">
                  <c:v>#N/A</c:v>
                </c:pt>
                <c:pt idx="1025">
                  <c:v>#N/A</c:v>
                </c:pt>
                <c:pt idx="1026">
                  <c:v>#N/A</c:v>
                </c:pt>
                <c:pt idx="1027">
                  <c:v>#N/A</c:v>
                </c:pt>
                <c:pt idx="1028">
                  <c:v>#N/A</c:v>
                </c:pt>
                <c:pt idx="1029">
                  <c:v>#N/A</c:v>
                </c:pt>
                <c:pt idx="1030">
                  <c:v>#N/A</c:v>
                </c:pt>
                <c:pt idx="1031">
                  <c:v>#N/A</c:v>
                </c:pt>
                <c:pt idx="1032">
                  <c:v>#N/A</c:v>
                </c:pt>
                <c:pt idx="1033">
                  <c:v>#N/A</c:v>
                </c:pt>
                <c:pt idx="1034">
                  <c:v>#N/A</c:v>
                </c:pt>
                <c:pt idx="1035">
                  <c:v>#N/A</c:v>
                </c:pt>
                <c:pt idx="1036">
                  <c:v>#N/A</c:v>
                </c:pt>
                <c:pt idx="1037">
                  <c:v>#N/A</c:v>
                </c:pt>
                <c:pt idx="1038">
                  <c:v>#N/A</c:v>
                </c:pt>
                <c:pt idx="1039">
                  <c:v>#N/A</c:v>
                </c:pt>
                <c:pt idx="1040">
                  <c:v>#N/A</c:v>
                </c:pt>
                <c:pt idx="1041">
                  <c:v>#N/A</c:v>
                </c:pt>
                <c:pt idx="1042">
                  <c:v>#N/A</c:v>
                </c:pt>
                <c:pt idx="1043">
                  <c:v>#N/A</c:v>
                </c:pt>
                <c:pt idx="1044">
                  <c:v>#N/A</c:v>
                </c:pt>
                <c:pt idx="1045">
                  <c:v>#N/A</c:v>
                </c:pt>
                <c:pt idx="1046">
                  <c:v>#N/A</c:v>
                </c:pt>
                <c:pt idx="1047">
                  <c:v>#N/A</c:v>
                </c:pt>
                <c:pt idx="1048">
                  <c:v>#N/A</c:v>
                </c:pt>
                <c:pt idx="1049">
                  <c:v>#N/A</c:v>
                </c:pt>
                <c:pt idx="1050">
                  <c:v>#N/A</c:v>
                </c:pt>
                <c:pt idx="1051">
                  <c:v>#N/A</c:v>
                </c:pt>
                <c:pt idx="1052">
                  <c:v>#N/A</c:v>
                </c:pt>
                <c:pt idx="1053">
                  <c:v>#N/A</c:v>
                </c:pt>
                <c:pt idx="1054">
                  <c:v>#N/A</c:v>
                </c:pt>
                <c:pt idx="1055">
                  <c:v>#N/A</c:v>
                </c:pt>
                <c:pt idx="1056">
                  <c:v>#N/A</c:v>
                </c:pt>
                <c:pt idx="1057">
                  <c:v>#N/A</c:v>
                </c:pt>
                <c:pt idx="1058">
                  <c:v>#N/A</c:v>
                </c:pt>
                <c:pt idx="1059">
                  <c:v>#N/A</c:v>
                </c:pt>
                <c:pt idx="1060">
                  <c:v>#N/A</c:v>
                </c:pt>
                <c:pt idx="1061">
                  <c:v>#N/A</c:v>
                </c:pt>
                <c:pt idx="1062">
                  <c:v>#N/A</c:v>
                </c:pt>
                <c:pt idx="1063">
                  <c:v>#N/A</c:v>
                </c:pt>
                <c:pt idx="1064">
                  <c:v>#N/A</c:v>
                </c:pt>
                <c:pt idx="1065">
                  <c:v>#N/A</c:v>
                </c:pt>
                <c:pt idx="1066">
                  <c:v>#N/A</c:v>
                </c:pt>
                <c:pt idx="1067">
                  <c:v>#N/A</c:v>
                </c:pt>
                <c:pt idx="1068">
                  <c:v>#N/A</c:v>
                </c:pt>
                <c:pt idx="1069">
                  <c:v>#N/A</c:v>
                </c:pt>
                <c:pt idx="1070">
                  <c:v>#N/A</c:v>
                </c:pt>
                <c:pt idx="1071">
                  <c:v>#N/A</c:v>
                </c:pt>
                <c:pt idx="1072">
                  <c:v>#N/A</c:v>
                </c:pt>
                <c:pt idx="1073">
                  <c:v>#N/A</c:v>
                </c:pt>
                <c:pt idx="1074">
                  <c:v>#N/A</c:v>
                </c:pt>
                <c:pt idx="1075">
                  <c:v>#N/A</c:v>
                </c:pt>
                <c:pt idx="1076">
                  <c:v>#N/A</c:v>
                </c:pt>
                <c:pt idx="1077">
                  <c:v>#N/A</c:v>
                </c:pt>
                <c:pt idx="1078">
                  <c:v>#N/A</c:v>
                </c:pt>
                <c:pt idx="1079">
                  <c:v>#N/A</c:v>
                </c:pt>
                <c:pt idx="1080">
                  <c:v>#N/A</c:v>
                </c:pt>
                <c:pt idx="1081">
                  <c:v>#N/A</c:v>
                </c:pt>
                <c:pt idx="1082">
                  <c:v>#N/A</c:v>
                </c:pt>
                <c:pt idx="1083">
                  <c:v>#N/A</c:v>
                </c:pt>
                <c:pt idx="1084">
                  <c:v>#N/A</c:v>
                </c:pt>
                <c:pt idx="1085">
                  <c:v>#N/A</c:v>
                </c:pt>
                <c:pt idx="1086">
                  <c:v>#N/A</c:v>
                </c:pt>
                <c:pt idx="1087">
                  <c:v>#N/A</c:v>
                </c:pt>
                <c:pt idx="1088">
                  <c:v>#N/A</c:v>
                </c:pt>
                <c:pt idx="1089">
                  <c:v>#N/A</c:v>
                </c:pt>
                <c:pt idx="1090">
                  <c:v>#N/A</c:v>
                </c:pt>
                <c:pt idx="1091">
                  <c:v>#N/A</c:v>
                </c:pt>
                <c:pt idx="1092">
                  <c:v>#N/A</c:v>
                </c:pt>
                <c:pt idx="1093">
                  <c:v>#N/A</c:v>
                </c:pt>
                <c:pt idx="1094">
                  <c:v>#N/A</c:v>
                </c:pt>
                <c:pt idx="1095">
                  <c:v>#N/A</c:v>
                </c:pt>
                <c:pt idx="1096">
                  <c:v>#N/A</c:v>
                </c:pt>
                <c:pt idx="1097">
                  <c:v>#N/A</c:v>
                </c:pt>
                <c:pt idx="1098">
                  <c:v>#N/A</c:v>
                </c:pt>
                <c:pt idx="1099">
                  <c:v>#N/A</c:v>
                </c:pt>
                <c:pt idx="1100">
                  <c:v>#N/A</c:v>
                </c:pt>
                <c:pt idx="1101">
                  <c:v>#N/A</c:v>
                </c:pt>
                <c:pt idx="1102">
                  <c:v>#N/A</c:v>
                </c:pt>
                <c:pt idx="1103">
                  <c:v>#N/A</c:v>
                </c:pt>
                <c:pt idx="1104">
                  <c:v>#N/A</c:v>
                </c:pt>
                <c:pt idx="1105">
                  <c:v>#N/A</c:v>
                </c:pt>
                <c:pt idx="1106">
                  <c:v>#N/A</c:v>
                </c:pt>
                <c:pt idx="1107">
                  <c:v>#N/A</c:v>
                </c:pt>
                <c:pt idx="1108">
                  <c:v>#N/A</c:v>
                </c:pt>
                <c:pt idx="1109">
                  <c:v>#N/A</c:v>
                </c:pt>
                <c:pt idx="1110">
                  <c:v>#N/A</c:v>
                </c:pt>
                <c:pt idx="1111">
                  <c:v>#N/A</c:v>
                </c:pt>
                <c:pt idx="1112">
                  <c:v>#N/A</c:v>
                </c:pt>
                <c:pt idx="1113">
                  <c:v>#N/A</c:v>
                </c:pt>
                <c:pt idx="1114">
                  <c:v>#N/A</c:v>
                </c:pt>
                <c:pt idx="1115">
                  <c:v>#N/A</c:v>
                </c:pt>
                <c:pt idx="1116">
                  <c:v>#N/A</c:v>
                </c:pt>
                <c:pt idx="1117">
                  <c:v>#N/A</c:v>
                </c:pt>
                <c:pt idx="1118">
                  <c:v>#N/A</c:v>
                </c:pt>
                <c:pt idx="1119">
                  <c:v>#N/A</c:v>
                </c:pt>
                <c:pt idx="1120">
                  <c:v>#N/A</c:v>
                </c:pt>
                <c:pt idx="1121">
                  <c:v>#N/A</c:v>
                </c:pt>
                <c:pt idx="1122">
                  <c:v>#N/A</c:v>
                </c:pt>
                <c:pt idx="1123">
                  <c:v>#N/A</c:v>
                </c:pt>
                <c:pt idx="1124">
                  <c:v>#N/A</c:v>
                </c:pt>
                <c:pt idx="1125">
                  <c:v>#N/A</c:v>
                </c:pt>
                <c:pt idx="1126">
                  <c:v>#N/A</c:v>
                </c:pt>
                <c:pt idx="1127">
                  <c:v>#N/A</c:v>
                </c:pt>
                <c:pt idx="1128">
                  <c:v>#N/A</c:v>
                </c:pt>
                <c:pt idx="1129">
                  <c:v>#N/A</c:v>
                </c:pt>
                <c:pt idx="1130">
                  <c:v>#N/A</c:v>
                </c:pt>
                <c:pt idx="1131">
                  <c:v>#N/A</c:v>
                </c:pt>
                <c:pt idx="1132">
                  <c:v>#N/A</c:v>
                </c:pt>
                <c:pt idx="1133">
                  <c:v>#N/A</c:v>
                </c:pt>
                <c:pt idx="1134">
                  <c:v>#N/A</c:v>
                </c:pt>
                <c:pt idx="1135">
                  <c:v>#N/A</c:v>
                </c:pt>
                <c:pt idx="1136">
                  <c:v>#N/A</c:v>
                </c:pt>
                <c:pt idx="1137">
                  <c:v>#N/A</c:v>
                </c:pt>
                <c:pt idx="1138">
                  <c:v>#N/A</c:v>
                </c:pt>
                <c:pt idx="1139">
                  <c:v>#N/A</c:v>
                </c:pt>
                <c:pt idx="1140">
                  <c:v>#N/A</c:v>
                </c:pt>
                <c:pt idx="1141">
                  <c:v>#N/A</c:v>
                </c:pt>
                <c:pt idx="1142">
                  <c:v>#N/A</c:v>
                </c:pt>
                <c:pt idx="1143">
                  <c:v>#N/A</c:v>
                </c:pt>
                <c:pt idx="1144">
                  <c:v>#N/A</c:v>
                </c:pt>
                <c:pt idx="1145">
                  <c:v>#N/A</c:v>
                </c:pt>
                <c:pt idx="1146">
                  <c:v>#N/A</c:v>
                </c:pt>
                <c:pt idx="1147">
                  <c:v>#N/A</c:v>
                </c:pt>
                <c:pt idx="1148">
                  <c:v>#N/A</c:v>
                </c:pt>
                <c:pt idx="1149">
                  <c:v>#N/A</c:v>
                </c:pt>
                <c:pt idx="1150">
                  <c:v>#N/A</c:v>
                </c:pt>
                <c:pt idx="1151">
                  <c:v>#N/A</c:v>
                </c:pt>
                <c:pt idx="1152">
                  <c:v>#N/A</c:v>
                </c:pt>
                <c:pt idx="1153">
                  <c:v>#N/A</c:v>
                </c:pt>
                <c:pt idx="1154">
                  <c:v>#N/A</c:v>
                </c:pt>
                <c:pt idx="1155">
                  <c:v>#N/A</c:v>
                </c:pt>
                <c:pt idx="1156">
                  <c:v>#N/A</c:v>
                </c:pt>
                <c:pt idx="1157">
                  <c:v>#N/A</c:v>
                </c:pt>
                <c:pt idx="1158">
                  <c:v>#N/A</c:v>
                </c:pt>
                <c:pt idx="1159">
                  <c:v>#N/A</c:v>
                </c:pt>
                <c:pt idx="1160">
                  <c:v>#N/A</c:v>
                </c:pt>
                <c:pt idx="1161">
                  <c:v>#N/A</c:v>
                </c:pt>
                <c:pt idx="1162">
                  <c:v>#N/A</c:v>
                </c:pt>
                <c:pt idx="1163">
                  <c:v>#N/A</c:v>
                </c:pt>
                <c:pt idx="1164">
                  <c:v>#N/A</c:v>
                </c:pt>
                <c:pt idx="1165">
                  <c:v>#N/A</c:v>
                </c:pt>
                <c:pt idx="1166">
                  <c:v>#N/A</c:v>
                </c:pt>
                <c:pt idx="1167">
                  <c:v>#N/A</c:v>
                </c:pt>
                <c:pt idx="1168">
                  <c:v>#N/A</c:v>
                </c:pt>
                <c:pt idx="1169">
                  <c:v>#N/A</c:v>
                </c:pt>
                <c:pt idx="1170">
                  <c:v>#N/A</c:v>
                </c:pt>
                <c:pt idx="1171">
                  <c:v>#N/A</c:v>
                </c:pt>
                <c:pt idx="1172">
                  <c:v>#N/A</c:v>
                </c:pt>
                <c:pt idx="1173">
                  <c:v>#N/A</c:v>
                </c:pt>
                <c:pt idx="1174">
                  <c:v>#N/A</c:v>
                </c:pt>
                <c:pt idx="1175">
                  <c:v>#N/A</c:v>
                </c:pt>
                <c:pt idx="1176">
                  <c:v>#N/A</c:v>
                </c:pt>
                <c:pt idx="1177">
                  <c:v>#N/A</c:v>
                </c:pt>
                <c:pt idx="1178">
                  <c:v>#N/A</c:v>
                </c:pt>
                <c:pt idx="1179">
                  <c:v>#N/A</c:v>
                </c:pt>
                <c:pt idx="1180">
                  <c:v>#N/A</c:v>
                </c:pt>
                <c:pt idx="1181">
                  <c:v>#N/A</c:v>
                </c:pt>
                <c:pt idx="1182">
                  <c:v>#N/A</c:v>
                </c:pt>
                <c:pt idx="1183">
                  <c:v>#N/A</c:v>
                </c:pt>
                <c:pt idx="1184">
                  <c:v>#N/A</c:v>
                </c:pt>
                <c:pt idx="1185">
                  <c:v>#N/A</c:v>
                </c:pt>
                <c:pt idx="1186">
                  <c:v>#N/A</c:v>
                </c:pt>
                <c:pt idx="1187">
                  <c:v>#N/A</c:v>
                </c:pt>
                <c:pt idx="1188">
                  <c:v>#N/A</c:v>
                </c:pt>
                <c:pt idx="1189">
                  <c:v>#N/A</c:v>
                </c:pt>
                <c:pt idx="1190">
                  <c:v>#N/A</c:v>
                </c:pt>
                <c:pt idx="1191">
                  <c:v>#N/A</c:v>
                </c:pt>
                <c:pt idx="1192">
                  <c:v>#N/A</c:v>
                </c:pt>
                <c:pt idx="1193">
                  <c:v>#N/A</c:v>
                </c:pt>
                <c:pt idx="1194">
                  <c:v>#N/A</c:v>
                </c:pt>
                <c:pt idx="1195">
                  <c:v>#N/A</c:v>
                </c:pt>
                <c:pt idx="1196">
                  <c:v>#N/A</c:v>
                </c:pt>
                <c:pt idx="1197">
                  <c:v>#N/A</c:v>
                </c:pt>
                <c:pt idx="1198">
                  <c:v>#N/A</c:v>
                </c:pt>
                <c:pt idx="1199">
                  <c:v>#N/A</c:v>
                </c:pt>
                <c:pt idx="1200">
                  <c:v>#N/A</c:v>
                </c:pt>
                <c:pt idx="1201">
                  <c:v>#N/A</c:v>
                </c:pt>
                <c:pt idx="1202">
                  <c:v>#N/A</c:v>
                </c:pt>
                <c:pt idx="1203">
                  <c:v>#N/A</c:v>
                </c:pt>
                <c:pt idx="1204">
                  <c:v>#N/A</c:v>
                </c:pt>
                <c:pt idx="1205">
                  <c:v>#N/A</c:v>
                </c:pt>
                <c:pt idx="1206">
                  <c:v>#N/A</c:v>
                </c:pt>
                <c:pt idx="1207">
                  <c:v>#N/A</c:v>
                </c:pt>
                <c:pt idx="1208">
                  <c:v>#N/A</c:v>
                </c:pt>
                <c:pt idx="1209">
                  <c:v>#N/A</c:v>
                </c:pt>
                <c:pt idx="1210">
                  <c:v>#N/A</c:v>
                </c:pt>
                <c:pt idx="1211">
                  <c:v>#N/A</c:v>
                </c:pt>
                <c:pt idx="1212">
                  <c:v>#N/A</c:v>
                </c:pt>
                <c:pt idx="1213">
                  <c:v>#N/A</c:v>
                </c:pt>
                <c:pt idx="1214">
                  <c:v>#N/A</c:v>
                </c:pt>
                <c:pt idx="1215">
                  <c:v>#N/A</c:v>
                </c:pt>
                <c:pt idx="1216">
                  <c:v>#N/A</c:v>
                </c:pt>
                <c:pt idx="1217">
                  <c:v>#N/A</c:v>
                </c:pt>
                <c:pt idx="1218">
                  <c:v>#N/A</c:v>
                </c:pt>
                <c:pt idx="1219">
                  <c:v>#N/A</c:v>
                </c:pt>
                <c:pt idx="1220">
                  <c:v>#N/A</c:v>
                </c:pt>
                <c:pt idx="1221">
                  <c:v>#N/A</c:v>
                </c:pt>
                <c:pt idx="1222">
                  <c:v>#N/A</c:v>
                </c:pt>
                <c:pt idx="1223">
                  <c:v>#N/A</c:v>
                </c:pt>
                <c:pt idx="1224">
                  <c:v>#N/A</c:v>
                </c:pt>
                <c:pt idx="1225">
                  <c:v>#N/A</c:v>
                </c:pt>
                <c:pt idx="1226">
                  <c:v>#N/A</c:v>
                </c:pt>
                <c:pt idx="1227">
                  <c:v>#N/A</c:v>
                </c:pt>
                <c:pt idx="1228">
                  <c:v>#N/A</c:v>
                </c:pt>
                <c:pt idx="1229">
                  <c:v>#N/A</c:v>
                </c:pt>
                <c:pt idx="1230">
                  <c:v>#N/A</c:v>
                </c:pt>
                <c:pt idx="1231">
                  <c:v>#N/A</c:v>
                </c:pt>
                <c:pt idx="1232">
                  <c:v>#N/A</c:v>
                </c:pt>
                <c:pt idx="1233">
                  <c:v>#N/A</c:v>
                </c:pt>
                <c:pt idx="1234">
                  <c:v>#N/A</c:v>
                </c:pt>
                <c:pt idx="1235">
                  <c:v>#N/A</c:v>
                </c:pt>
                <c:pt idx="1236">
                  <c:v>#N/A</c:v>
                </c:pt>
                <c:pt idx="1237">
                  <c:v>#N/A</c:v>
                </c:pt>
                <c:pt idx="1238">
                  <c:v>#N/A</c:v>
                </c:pt>
                <c:pt idx="1239">
                  <c:v>#N/A</c:v>
                </c:pt>
                <c:pt idx="1240">
                  <c:v>#N/A</c:v>
                </c:pt>
                <c:pt idx="1241">
                  <c:v>#N/A</c:v>
                </c:pt>
                <c:pt idx="1242">
                  <c:v>#N/A</c:v>
                </c:pt>
                <c:pt idx="1243">
                  <c:v>#N/A</c:v>
                </c:pt>
                <c:pt idx="1244">
                  <c:v>#N/A</c:v>
                </c:pt>
                <c:pt idx="1245">
                  <c:v>#N/A</c:v>
                </c:pt>
                <c:pt idx="1246">
                  <c:v>#N/A</c:v>
                </c:pt>
                <c:pt idx="1247">
                  <c:v>#N/A</c:v>
                </c:pt>
                <c:pt idx="1248">
                  <c:v>#N/A</c:v>
                </c:pt>
                <c:pt idx="1249">
                  <c:v>#N/A</c:v>
                </c:pt>
                <c:pt idx="1250">
                  <c:v>#N/A</c:v>
                </c:pt>
                <c:pt idx="1251">
                  <c:v>#N/A</c:v>
                </c:pt>
                <c:pt idx="1252">
                  <c:v>#N/A</c:v>
                </c:pt>
                <c:pt idx="1253">
                  <c:v>#N/A</c:v>
                </c:pt>
                <c:pt idx="1254">
                  <c:v>#N/A</c:v>
                </c:pt>
                <c:pt idx="1255">
                  <c:v>#N/A</c:v>
                </c:pt>
                <c:pt idx="1256">
                  <c:v>#N/A</c:v>
                </c:pt>
                <c:pt idx="1257">
                  <c:v>#N/A</c:v>
                </c:pt>
                <c:pt idx="1258">
                  <c:v>#N/A</c:v>
                </c:pt>
                <c:pt idx="1259">
                  <c:v>#N/A</c:v>
                </c:pt>
                <c:pt idx="1260">
                  <c:v>#N/A</c:v>
                </c:pt>
                <c:pt idx="1261">
                  <c:v>#N/A</c:v>
                </c:pt>
                <c:pt idx="1262">
                  <c:v>#N/A</c:v>
                </c:pt>
                <c:pt idx="1263">
                  <c:v>#N/A</c:v>
                </c:pt>
                <c:pt idx="1264">
                  <c:v>#N/A</c:v>
                </c:pt>
                <c:pt idx="1265">
                  <c:v>#N/A</c:v>
                </c:pt>
                <c:pt idx="1266">
                  <c:v>#N/A</c:v>
                </c:pt>
                <c:pt idx="1267">
                  <c:v>#N/A</c:v>
                </c:pt>
                <c:pt idx="1268">
                  <c:v>#N/A</c:v>
                </c:pt>
                <c:pt idx="1269">
                  <c:v>#N/A</c:v>
                </c:pt>
                <c:pt idx="1270">
                  <c:v>#N/A</c:v>
                </c:pt>
                <c:pt idx="1271">
                  <c:v>#N/A</c:v>
                </c:pt>
                <c:pt idx="1272">
                  <c:v>#N/A</c:v>
                </c:pt>
                <c:pt idx="1273">
                  <c:v>#N/A</c:v>
                </c:pt>
                <c:pt idx="1274">
                  <c:v>#N/A</c:v>
                </c:pt>
                <c:pt idx="1275">
                  <c:v>#N/A</c:v>
                </c:pt>
                <c:pt idx="1276">
                  <c:v>#N/A</c:v>
                </c:pt>
                <c:pt idx="1277">
                  <c:v>#N/A</c:v>
                </c:pt>
                <c:pt idx="1278">
                  <c:v>#N/A</c:v>
                </c:pt>
                <c:pt idx="1279">
                  <c:v>#N/A</c:v>
                </c:pt>
                <c:pt idx="1280">
                  <c:v>#N/A</c:v>
                </c:pt>
                <c:pt idx="1281">
                  <c:v>#N/A</c:v>
                </c:pt>
                <c:pt idx="1282">
                  <c:v>#N/A</c:v>
                </c:pt>
                <c:pt idx="1283">
                  <c:v>#N/A</c:v>
                </c:pt>
                <c:pt idx="1284">
                  <c:v>#N/A</c:v>
                </c:pt>
                <c:pt idx="1285">
                  <c:v>#N/A</c:v>
                </c:pt>
                <c:pt idx="1286">
                  <c:v>#N/A</c:v>
                </c:pt>
                <c:pt idx="1287">
                  <c:v>#N/A</c:v>
                </c:pt>
                <c:pt idx="1288">
                  <c:v>#N/A</c:v>
                </c:pt>
                <c:pt idx="1289">
                  <c:v>#N/A</c:v>
                </c:pt>
                <c:pt idx="1290">
                  <c:v>#N/A</c:v>
                </c:pt>
                <c:pt idx="1291">
                  <c:v>#N/A</c:v>
                </c:pt>
                <c:pt idx="1292">
                  <c:v>#N/A</c:v>
                </c:pt>
                <c:pt idx="1293">
                  <c:v>#N/A</c:v>
                </c:pt>
                <c:pt idx="1294">
                  <c:v>#N/A</c:v>
                </c:pt>
                <c:pt idx="1295">
                  <c:v>#N/A</c:v>
                </c:pt>
                <c:pt idx="1296">
                  <c:v>#N/A</c:v>
                </c:pt>
                <c:pt idx="1297">
                  <c:v>#N/A</c:v>
                </c:pt>
                <c:pt idx="1298">
                  <c:v>#N/A</c:v>
                </c:pt>
                <c:pt idx="1299">
                  <c:v>#N/A</c:v>
                </c:pt>
                <c:pt idx="1300">
                  <c:v>#N/A</c:v>
                </c:pt>
                <c:pt idx="1301">
                  <c:v>#N/A</c:v>
                </c:pt>
                <c:pt idx="1302">
                  <c:v>#N/A</c:v>
                </c:pt>
                <c:pt idx="1303">
                  <c:v>#N/A</c:v>
                </c:pt>
                <c:pt idx="1304">
                  <c:v>#N/A</c:v>
                </c:pt>
                <c:pt idx="1305">
                  <c:v>#N/A</c:v>
                </c:pt>
                <c:pt idx="1306">
                  <c:v>#N/A</c:v>
                </c:pt>
                <c:pt idx="1307">
                  <c:v>#N/A</c:v>
                </c:pt>
                <c:pt idx="1308">
                  <c:v>#N/A</c:v>
                </c:pt>
                <c:pt idx="1309">
                  <c:v>#N/A</c:v>
                </c:pt>
                <c:pt idx="1310">
                  <c:v>#N/A</c:v>
                </c:pt>
                <c:pt idx="1311">
                  <c:v>#N/A</c:v>
                </c:pt>
                <c:pt idx="1312">
                  <c:v>#N/A</c:v>
                </c:pt>
                <c:pt idx="1313">
                  <c:v>#N/A</c:v>
                </c:pt>
                <c:pt idx="1314">
                  <c:v>#N/A</c:v>
                </c:pt>
                <c:pt idx="1315">
                  <c:v>#N/A</c:v>
                </c:pt>
                <c:pt idx="1316">
                  <c:v>#N/A</c:v>
                </c:pt>
                <c:pt idx="1317">
                  <c:v>#N/A</c:v>
                </c:pt>
                <c:pt idx="1318">
                  <c:v>#N/A</c:v>
                </c:pt>
                <c:pt idx="1319">
                  <c:v>#N/A</c:v>
                </c:pt>
                <c:pt idx="1320">
                  <c:v>#N/A</c:v>
                </c:pt>
                <c:pt idx="1321">
                  <c:v>#N/A</c:v>
                </c:pt>
                <c:pt idx="1322">
                  <c:v>#N/A</c:v>
                </c:pt>
                <c:pt idx="1323">
                  <c:v>#N/A</c:v>
                </c:pt>
                <c:pt idx="1324">
                  <c:v>#N/A</c:v>
                </c:pt>
                <c:pt idx="1325">
                  <c:v>#N/A</c:v>
                </c:pt>
                <c:pt idx="1326">
                  <c:v>#N/A</c:v>
                </c:pt>
                <c:pt idx="1327">
                  <c:v>#N/A</c:v>
                </c:pt>
                <c:pt idx="1328">
                  <c:v>#N/A</c:v>
                </c:pt>
                <c:pt idx="1329">
                  <c:v>#N/A</c:v>
                </c:pt>
                <c:pt idx="1330">
                  <c:v>#N/A</c:v>
                </c:pt>
                <c:pt idx="1331">
                  <c:v>#N/A</c:v>
                </c:pt>
                <c:pt idx="1332">
                  <c:v>#N/A</c:v>
                </c:pt>
                <c:pt idx="1333">
                  <c:v>#N/A</c:v>
                </c:pt>
                <c:pt idx="1334">
                  <c:v>#N/A</c:v>
                </c:pt>
                <c:pt idx="1335">
                  <c:v>#N/A</c:v>
                </c:pt>
                <c:pt idx="1336">
                  <c:v>#N/A</c:v>
                </c:pt>
                <c:pt idx="1337">
                  <c:v>#N/A</c:v>
                </c:pt>
                <c:pt idx="1338">
                  <c:v>#N/A</c:v>
                </c:pt>
                <c:pt idx="1339">
                  <c:v>#N/A</c:v>
                </c:pt>
                <c:pt idx="1340">
                  <c:v>#N/A</c:v>
                </c:pt>
                <c:pt idx="1341">
                  <c:v>#N/A</c:v>
                </c:pt>
                <c:pt idx="1342">
                  <c:v>#N/A</c:v>
                </c:pt>
                <c:pt idx="1343">
                  <c:v>#N/A</c:v>
                </c:pt>
                <c:pt idx="1344">
                  <c:v>#N/A</c:v>
                </c:pt>
                <c:pt idx="1345">
                  <c:v>#N/A</c:v>
                </c:pt>
                <c:pt idx="1346">
                  <c:v>#N/A</c:v>
                </c:pt>
                <c:pt idx="1347">
                  <c:v>#N/A</c:v>
                </c:pt>
                <c:pt idx="1348">
                  <c:v>#N/A</c:v>
                </c:pt>
                <c:pt idx="1349">
                  <c:v>#N/A</c:v>
                </c:pt>
                <c:pt idx="1350">
                  <c:v>#N/A</c:v>
                </c:pt>
                <c:pt idx="1351">
                  <c:v>#N/A</c:v>
                </c:pt>
                <c:pt idx="1352">
                  <c:v>#N/A</c:v>
                </c:pt>
                <c:pt idx="1353">
                  <c:v>#N/A</c:v>
                </c:pt>
                <c:pt idx="1354">
                  <c:v>#N/A</c:v>
                </c:pt>
                <c:pt idx="1355">
                  <c:v>#N/A</c:v>
                </c:pt>
                <c:pt idx="1356">
                  <c:v>#N/A</c:v>
                </c:pt>
                <c:pt idx="1357">
                  <c:v>#N/A</c:v>
                </c:pt>
                <c:pt idx="1358">
                  <c:v>#N/A</c:v>
                </c:pt>
                <c:pt idx="1359">
                  <c:v>#N/A</c:v>
                </c:pt>
                <c:pt idx="1360">
                  <c:v>#N/A</c:v>
                </c:pt>
                <c:pt idx="1361">
                  <c:v>#N/A</c:v>
                </c:pt>
                <c:pt idx="1362">
                  <c:v>#N/A</c:v>
                </c:pt>
                <c:pt idx="1363">
                  <c:v>#N/A</c:v>
                </c:pt>
                <c:pt idx="1364">
                  <c:v>#N/A</c:v>
                </c:pt>
                <c:pt idx="1365">
                  <c:v>#N/A</c:v>
                </c:pt>
                <c:pt idx="1366">
                  <c:v>#N/A</c:v>
                </c:pt>
                <c:pt idx="1367">
                  <c:v>#N/A</c:v>
                </c:pt>
                <c:pt idx="1368">
                  <c:v>#N/A</c:v>
                </c:pt>
                <c:pt idx="1369">
                  <c:v>#N/A</c:v>
                </c:pt>
                <c:pt idx="1370">
                  <c:v>#N/A</c:v>
                </c:pt>
                <c:pt idx="1371">
                  <c:v>#N/A</c:v>
                </c:pt>
                <c:pt idx="1372">
                  <c:v>#N/A</c:v>
                </c:pt>
                <c:pt idx="1373">
                  <c:v>#N/A</c:v>
                </c:pt>
                <c:pt idx="1374">
                  <c:v>#N/A</c:v>
                </c:pt>
                <c:pt idx="1375">
                  <c:v>#N/A</c:v>
                </c:pt>
                <c:pt idx="1376">
                  <c:v>#N/A</c:v>
                </c:pt>
                <c:pt idx="1377">
                  <c:v>#N/A</c:v>
                </c:pt>
                <c:pt idx="1378">
                  <c:v>#N/A</c:v>
                </c:pt>
                <c:pt idx="1379">
                  <c:v>#N/A</c:v>
                </c:pt>
                <c:pt idx="1380">
                  <c:v>#N/A</c:v>
                </c:pt>
                <c:pt idx="1381">
                  <c:v>#N/A</c:v>
                </c:pt>
                <c:pt idx="1382">
                  <c:v>#N/A</c:v>
                </c:pt>
                <c:pt idx="1383">
                  <c:v>#N/A</c:v>
                </c:pt>
                <c:pt idx="1384">
                  <c:v>#N/A</c:v>
                </c:pt>
                <c:pt idx="1385">
                  <c:v>#N/A</c:v>
                </c:pt>
                <c:pt idx="1386">
                  <c:v>#N/A</c:v>
                </c:pt>
                <c:pt idx="1387">
                  <c:v>#N/A</c:v>
                </c:pt>
                <c:pt idx="1388">
                  <c:v>#N/A</c:v>
                </c:pt>
                <c:pt idx="1389">
                  <c:v>#N/A</c:v>
                </c:pt>
                <c:pt idx="1390">
                  <c:v>#N/A</c:v>
                </c:pt>
                <c:pt idx="1391">
                  <c:v>#N/A</c:v>
                </c:pt>
                <c:pt idx="1392">
                  <c:v>#N/A</c:v>
                </c:pt>
                <c:pt idx="1393">
                  <c:v>#N/A</c:v>
                </c:pt>
                <c:pt idx="1394">
                  <c:v>#N/A</c:v>
                </c:pt>
                <c:pt idx="1395">
                  <c:v>#N/A</c:v>
                </c:pt>
                <c:pt idx="1396">
                  <c:v>#N/A</c:v>
                </c:pt>
                <c:pt idx="1397">
                  <c:v>#N/A</c:v>
                </c:pt>
                <c:pt idx="1398">
                  <c:v>#N/A</c:v>
                </c:pt>
                <c:pt idx="1399">
                  <c:v>#N/A</c:v>
                </c:pt>
                <c:pt idx="1400">
                  <c:v>#N/A</c:v>
                </c:pt>
                <c:pt idx="1401">
                  <c:v>#N/A</c:v>
                </c:pt>
                <c:pt idx="1402">
                  <c:v>#N/A</c:v>
                </c:pt>
                <c:pt idx="1403">
                  <c:v>#N/A</c:v>
                </c:pt>
                <c:pt idx="1404">
                  <c:v>#N/A</c:v>
                </c:pt>
                <c:pt idx="1405">
                  <c:v>#N/A</c:v>
                </c:pt>
                <c:pt idx="1406">
                  <c:v>#N/A</c:v>
                </c:pt>
                <c:pt idx="1407">
                  <c:v>#N/A</c:v>
                </c:pt>
                <c:pt idx="1408">
                  <c:v>#N/A</c:v>
                </c:pt>
                <c:pt idx="1409">
                  <c:v>#N/A</c:v>
                </c:pt>
                <c:pt idx="1410">
                  <c:v>#N/A</c:v>
                </c:pt>
                <c:pt idx="1411">
                  <c:v>#N/A</c:v>
                </c:pt>
                <c:pt idx="1412">
                  <c:v>#N/A</c:v>
                </c:pt>
                <c:pt idx="1413">
                  <c:v>#N/A</c:v>
                </c:pt>
                <c:pt idx="1414">
                  <c:v>#N/A</c:v>
                </c:pt>
                <c:pt idx="1415">
                  <c:v>#N/A</c:v>
                </c:pt>
                <c:pt idx="1416">
                  <c:v>#N/A</c:v>
                </c:pt>
                <c:pt idx="1417">
                  <c:v>#N/A</c:v>
                </c:pt>
                <c:pt idx="1418">
                  <c:v>#N/A</c:v>
                </c:pt>
                <c:pt idx="1419">
                  <c:v>#N/A</c:v>
                </c:pt>
                <c:pt idx="1420">
                  <c:v>#N/A</c:v>
                </c:pt>
                <c:pt idx="1421">
                  <c:v>#N/A</c:v>
                </c:pt>
                <c:pt idx="1422">
                  <c:v>#N/A</c:v>
                </c:pt>
                <c:pt idx="1423">
                  <c:v>#N/A</c:v>
                </c:pt>
                <c:pt idx="1424">
                  <c:v>#N/A</c:v>
                </c:pt>
                <c:pt idx="1425">
                  <c:v>#N/A</c:v>
                </c:pt>
                <c:pt idx="1426">
                  <c:v>#N/A</c:v>
                </c:pt>
                <c:pt idx="1427">
                  <c:v>#N/A</c:v>
                </c:pt>
                <c:pt idx="1428">
                  <c:v>#N/A</c:v>
                </c:pt>
                <c:pt idx="1429">
                  <c:v>#N/A</c:v>
                </c:pt>
                <c:pt idx="1430">
                  <c:v>#N/A</c:v>
                </c:pt>
                <c:pt idx="1431">
                  <c:v>#N/A</c:v>
                </c:pt>
                <c:pt idx="1432">
                  <c:v>#N/A</c:v>
                </c:pt>
                <c:pt idx="1433">
                  <c:v>#N/A</c:v>
                </c:pt>
                <c:pt idx="1434">
                  <c:v>#N/A</c:v>
                </c:pt>
                <c:pt idx="1435">
                  <c:v>#N/A</c:v>
                </c:pt>
                <c:pt idx="1436">
                  <c:v>#N/A</c:v>
                </c:pt>
                <c:pt idx="1437">
                  <c:v>#N/A</c:v>
                </c:pt>
                <c:pt idx="1438">
                  <c:v>#N/A</c:v>
                </c:pt>
                <c:pt idx="1439">
                  <c:v>#N/A</c:v>
                </c:pt>
                <c:pt idx="1440">
                  <c:v>#N/A</c:v>
                </c:pt>
                <c:pt idx="1441">
                  <c:v>#N/A</c:v>
                </c:pt>
                <c:pt idx="1442">
                  <c:v>#N/A</c:v>
                </c:pt>
                <c:pt idx="1443">
                  <c:v>#N/A</c:v>
                </c:pt>
                <c:pt idx="1444">
                  <c:v>#N/A</c:v>
                </c:pt>
                <c:pt idx="1445">
                  <c:v>#N/A</c:v>
                </c:pt>
                <c:pt idx="1446">
                  <c:v>#N/A</c:v>
                </c:pt>
                <c:pt idx="1447">
                  <c:v>#N/A</c:v>
                </c:pt>
                <c:pt idx="1448">
                  <c:v>#N/A</c:v>
                </c:pt>
                <c:pt idx="1449">
                  <c:v>#N/A</c:v>
                </c:pt>
                <c:pt idx="1450">
                  <c:v>#N/A</c:v>
                </c:pt>
                <c:pt idx="1451">
                  <c:v>#N/A</c:v>
                </c:pt>
                <c:pt idx="1452">
                  <c:v>#N/A</c:v>
                </c:pt>
                <c:pt idx="1453">
                  <c:v>#N/A</c:v>
                </c:pt>
                <c:pt idx="1454">
                  <c:v>#N/A</c:v>
                </c:pt>
                <c:pt idx="1455">
                  <c:v>#N/A</c:v>
                </c:pt>
                <c:pt idx="1456">
                  <c:v>#N/A</c:v>
                </c:pt>
                <c:pt idx="1457">
                  <c:v>#N/A</c:v>
                </c:pt>
                <c:pt idx="1458">
                  <c:v>#N/A</c:v>
                </c:pt>
                <c:pt idx="1459">
                  <c:v>#N/A</c:v>
                </c:pt>
                <c:pt idx="1460">
                  <c:v>#N/A</c:v>
                </c:pt>
                <c:pt idx="1461">
                  <c:v>#N/A</c:v>
                </c:pt>
                <c:pt idx="1462">
                  <c:v>#N/A</c:v>
                </c:pt>
                <c:pt idx="1463">
                  <c:v>#N/A</c:v>
                </c:pt>
                <c:pt idx="1464">
                  <c:v>#N/A</c:v>
                </c:pt>
                <c:pt idx="1465">
                  <c:v>#N/A</c:v>
                </c:pt>
                <c:pt idx="1466">
                  <c:v>#N/A</c:v>
                </c:pt>
                <c:pt idx="1467">
                  <c:v>#N/A</c:v>
                </c:pt>
                <c:pt idx="1468">
                  <c:v>#N/A</c:v>
                </c:pt>
                <c:pt idx="1469">
                  <c:v>#N/A</c:v>
                </c:pt>
                <c:pt idx="1470">
                  <c:v>#N/A</c:v>
                </c:pt>
                <c:pt idx="1471">
                  <c:v>#N/A</c:v>
                </c:pt>
                <c:pt idx="1472">
                  <c:v>#N/A</c:v>
                </c:pt>
                <c:pt idx="1473">
                  <c:v>#N/A</c:v>
                </c:pt>
                <c:pt idx="1474">
                  <c:v>#N/A</c:v>
                </c:pt>
                <c:pt idx="1475">
                  <c:v>#N/A</c:v>
                </c:pt>
                <c:pt idx="1476">
                  <c:v>#N/A</c:v>
                </c:pt>
                <c:pt idx="1477">
                  <c:v>#N/A</c:v>
                </c:pt>
                <c:pt idx="1478">
                  <c:v>#N/A</c:v>
                </c:pt>
                <c:pt idx="1479">
                  <c:v>#N/A</c:v>
                </c:pt>
                <c:pt idx="1480">
                  <c:v>#N/A</c:v>
                </c:pt>
                <c:pt idx="1481">
                  <c:v>#N/A</c:v>
                </c:pt>
                <c:pt idx="1482">
                  <c:v>#N/A</c:v>
                </c:pt>
                <c:pt idx="1483">
                  <c:v>#N/A</c:v>
                </c:pt>
                <c:pt idx="1484">
                  <c:v>#N/A</c:v>
                </c:pt>
                <c:pt idx="1485">
                  <c:v>#N/A</c:v>
                </c:pt>
                <c:pt idx="1486">
                  <c:v>#N/A</c:v>
                </c:pt>
                <c:pt idx="1487">
                  <c:v>#N/A</c:v>
                </c:pt>
                <c:pt idx="1488">
                  <c:v>#N/A</c:v>
                </c:pt>
                <c:pt idx="1489">
                  <c:v>#N/A</c:v>
                </c:pt>
                <c:pt idx="1490">
                  <c:v>#N/A</c:v>
                </c:pt>
                <c:pt idx="1491">
                  <c:v>#N/A</c:v>
                </c:pt>
                <c:pt idx="1492">
                  <c:v>#N/A</c:v>
                </c:pt>
                <c:pt idx="1493">
                  <c:v>#N/A</c:v>
                </c:pt>
                <c:pt idx="1494">
                  <c:v>#N/A</c:v>
                </c:pt>
                <c:pt idx="1495">
                  <c:v>#N/A</c:v>
                </c:pt>
                <c:pt idx="1496">
                  <c:v>#N/A</c:v>
                </c:pt>
                <c:pt idx="1497">
                  <c:v>#N/A</c:v>
                </c:pt>
                <c:pt idx="1498">
                  <c:v>#N/A</c:v>
                </c:pt>
                <c:pt idx="1499">
                  <c:v>#N/A</c:v>
                </c:pt>
                <c:pt idx="1500">
                  <c:v>#N/A</c:v>
                </c:pt>
                <c:pt idx="1501">
                  <c:v>#N/A</c:v>
                </c:pt>
                <c:pt idx="1502">
                  <c:v>#N/A</c:v>
                </c:pt>
                <c:pt idx="1503">
                  <c:v>#N/A</c:v>
                </c:pt>
                <c:pt idx="1504">
                  <c:v>#N/A</c:v>
                </c:pt>
                <c:pt idx="1505">
                  <c:v>#N/A</c:v>
                </c:pt>
                <c:pt idx="1506">
                  <c:v>#N/A</c:v>
                </c:pt>
                <c:pt idx="1507">
                  <c:v>#N/A</c:v>
                </c:pt>
                <c:pt idx="1508">
                  <c:v>#N/A</c:v>
                </c:pt>
                <c:pt idx="1509">
                  <c:v>#N/A</c:v>
                </c:pt>
                <c:pt idx="1510">
                  <c:v>#N/A</c:v>
                </c:pt>
                <c:pt idx="1511">
                  <c:v>#N/A</c:v>
                </c:pt>
                <c:pt idx="1512">
                  <c:v>#N/A</c:v>
                </c:pt>
                <c:pt idx="1513">
                  <c:v>#N/A</c:v>
                </c:pt>
                <c:pt idx="1514">
                  <c:v>#N/A</c:v>
                </c:pt>
                <c:pt idx="1515">
                  <c:v>#N/A</c:v>
                </c:pt>
                <c:pt idx="1516">
                  <c:v>#N/A</c:v>
                </c:pt>
                <c:pt idx="1517">
                  <c:v>#N/A</c:v>
                </c:pt>
                <c:pt idx="1518">
                  <c:v>#N/A</c:v>
                </c:pt>
                <c:pt idx="1519">
                  <c:v>#N/A</c:v>
                </c:pt>
                <c:pt idx="1520">
                  <c:v>#N/A</c:v>
                </c:pt>
                <c:pt idx="1521">
                  <c:v>#N/A</c:v>
                </c:pt>
                <c:pt idx="1522">
                  <c:v>#N/A</c:v>
                </c:pt>
                <c:pt idx="1523">
                  <c:v>#N/A</c:v>
                </c:pt>
                <c:pt idx="1524">
                  <c:v>#N/A</c:v>
                </c:pt>
                <c:pt idx="1525">
                  <c:v>#N/A</c:v>
                </c:pt>
                <c:pt idx="1526">
                  <c:v>#N/A</c:v>
                </c:pt>
                <c:pt idx="1527">
                  <c:v>#N/A</c:v>
                </c:pt>
                <c:pt idx="1528">
                  <c:v>#N/A</c:v>
                </c:pt>
                <c:pt idx="1529">
                  <c:v>#N/A</c:v>
                </c:pt>
                <c:pt idx="1530">
                  <c:v>#N/A</c:v>
                </c:pt>
                <c:pt idx="1531">
                  <c:v>#N/A</c:v>
                </c:pt>
                <c:pt idx="1532">
                  <c:v>#N/A</c:v>
                </c:pt>
                <c:pt idx="1533">
                  <c:v>#N/A</c:v>
                </c:pt>
                <c:pt idx="1534">
                  <c:v>#N/A</c:v>
                </c:pt>
                <c:pt idx="1535">
                  <c:v>#N/A</c:v>
                </c:pt>
                <c:pt idx="1536">
                  <c:v>#N/A</c:v>
                </c:pt>
                <c:pt idx="1537">
                  <c:v>#N/A</c:v>
                </c:pt>
                <c:pt idx="1538">
                  <c:v>#N/A</c:v>
                </c:pt>
                <c:pt idx="1539">
                  <c:v>#N/A</c:v>
                </c:pt>
                <c:pt idx="1540">
                  <c:v>#N/A</c:v>
                </c:pt>
                <c:pt idx="1541">
                  <c:v>#N/A</c:v>
                </c:pt>
                <c:pt idx="1542">
                  <c:v>#N/A</c:v>
                </c:pt>
                <c:pt idx="1543">
                  <c:v>#N/A</c:v>
                </c:pt>
                <c:pt idx="1544">
                  <c:v>#N/A</c:v>
                </c:pt>
                <c:pt idx="1545">
                  <c:v>#N/A</c:v>
                </c:pt>
                <c:pt idx="1546">
                  <c:v>#N/A</c:v>
                </c:pt>
                <c:pt idx="1547">
                  <c:v>#N/A</c:v>
                </c:pt>
                <c:pt idx="1548">
                  <c:v>#N/A</c:v>
                </c:pt>
                <c:pt idx="1549">
                  <c:v>#N/A</c:v>
                </c:pt>
                <c:pt idx="1550">
                  <c:v>#N/A</c:v>
                </c:pt>
                <c:pt idx="1551">
                  <c:v>#N/A</c:v>
                </c:pt>
                <c:pt idx="1552">
                  <c:v>#N/A</c:v>
                </c:pt>
                <c:pt idx="1553">
                  <c:v>#N/A</c:v>
                </c:pt>
                <c:pt idx="1554">
                  <c:v>#N/A</c:v>
                </c:pt>
                <c:pt idx="1555">
                  <c:v>#N/A</c:v>
                </c:pt>
                <c:pt idx="1556">
                  <c:v>#N/A</c:v>
                </c:pt>
                <c:pt idx="1557">
                  <c:v>#N/A</c:v>
                </c:pt>
                <c:pt idx="1558">
                  <c:v>#N/A</c:v>
                </c:pt>
                <c:pt idx="1559">
                  <c:v>#N/A</c:v>
                </c:pt>
                <c:pt idx="1560">
                  <c:v>#N/A</c:v>
                </c:pt>
                <c:pt idx="1561">
                  <c:v>#N/A</c:v>
                </c:pt>
                <c:pt idx="1562">
                  <c:v>#N/A</c:v>
                </c:pt>
                <c:pt idx="1563">
                  <c:v>#N/A</c:v>
                </c:pt>
                <c:pt idx="1564">
                  <c:v>#N/A</c:v>
                </c:pt>
                <c:pt idx="1565">
                  <c:v>#N/A</c:v>
                </c:pt>
                <c:pt idx="1566">
                  <c:v>#N/A</c:v>
                </c:pt>
                <c:pt idx="1567">
                  <c:v>#N/A</c:v>
                </c:pt>
                <c:pt idx="1568">
                  <c:v>#N/A</c:v>
                </c:pt>
                <c:pt idx="1569">
                  <c:v>#N/A</c:v>
                </c:pt>
                <c:pt idx="1570">
                  <c:v>#N/A</c:v>
                </c:pt>
                <c:pt idx="1571">
                  <c:v>#N/A</c:v>
                </c:pt>
                <c:pt idx="1572">
                  <c:v>#N/A</c:v>
                </c:pt>
                <c:pt idx="1573">
                  <c:v>#N/A</c:v>
                </c:pt>
                <c:pt idx="1574">
                  <c:v>#N/A</c:v>
                </c:pt>
                <c:pt idx="1575">
                  <c:v>#N/A</c:v>
                </c:pt>
                <c:pt idx="1576">
                  <c:v>#N/A</c:v>
                </c:pt>
                <c:pt idx="1577">
                  <c:v>#N/A</c:v>
                </c:pt>
                <c:pt idx="1578">
                  <c:v>#N/A</c:v>
                </c:pt>
                <c:pt idx="1579">
                  <c:v>#N/A</c:v>
                </c:pt>
                <c:pt idx="1580">
                  <c:v>#N/A</c:v>
                </c:pt>
                <c:pt idx="1581">
                  <c:v>#N/A</c:v>
                </c:pt>
                <c:pt idx="1582">
                  <c:v>#N/A</c:v>
                </c:pt>
                <c:pt idx="1583">
                  <c:v>#N/A</c:v>
                </c:pt>
                <c:pt idx="1584">
                  <c:v>#N/A</c:v>
                </c:pt>
                <c:pt idx="1585">
                  <c:v>#N/A</c:v>
                </c:pt>
                <c:pt idx="1586">
                  <c:v>#N/A</c:v>
                </c:pt>
                <c:pt idx="1587">
                  <c:v>#N/A</c:v>
                </c:pt>
                <c:pt idx="1588">
                  <c:v>#N/A</c:v>
                </c:pt>
                <c:pt idx="1589">
                  <c:v>#N/A</c:v>
                </c:pt>
                <c:pt idx="1590">
                  <c:v>#N/A</c:v>
                </c:pt>
                <c:pt idx="1591">
                  <c:v>#N/A</c:v>
                </c:pt>
                <c:pt idx="1592">
                  <c:v>#N/A</c:v>
                </c:pt>
                <c:pt idx="1593">
                  <c:v>#N/A</c:v>
                </c:pt>
                <c:pt idx="1594">
                  <c:v>#N/A</c:v>
                </c:pt>
                <c:pt idx="1595">
                  <c:v>#N/A</c:v>
                </c:pt>
                <c:pt idx="1596">
                  <c:v>#N/A</c:v>
                </c:pt>
                <c:pt idx="1597">
                  <c:v>#N/A</c:v>
                </c:pt>
                <c:pt idx="1598">
                  <c:v>#N/A</c:v>
                </c:pt>
                <c:pt idx="1599">
                  <c:v>#N/A</c:v>
                </c:pt>
                <c:pt idx="1600">
                  <c:v>#N/A</c:v>
                </c:pt>
                <c:pt idx="1601">
                  <c:v>#N/A</c:v>
                </c:pt>
                <c:pt idx="1602">
                  <c:v>#N/A</c:v>
                </c:pt>
                <c:pt idx="1603">
                  <c:v>#N/A</c:v>
                </c:pt>
                <c:pt idx="1604">
                  <c:v>#N/A</c:v>
                </c:pt>
                <c:pt idx="1605">
                  <c:v>#N/A</c:v>
                </c:pt>
                <c:pt idx="1606">
                  <c:v>#N/A</c:v>
                </c:pt>
                <c:pt idx="1607">
                  <c:v>#N/A</c:v>
                </c:pt>
                <c:pt idx="1608">
                  <c:v>#N/A</c:v>
                </c:pt>
                <c:pt idx="1609">
                  <c:v>#N/A</c:v>
                </c:pt>
                <c:pt idx="1610">
                  <c:v>#N/A</c:v>
                </c:pt>
                <c:pt idx="1611">
                  <c:v>#N/A</c:v>
                </c:pt>
                <c:pt idx="1612">
                  <c:v>#N/A</c:v>
                </c:pt>
                <c:pt idx="1613">
                  <c:v>#N/A</c:v>
                </c:pt>
                <c:pt idx="1614">
                  <c:v>#N/A</c:v>
                </c:pt>
                <c:pt idx="1615">
                  <c:v>#N/A</c:v>
                </c:pt>
                <c:pt idx="1616">
                  <c:v>#N/A</c:v>
                </c:pt>
                <c:pt idx="1617">
                  <c:v>#N/A</c:v>
                </c:pt>
                <c:pt idx="1618">
                  <c:v>#N/A</c:v>
                </c:pt>
                <c:pt idx="1619">
                  <c:v>#N/A</c:v>
                </c:pt>
                <c:pt idx="1620">
                  <c:v>#N/A</c:v>
                </c:pt>
                <c:pt idx="1621">
                  <c:v>#N/A</c:v>
                </c:pt>
                <c:pt idx="1622">
                  <c:v>#N/A</c:v>
                </c:pt>
                <c:pt idx="1623">
                  <c:v>#N/A</c:v>
                </c:pt>
                <c:pt idx="1624">
                  <c:v>#N/A</c:v>
                </c:pt>
                <c:pt idx="1625">
                  <c:v>#N/A</c:v>
                </c:pt>
                <c:pt idx="1626">
                  <c:v>#N/A</c:v>
                </c:pt>
                <c:pt idx="1627">
                  <c:v>#N/A</c:v>
                </c:pt>
                <c:pt idx="1628">
                  <c:v>#N/A</c:v>
                </c:pt>
                <c:pt idx="1629">
                  <c:v>#N/A</c:v>
                </c:pt>
                <c:pt idx="1630">
                  <c:v>#N/A</c:v>
                </c:pt>
                <c:pt idx="1631">
                  <c:v>#N/A</c:v>
                </c:pt>
                <c:pt idx="1632">
                  <c:v>#N/A</c:v>
                </c:pt>
                <c:pt idx="1633">
                  <c:v>#N/A</c:v>
                </c:pt>
                <c:pt idx="1634">
                  <c:v>#N/A</c:v>
                </c:pt>
                <c:pt idx="1635">
                  <c:v>#N/A</c:v>
                </c:pt>
                <c:pt idx="1636">
                  <c:v>#N/A</c:v>
                </c:pt>
                <c:pt idx="1637">
                  <c:v>#N/A</c:v>
                </c:pt>
                <c:pt idx="1638">
                  <c:v>#N/A</c:v>
                </c:pt>
                <c:pt idx="1639">
                  <c:v>#N/A</c:v>
                </c:pt>
                <c:pt idx="1640">
                  <c:v>#N/A</c:v>
                </c:pt>
                <c:pt idx="1641">
                  <c:v>#N/A</c:v>
                </c:pt>
                <c:pt idx="1642">
                  <c:v>#N/A</c:v>
                </c:pt>
                <c:pt idx="1643">
                  <c:v>#N/A</c:v>
                </c:pt>
                <c:pt idx="1644">
                  <c:v>#N/A</c:v>
                </c:pt>
                <c:pt idx="1645">
                  <c:v>#N/A</c:v>
                </c:pt>
                <c:pt idx="1646">
                  <c:v>#N/A</c:v>
                </c:pt>
                <c:pt idx="1647">
                  <c:v>#N/A</c:v>
                </c:pt>
                <c:pt idx="1648">
                  <c:v>#N/A</c:v>
                </c:pt>
                <c:pt idx="1649">
                  <c:v>#N/A</c:v>
                </c:pt>
                <c:pt idx="1650">
                  <c:v>#N/A</c:v>
                </c:pt>
                <c:pt idx="1651">
                  <c:v>#N/A</c:v>
                </c:pt>
                <c:pt idx="1652">
                  <c:v>#N/A</c:v>
                </c:pt>
                <c:pt idx="1653">
                  <c:v>#N/A</c:v>
                </c:pt>
                <c:pt idx="1654">
                  <c:v>#N/A</c:v>
                </c:pt>
                <c:pt idx="1655">
                  <c:v>#N/A</c:v>
                </c:pt>
                <c:pt idx="1656">
                  <c:v>#N/A</c:v>
                </c:pt>
                <c:pt idx="1657">
                  <c:v>#N/A</c:v>
                </c:pt>
                <c:pt idx="1658">
                  <c:v>#N/A</c:v>
                </c:pt>
                <c:pt idx="1659">
                  <c:v>#N/A</c:v>
                </c:pt>
                <c:pt idx="1660">
                  <c:v>#N/A</c:v>
                </c:pt>
                <c:pt idx="1661">
                  <c:v>#N/A</c:v>
                </c:pt>
                <c:pt idx="1662">
                  <c:v>#N/A</c:v>
                </c:pt>
                <c:pt idx="1663">
                  <c:v>#N/A</c:v>
                </c:pt>
                <c:pt idx="1664">
                  <c:v>#N/A</c:v>
                </c:pt>
                <c:pt idx="1665">
                  <c:v>#N/A</c:v>
                </c:pt>
                <c:pt idx="1666">
                  <c:v>#N/A</c:v>
                </c:pt>
                <c:pt idx="1667">
                  <c:v>#N/A</c:v>
                </c:pt>
                <c:pt idx="1668">
                  <c:v>#N/A</c:v>
                </c:pt>
                <c:pt idx="1669">
                  <c:v>#N/A</c:v>
                </c:pt>
                <c:pt idx="1670">
                  <c:v>#N/A</c:v>
                </c:pt>
                <c:pt idx="1671">
                  <c:v>#N/A</c:v>
                </c:pt>
                <c:pt idx="1672">
                  <c:v>#N/A</c:v>
                </c:pt>
                <c:pt idx="1673">
                  <c:v>#N/A</c:v>
                </c:pt>
                <c:pt idx="1674">
                  <c:v>#N/A</c:v>
                </c:pt>
                <c:pt idx="1675">
                  <c:v>#N/A</c:v>
                </c:pt>
                <c:pt idx="1676">
                  <c:v>#N/A</c:v>
                </c:pt>
                <c:pt idx="1677">
                  <c:v>#N/A</c:v>
                </c:pt>
                <c:pt idx="1678">
                  <c:v>#N/A</c:v>
                </c:pt>
                <c:pt idx="1679">
                  <c:v>#N/A</c:v>
                </c:pt>
                <c:pt idx="1680">
                  <c:v>#N/A</c:v>
                </c:pt>
                <c:pt idx="1681">
                  <c:v>#N/A</c:v>
                </c:pt>
                <c:pt idx="1682">
                  <c:v>#N/A</c:v>
                </c:pt>
                <c:pt idx="1683">
                  <c:v>#N/A</c:v>
                </c:pt>
                <c:pt idx="1684">
                  <c:v>#N/A</c:v>
                </c:pt>
                <c:pt idx="1685">
                  <c:v>#N/A</c:v>
                </c:pt>
                <c:pt idx="1686">
                  <c:v>#N/A</c:v>
                </c:pt>
                <c:pt idx="1687">
                  <c:v>#N/A</c:v>
                </c:pt>
                <c:pt idx="1688">
                  <c:v>#N/A</c:v>
                </c:pt>
                <c:pt idx="1689">
                  <c:v>#N/A</c:v>
                </c:pt>
                <c:pt idx="1690">
                  <c:v>#N/A</c:v>
                </c:pt>
                <c:pt idx="1691">
                  <c:v>#N/A</c:v>
                </c:pt>
                <c:pt idx="1692">
                  <c:v>#N/A</c:v>
                </c:pt>
                <c:pt idx="1693">
                  <c:v>#N/A</c:v>
                </c:pt>
                <c:pt idx="1694">
                  <c:v>#N/A</c:v>
                </c:pt>
                <c:pt idx="1695">
                  <c:v>#N/A</c:v>
                </c:pt>
                <c:pt idx="1696">
                  <c:v>#N/A</c:v>
                </c:pt>
                <c:pt idx="1697">
                  <c:v>#N/A</c:v>
                </c:pt>
                <c:pt idx="1698">
                  <c:v>#N/A</c:v>
                </c:pt>
                <c:pt idx="1699">
                  <c:v>#N/A</c:v>
                </c:pt>
                <c:pt idx="1700">
                  <c:v>#N/A</c:v>
                </c:pt>
                <c:pt idx="1701">
                  <c:v>#N/A</c:v>
                </c:pt>
                <c:pt idx="1702">
                  <c:v>#N/A</c:v>
                </c:pt>
                <c:pt idx="1703">
                  <c:v>#N/A</c:v>
                </c:pt>
                <c:pt idx="1704">
                  <c:v>#N/A</c:v>
                </c:pt>
                <c:pt idx="1705">
                  <c:v>#N/A</c:v>
                </c:pt>
                <c:pt idx="1706">
                  <c:v>#N/A</c:v>
                </c:pt>
                <c:pt idx="1707">
                  <c:v>#N/A</c:v>
                </c:pt>
                <c:pt idx="1708">
                  <c:v>#N/A</c:v>
                </c:pt>
                <c:pt idx="1709">
                  <c:v>#N/A</c:v>
                </c:pt>
                <c:pt idx="1710">
                  <c:v>#N/A</c:v>
                </c:pt>
                <c:pt idx="1711">
                  <c:v>#N/A</c:v>
                </c:pt>
                <c:pt idx="1712">
                  <c:v>#N/A</c:v>
                </c:pt>
                <c:pt idx="1713">
                  <c:v>#N/A</c:v>
                </c:pt>
                <c:pt idx="1714">
                  <c:v>#N/A</c:v>
                </c:pt>
                <c:pt idx="1715">
                  <c:v>#N/A</c:v>
                </c:pt>
                <c:pt idx="1716">
                  <c:v>#N/A</c:v>
                </c:pt>
                <c:pt idx="1717">
                  <c:v>#N/A</c:v>
                </c:pt>
                <c:pt idx="1718">
                  <c:v>#N/A</c:v>
                </c:pt>
                <c:pt idx="1719">
                  <c:v>#N/A</c:v>
                </c:pt>
                <c:pt idx="1720">
                  <c:v>#N/A</c:v>
                </c:pt>
                <c:pt idx="1721">
                  <c:v>#N/A</c:v>
                </c:pt>
                <c:pt idx="1722">
                  <c:v>#N/A</c:v>
                </c:pt>
                <c:pt idx="1723">
                  <c:v>#N/A</c:v>
                </c:pt>
                <c:pt idx="1724">
                  <c:v>#N/A</c:v>
                </c:pt>
                <c:pt idx="1725">
                  <c:v>#N/A</c:v>
                </c:pt>
                <c:pt idx="1726">
                  <c:v>#N/A</c:v>
                </c:pt>
                <c:pt idx="1727">
                  <c:v>#N/A</c:v>
                </c:pt>
                <c:pt idx="1728">
                  <c:v>#N/A</c:v>
                </c:pt>
                <c:pt idx="1729">
                  <c:v>#N/A</c:v>
                </c:pt>
                <c:pt idx="1730">
                  <c:v>#N/A</c:v>
                </c:pt>
                <c:pt idx="1731">
                  <c:v>#N/A</c:v>
                </c:pt>
                <c:pt idx="1732">
                  <c:v>#N/A</c:v>
                </c:pt>
                <c:pt idx="1733">
                  <c:v>#N/A</c:v>
                </c:pt>
                <c:pt idx="1734">
                  <c:v>#N/A</c:v>
                </c:pt>
                <c:pt idx="1735">
                  <c:v>#N/A</c:v>
                </c:pt>
                <c:pt idx="1736">
                  <c:v>#N/A</c:v>
                </c:pt>
                <c:pt idx="1737">
                  <c:v>#N/A</c:v>
                </c:pt>
                <c:pt idx="1738">
                  <c:v>#N/A</c:v>
                </c:pt>
                <c:pt idx="1739">
                  <c:v>#N/A</c:v>
                </c:pt>
                <c:pt idx="1740">
                  <c:v>#N/A</c:v>
                </c:pt>
                <c:pt idx="1741">
                  <c:v>#N/A</c:v>
                </c:pt>
                <c:pt idx="1742">
                  <c:v>#N/A</c:v>
                </c:pt>
                <c:pt idx="1743">
                  <c:v>#N/A</c:v>
                </c:pt>
                <c:pt idx="1744">
                  <c:v>#N/A</c:v>
                </c:pt>
                <c:pt idx="1745">
                  <c:v>#N/A</c:v>
                </c:pt>
                <c:pt idx="1746">
                  <c:v>#N/A</c:v>
                </c:pt>
                <c:pt idx="1747">
                  <c:v>#N/A</c:v>
                </c:pt>
                <c:pt idx="1748">
                  <c:v>#N/A</c:v>
                </c:pt>
                <c:pt idx="1749">
                  <c:v>#N/A</c:v>
                </c:pt>
                <c:pt idx="1750">
                  <c:v>#N/A</c:v>
                </c:pt>
                <c:pt idx="1751">
                  <c:v>#N/A</c:v>
                </c:pt>
                <c:pt idx="1752">
                  <c:v>#N/A</c:v>
                </c:pt>
                <c:pt idx="1753">
                  <c:v>#N/A</c:v>
                </c:pt>
                <c:pt idx="1754">
                  <c:v>#N/A</c:v>
                </c:pt>
                <c:pt idx="1755">
                  <c:v>#N/A</c:v>
                </c:pt>
                <c:pt idx="1756">
                  <c:v>#N/A</c:v>
                </c:pt>
                <c:pt idx="1757">
                  <c:v>#N/A</c:v>
                </c:pt>
                <c:pt idx="1758">
                  <c:v>#N/A</c:v>
                </c:pt>
                <c:pt idx="1759">
                  <c:v>#N/A</c:v>
                </c:pt>
                <c:pt idx="1760">
                  <c:v>#N/A</c:v>
                </c:pt>
                <c:pt idx="1761">
                  <c:v>#N/A</c:v>
                </c:pt>
                <c:pt idx="1762">
                  <c:v>#N/A</c:v>
                </c:pt>
                <c:pt idx="1763">
                  <c:v>#N/A</c:v>
                </c:pt>
                <c:pt idx="1764">
                  <c:v>#N/A</c:v>
                </c:pt>
                <c:pt idx="1765">
                  <c:v>#N/A</c:v>
                </c:pt>
                <c:pt idx="1766">
                  <c:v>#N/A</c:v>
                </c:pt>
                <c:pt idx="1767">
                  <c:v>#N/A</c:v>
                </c:pt>
                <c:pt idx="1768">
                  <c:v>#N/A</c:v>
                </c:pt>
                <c:pt idx="1769">
                  <c:v>#N/A</c:v>
                </c:pt>
                <c:pt idx="1770">
                  <c:v>#N/A</c:v>
                </c:pt>
                <c:pt idx="1771">
                  <c:v>#N/A</c:v>
                </c:pt>
                <c:pt idx="1772">
                  <c:v>#N/A</c:v>
                </c:pt>
                <c:pt idx="1773">
                  <c:v>#N/A</c:v>
                </c:pt>
                <c:pt idx="1774">
                  <c:v>#N/A</c:v>
                </c:pt>
                <c:pt idx="1775">
                  <c:v>#N/A</c:v>
                </c:pt>
                <c:pt idx="1776">
                  <c:v>#N/A</c:v>
                </c:pt>
                <c:pt idx="1777">
                  <c:v>#N/A</c:v>
                </c:pt>
                <c:pt idx="1778">
                  <c:v>#N/A</c:v>
                </c:pt>
                <c:pt idx="1779">
                  <c:v>#N/A</c:v>
                </c:pt>
                <c:pt idx="1780">
                  <c:v>#N/A</c:v>
                </c:pt>
                <c:pt idx="1781">
                  <c:v>#N/A</c:v>
                </c:pt>
                <c:pt idx="1782">
                  <c:v>#N/A</c:v>
                </c:pt>
                <c:pt idx="1783">
                  <c:v>#N/A</c:v>
                </c:pt>
                <c:pt idx="1784">
                  <c:v>#N/A</c:v>
                </c:pt>
                <c:pt idx="1785">
                  <c:v>#N/A</c:v>
                </c:pt>
                <c:pt idx="1786">
                  <c:v>#N/A</c:v>
                </c:pt>
                <c:pt idx="1787">
                  <c:v>#N/A</c:v>
                </c:pt>
                <c:pt idx="1788">
                  <c:v>#N/A</c:v>
                </c:pt>
                <c:pt idx="1789">
                  <c:v>#N/A</c:v>
                </c:pt>
                <c:pt idx="1790">
                  <c:v>#N/A</c:v>
                </c:pt>
                <c:pt idx="1791">
                  <c:v>#N/A</c:v>
                </c:pt>
                <c:pt idx="1792">
                  <c:v>#N/A</c:v>
                </c:pt>
                <c:pt idx="1793">
                  <c:v>#N/A</c:v>
                </c:pt>
                <c:pt idx="1794">
                  <c:v>#N/A</c:v>
                </c:pt>
                <c:pt idx="1795">
                  <c:v>#N/A</c:v>
                </c:pt>
                <c:pt idx="1796">
                  <c:v>#N/A</c:v>
                </c:pt>
                <c:pt idx="1797">
                  <c:v>#N/A</c:v>
                </c:pt>
                <c:pt idx="1798">
                  <c:v>#N/A</c:v>
                </c:pt>
                <c:pt idx="1799">
                  <c:v>#N/A</c:v>
                </c:pt>
                <c:pt idx="1800">
                  <c:v>#N/A</c:v>
                </c:pt>
                <c:pt idx="1801">
                  <c:v>#N/A</c:v>
                </c:pt>
                <c:pt idx="1802">
                  <c:v>#N/A</c:v>
                </c:pt>
                <c:pt idx="1803">
                  <c:v>#N/A</c:v>
                </c:pt>
                <c:pt idx="1804">
                  <c:v>#N/A</c:v>
                </c:pt>
                <c:pt idx="1805">
                  <c:v>#N/A</c:v>
                </c:pt>
                <c:pt idx="1806">
                  <c:v>#N/A</c:v>
                </c:pt>
                <c:pt idx="1807">
                  <c:v>#N/A</c:v>
                </c:pt>
                <c:pt idx="1808">
                  <c:v>#N/A</c:v>
                </c:pt>
                <c:pt idx="1809">
                  <c:v>#N/A</c:v>
                </c:pt>
                <c:pt idx="1810">
                  <c:v>#N/A</c:v>
                </c:pt>
                <c:pt idx="1811">
                  <c:v>#N/A</c:v>
                </c:pt>
                <c:pt idx="1812">
                  <c:v>#N/A</c:v>
                </c:pt>
                <c:pt idx="1813">
                  <c:v>#N/A</c:v>
                </c:pt>
                <c:pt idx="1814">
                  <c:v>#N/A</c:v>
                </c:pt>
                <c:pt idx="1815">
                  <c:v>#N/A</c:v>
                </c:pt>
                <c:pt idx="1816">
                  <c:v>#N/A</c:v>
                </c:pt>
                <c:pt idx="1817">
                  <c:v>#N/A</c:v>
                </c:pt>
                <c:pt idx="1818">
                  <c:v>#N/A</c:v>
                </c:pt>
                <c:pt idx="1819">
                  <c:v>#N/A</c:v>
                </c:pt>
                <c:pt idx="1820">
                  <c:v>#N/A</c:v>
                </c:pt>
                <c:pt idx="1821">
                  <c:v>#N/A</c:v>
                </c:pt>
                <c:pt idx="1822">
                  <c:v>#N/A</c:v>
                </c:pt>
                <c:pt idx="1823">
                  <c:v>#N/A</c:v>
                </c:pt>
                <c:pt idx="1824">
                  <c:v>#N/A</c:v>
                </c:pt>
                <c:pt idx="1825">
                  <c:v>#N/A</c:v>
                </c:pt>
                <c:pt idx="1826">
                  <c:v>#N/A</c:v>
                </c:pt>
                <c:pt idx="1827">
                  <c:v>#N/A</c:v>
                </c:pt>
                <c:pt idx="1828">
                  <c:v>#N/A</c:v>
                </c:pt>
                <c:pt idx="1829">
                  <c:v>#N/A</c:v>
                </c:pt>
                <c:pt idx="1830">
                  <c:v>#N/A</c:v>
                </c:pt>
                <c:pt idx="1831">
                  <c:v>#N/A</c:v>
                </c:pt>
                <c:pt idx="1832">
                  <c:v>#N/A</c:v>
                </c:pt>
                <c:pt idx="1833">
                  <c:v>#N/A</c:v>
                </c:pt>
                <c:pt idx="1834">
                  <c:v>#N/A</c:v>
                </c:pt>
                <c:pt idx="1835">
                  <c:v>#N/A</c:v>
                </c:pt>
                <c:pt idx="1836">
                  <c:v>#N/A</c:v>
                </c:pt>
                <c:pt idx="1837">
                  <c:v>#N/A</c:v>
                </c:pt>
                <c:pt idx="1838">
                  <c:v>#N/A</c:v>
                </c:pt>
                <c:pt idx="1839">
                  <c:v>#N/A</c:v>
                </c:pt>
                <c:pt idx="1840">
                  <c:v>#N/A</c:v>
                </c:pt>
                <c:pt idx="1841">
                  <c:v>#N/A</c:v>
                </c:pt>
                <c:pt idx="1842">
                  <c:v>#N/A</c:v>
                </c:pt>
                <c:pt idx="1843">
                  <c:v>#N/A</c:v>
                </c:pt>
                <c:pt idx="1844">
                  <c:v>#N/A</c:v>
                </c:pt>
                <c:pt idx="1845">
                  <c:v>#N/A</c:v>
                </c:pt>
                <c:pt idx="1846">
                  <c:v>#N/A</c:v>
                </c:pt>
                <c:pt idx="1847">
                  <c:v>#N/A</c:v>
                </c:pt>
                <c:pt idx="1848">
                  <c:v>#N/A</c:v>
                </c:pt>
                <c:pt idx="1849">
                  <c:v>#N/A</c:v>
                </c:pt>
                <c:pt idx="1850">
                  <c:v>#N/A</c:v>
                </c:pt>
                <c:pt idx="1851">
                  <c:v>#N/A</c:v>
                </c:pt>
                <c:pt idx="1852">
                  <c:v>#N/A</c:v>
                </c:pt>
                <c:pt idx="1853">
                  <c:v>#N/A</c:v>
                </c:pt>
                <c:pt idx="1854">
                  <c:v>#N/A</c:v>
                </c:pt>
                <c:pt idx="1855">
                  <c:v>#N/A</c:v>
                </c:pt>
                <c:pt idx="1856">
                  <c:v>#N/A</c:v>
                </c:pt>
                <c:pt idx="1857">
                  <c:v>#N/A</c:v>
                </c:pt>
                <c:pt idx="1858">
                  <c:v>#N/A</c:v>
                </c:pt>
                <c:pt idx="1859">
                  <c:v>#N/A</c:v>
                </c:pt>
                <c:pt idx="1860">
                  <c:v>#N/A</c:v>
                </c:pt>
                <c:pt idx="1861">
                  <c:v>#N/A</c:v>
                </c:pt>
                <c:pt idx="1862">
                  <c:v>#N/A</c:v>
                </c:pt>
                <c:pt idx="1863">
                  <c:v>#N/A</c:v>
                </c:pt>
                <c:pt idx="1864">
                  <c:v>#N/A</c:v>
                </c:pt>
                <c:pt idx="1865">
                  <c:v>#N/A</c:v>
                </c:pt>
                <c:pt idx="1866">
                  <c:v>#N/A</c:v>
                </c:pt>
                <c:pt idx="1867">
                  <c:v>#N/A</c:v>
                </c:pt>
                <c:pt idx="1868">
                  <c:v>#N/A</c:v>
                </c:pt>
                <c:pt idx="1869">
                  <c:v>#N/A</c:v>
                </c:pt>
                <c:pt idx="1870">
                  <c:v>#N/A</c:v>
                </c:pt>
                <c:pt idx="1871">
                  <c:v>#N/A</c:v>
                </c:pt>
                <c:pt idx="1872">
                  <c:v>#N/A</c:v>
                </c:pt>
                <c:pt idx="1873">
                  <c:v>#N/A</c:v>
                </c:pt>
                <c:pt idx="1874">
                  <c:v>#N/A</c:v>
                </c:pt>
                <c:pt idx="1875">
                  <c:v>#N/A</c:v>
                </c:pt>
                <c:pt idx="1876">
                  <c:v>#N/A</c:v>
                </c:pt>
                <c:pt idx="1877">
                  <c:v>#N/A</c:v>
                </c:pt>
                <c:pt idx="1878">
                  <c:v>#N/A</c:v>
                </c:pt>
                <c:pt idx="1879">
                  <c:v>#N/A</c:v>
                </c:pt>
                <c:pt idx="1880">
                  <c:v>#N/A</c:v>
                </c:pt>
                <c:pt idx="1881">
                  <c:v>#N/A</c:v>
                </c:pt>
                <c:pt idx="1882">
                  <c:v>#N/A</c:v>
                </c:pt>
                <c:pt idx="1883">
                  <c:v>#N/A</c:v>
                </c:pt>
                <c:pt idx="1884">
                  <c:v>#N/A</c:v>
                </c:pt>
                <c:pt idx="1885">
                  <c:v>#N/A</c:v>
                </c:pt>
                <c:pt idx="1886">
                  <c:v>#N/A</c:v>
                </c:pt>
                <c:pt idx="1887">
                  <c:v>#N/A</c:v>
                </c:pt>
                <c:pt idx="1888">
                  <c:v>#N/A</c:v>
                </c:pt>
                <c:pt idx="1889">
                  <c:v>#N/A</c:v>
                </c:pt>
                <c:pt idx="1890">
                  <c:v>#N/A</c:v>
                </c:pt>
                <c:pt idx="1891">
                  <c:v>#N/A</c:v>
                </c:pt>
                <c:pt idx="1892">
                  <c:v>#N/A</c:v>
                </c:pt>
                <c:pt idx="1893">
                  <c:v>#N/A</c:v>
                </c:pt>
                <c:pt idx="1894">
                  <c:v>#N/A</c:v>
                </c:pt>
                <c:pt idx="1895">
                  <c:v>#N/A</c:v>
                </c:pt>
                <c:pt idx="1896">
                  <c:v>#N/A</c:v>
                </c:pt>
                <c:pt idx="1897">
                  <c:v>#N/A</c:v>
                </c:pt>
                <c:pt idx="1898">
                  <c:v>#N/A</c:v>
                </c:pt>
                <c:pt idx="1899">
                  <c:v>#N/A</c:v>
                </c:pt>
                <c:pt idx="1900">
                  <c:v>#N/A</c:v>
                </c:pt>
                <c:pt idx="1901">
                  <c:v>#N/A</c:v>
                </c:pt>
                <c:pt idx="1902">
                  <c:v>#N/A</c:v>
                </c:pt>
                <c:pt idx="1903">
                  <c:v>#N/A</c:v>
                </c:pt>
                <c:pt idx="1904">
                  <c:v>#N/A</c:v>
                </c:pt>
                <c:pt idx="1905">
                  <c:v>#N/A</c:v>
                </c:pt>
                <c:pt idx="1906">
                  <c:v>#N/A</c:v>
                </c:pt>
                <c:pt idx="1907">
                  <c:v>#N/A</c:v>
                </c:pt>
                <c:pt idx="1908">
                  <c:v>#N/A</c:v>
                </c:pt>
                <c:pt idx="1909">
                  <c:v>#N/A</c:v>
                </c:pt>
                <c:pt idx="1910">
                  <c:v>#N/A</c:v>
                </c:pt>
                <c:pt idx="1911">
                  <c:v>#N/A</c:v>
                </c:pt>
                <c:pt idx="1912">
                  <c:v>#N/A</c:v>
                </c:pt>
                <c:pt idx="1913">
                  <c:v>#N/A</c:v>
                </c:pt>
                <c:pt idx="1914">
                  <c:v>#N/A</c:v>
                </c:pt>
                <c:pt idx="1915">
                  <c:v>#N/A</c:v>
                </c:pt>
                <c:pt idx="1916">
                  <c:v>#N/A</c:v>
                </c:pt>
                <c:pt idx="1917">
                  <c:v>#N/A</c:v>
                </c:pt>
                <c:pt idx="1918">
                  <c:v>#N/A</c:v>
                </c:pt>
                <c:pt idx="1919">
                  <c:v>#N/A</c:v>
                </c:pt>
                <c:pt idx="1920">
                  <c:v>#N/A</c:v>
                </c:pt>
                <c:pt idx="1921">
                  <c:v>#N/A</c:v>
                </c:pt>
                <c:pt idx="1922">
                  <c:v>#N/A</c:v>
                </c:pt>
                <c:pt idx="1923">
                  <c:v>#N/A</c:v>
                </c:pt>
                <c:pt idx="1924">
                  <c:v>#N/A</c:v>
                </c:pt>
                <c:pt idx="1925">
                  <c:v>#N/A</c:v>
                </c:pt>
                <c:pt idx="1926">
                  <c:v>#N/A</c:v>
                </c:pt>
                <c:pt idx="1927">
                  <c:v>#N/A</c:v>
                </c:pt>
                <c:pt idx="1928">
                  <c:v>#N/A</c:v>
                </c:pt>
                <c:pt idx="1929">
                  <c:v>#N/A</c:v>
                </c:pt>
                <c:pt idx="1930">
                  <c:v>#N/A</c:v>
                </c:pt>
                <c:pt idx="1931">
                  <c:v>#N/A</c:v>
                </c:pt>
                <c:pt idx="1932">
                  <c:v>#N/A</c:v>
                </c:pt>
                <c:pt idx="1933">
                  <c:v>#N/A</c:v>
                </c:pt>
                <c:pt idx="1934">
                  <c:v>#N/A</c:v>
                </c:pt>
                <c:pt idx="1935">
                  <c:v>#N/A</c:v>
                </c:pt>
                <c:pt idx="1936">
                  <c:v>#N/A</c:v>
                </c:pt>
                <c:pt idx="1937">
                  <c:v>#N/A</c:v>
                </c:pt>
                <c:pt idx="1938">
                  <c:v>#N/A</c:v>
                </c:pt>
                <c:pt idx="1939">
                  <c:v>#N/A</c:v>
                </c:pt>
                <c:pt idx="1940">
                  <c:v>#N/A</c:v>
                </c:pt>
                <c:pt idx="1941">
                  <c:v>#N/A</c:v>
                </c:pt>
                <c:pt idx="1942">
                  <c:v>#N/A</c:v>
                </c:pt>
                <c:pt idx="1943">
                  <c:v>#N/A</c:v>
                </c:pt>
                <c:pt idx="1944">
                  <c:v>#N/A</c:v>
                </c:pt>
                <c:pt idx="1945">
                  <c:v>#N/A</c:v>
                </c:pt>
                <c:pt idx="1946">
                  <c:v>#N/A</c:v>
                </c:pt>
                <c:pt idx="1947">
                  <c:v>#N/A</c:v>
                </c:pt>
                <c:pt idx="1948">
                  <c:v>#N/A</c:v>
                </c:pt>
                <c:pt idx="1949">
                  <c:v>#N/A</c:v>
                </c:pt>
                <c:pt idx="1950">
                  <c:v>#N/A</c:v>
                </c:pt>
                <c:pt idx="1951">
                  <c:v>#N/A</c:v>
                </c:pt>
                <c:pt idx="1952">
                  <c:v>#N/A</c:v>
                </c:pt>
                <c:pt idx="1953">
                  <c:v>#N/A</c:v>
                </c:pt>
                <c:pt idx="1954">
                  <c:v>#N/A</c:v>
                </c:pt>
                <c:pt idx="1955">
                  <c:v>#N/A</c:v>
                </c:pt>
                <c:pt idx="1956">
                  <c:v>#N/A</c:v>
                </c:pt>
                <c:pt idx="1957">
                  <c:v>#N/A</c:v>
                </c:pt>
                <c:pt idx="1958">
                  <c:v>#N/A</c:v>
                </c:pt>
                <c:pt idx="1959">
                  <c:v>#N/A</c:v>
                </c:pt>
                <c:pt idx="1960">
                  <c:v>#N/A</c:v>
                </c:pt>
                <c:pt idx="1961">
                  <c:v>#N/A</c:v>
                </c:pt>
                <c:pt idx="1962">
                  <c:v>#N/A</c:v>
                </c:pt>
                <c:pt idx="1963">
                  <c:v>#N/A</c:v>
                </c:pt>
                <c:pt idx="1964">
                  <c:v>#N/A</c:v>
                </c:pt>
                <c:pt idx="1965">
                  <c:v>#N/A</c:v>
                </c:pt>
                <c:pt idx="1966">
                  <c:v>#N/A</c:v>
                </c:pt>
                <c:pt idx="1967">
                  <c:v>#N/A</c:v>
                </c:pt>
                <c:pt idx="1968">
                  <c:v>#N/A</c:v>
                </c:pt>
                <c:pt idx="1969">
                  <c:v>#N/A</c:v>
                </c:pt>
                <c:pt idx="1970">
                  <c:v>#N/A</c:v>
                </c:pt>
                <c:pt idx="1971">
                  <c:v>#N/A</c:v>
                </c:pt>
                <c:pt idx="1972">
                  <c:v>#N/A</c:v>
                </c:pt>
                <c:pt idx="1973">
                  <c:v>#N/A</c:v>
                </c:pt>
                <c:pt idx="1974">
                  <c:v>#N/A</c:v>
                </c:pt>
                <c:pt idx="1975">
                  <c:v>#N/A</c:v>
                </c:pt>
                <c:pt idx="1976">
                  <c:v>#N/A</c:v>
                </c:pt>
                <c:pt idx="1977">
                  <c:v>#N/A</c:v>
                </c:pt>
                <c:pt idx="1978">
                  <c:v>#N/A</c:v>
                </c:pt>
                <c:pt idx="1979">
                  <c:v>#N/A</c:v>
                </c:pt>
                <c:pt idx="1980">
                  <c:v>#N/A</c:v>
                </c:pt>
                <c:pt idx="1981">
                  <c:v>#N/A</c:v>
                </c:pt>
                <c:pt idx="1982">
                  <c:v>#N/A</c:v>
                </c:pt>
                <c:pt idx="1983">
                  <c:v>#N/A</c:v>
                </c:pt>
                <c:pt idx="1984">
                  <c:v>#N/A</c:v>
                </c:pt>
                <c:pt idx="1985">
                  <c:v>#N/A</c:v>
                </c:pt>
                <c:pt idx="1986">
                  <c:v>#N/A</c:v>
                </c:pt>
                <c:pt idx="1987">
                  <c:v>#N/A</c:v>
                </c:pt>
                <c:pt idx="1988">
                  <c:v>#N/A</c:v>
                </c:pt>
                <c:pt idx="1989">
                  <c:v>#N/A</c:v>
                </c:pt>
                <c:pt idx="1990">
                  <c:v>#N/A</c:v>
                </c:pt>
                <c:pt idx="1991">
                  <c:v>#N/A</c:v>
                </c:pt>
                <c:pt idx="1992">
                  <c:v>#N/A</c:v>
                </c:pt>
                <c:pt idx="1993">
                  <c:v>#N/A</c:v>
                </c:pt>
                <c:pt idx="1994">
                  <c:v>#N/A</c:v>
                </c:pt>
                <c:pt idx="1995">
                  <c:v>#N/A</c:v>
                </c:pt>
                <c:pt idx="1996">
                  <c:v>#N/A</c:v>
                </c:pt>
                <c:pt idx="1997">
                  <c:v>#N/A</c:v>
                </c:pt>
                <c:pt idx="1998">
                  <c:v>#N/A</c:v>
                </c:pt>
                <c:pt idx="1999">
                  <c:v>#N/A</c:v>
                </c:pt>
                <c:pt idx="2000">
                  <c:v>#N/A</c:v>
                </c:pt>
                <c:pt idx="2001">
                  <c:v>#N/A</c:v>
                </c:pt>
                <c:pt idx="2002">
                  <c:v>#N/A</c:v>
                </c:pt>
                <c:pt idx="2003">
                  <c:v>#N/A</c:v>
                </c:pt>
                <c:pt idx="2004">
                  <c:v>#N/A</c:v>
                </c:pt>
                <c:pt idx="2005">
                  <c:v>#N/A</c:v>
                </c:pt>
                <c:pt idx="2006">
                  <c:v>#N/A</c:v>
                </c:pt>
                <c:pt idx="2007">
                  <c:v>#N/A</c:v>
                </c:pt>
                <c:pt idx="2008">
                  <c:v>#N/A</c:v>
                </c:pt>
                <c:pt idx="2009">
                  <c:v>#N/A</c:v>
                </c:pt>
                <c:pt idx="2010">
                  <c:v>#N/A</c:v>
                </c:pt>
                <c:pt idx="2011">
                  <c:v>#N/A</c:v>
                </c:pt>
                <c:pt idx="2012">
                  <c:v>#N/A</c:v>
                </c:pt>
                <c:pt idx="2013">
                  <c:v>#N/A</c:v>
                </c:pt>
                <c:pt idx="2014">
                  <c:v>#N/A</c:v>
                </c:pt>
                <c:pt idx="2015">
                  <c:v>#N/A</c:v>
                </c:pt>
                <c:pt idx="2016">
                  <c:v>#N/A</c:v>
                </c:pt>
                <c:pt idx="2017">
                  <c:v>#N/A</c:v>
                </c:pt>
                <c:pt idx="2018">
                  <c:v>#N/A</c:v>
                </c:pt>
                <c:pt idx="2019">
                  <c:v>#N/A</c:v>
                </c:pt>
                <c:pt idx="2020">
                  <c:v>#N/A</c:v>
                </c:pt>
                <c:pt idx="2021">
                  <c:v>#N/A</c:v>
                </c:pt>
                <c:pt idx="2022">
                  <c:v>#N/A</c:v>
                </c:pt>
                <c:pt idx="2023">
                  <c:v>#N/A</c:v>
                </c:pt>
                <c:pt idx="2024">
                  <c:v>#N/A</c:v>
                </c:pt>
                <c:pt idx="2025">
                  <c:v>#N/A</c:v>
                </c:pt>
                <c:pt idx="2026">
                  <c:v>#N/A</c:v>
                </c:pt>
                <c:pt idx="2027">
                  <c:v>#N/A</c:v>
                </c:pt>
                <c:pt idx="2028">
                  <c:v>#N/A</c:v>
                </c:pt>
                <c:pt idx="2029">
                  <c:v>#N/A</c:v>
                </c:pt>
                <c:pt idx="2030">
                  <c:v>#N/A</c:v>
                </c:pt>
                <c:pt idx="2031">
                  <c:v>#N/A</c:v>
                </c:pt>
                <c:pt idx="2032">
                  <c:v>#N/A</c:v>
                </c:pt>
                <c:pt idx="2033">
                  <c:v>#N/A</c:v>
                </c:pt>
                <c:pt idx="2034">
                  <c:v>#N/A</c:v>
                </c:pt>
                <c:pt idx="2035">
                  <c:v>#N/A</c:v>
                </c:pt>
                <c:pt idx="2036">
                  <c:v>#N/A</c:v>
                </c:pt>
                <c:pt idx="2037">
                  <c:v>#N/A</c:v>
                </c:pt>
                <c:pt idx="2038">
                  <c:v>#N/A</c:v>
                </c:pt>
                <c:pt idx="2039">
                  <c:v>#N/A</c:v>
                </c:pt>
                <c:pt idx="2040">
                  <c:v>#N/A</c:v>
                </c:pt>
                <c:pt idx="2041">
                  <c:v>#N/A</c:v>
                </c:pt>
                <c:pt idx="2042">
                  <c:v>#N/A</c:v>
                </c:pt>
                <c:pt idx="2043">
                  <c:v>#N/A</c:v>
                </c:pt>
                <c:pt idx="2044">
                  <c:v>#N/A</c:v>
                </c:pt>
                <c:pt idx="2045">
                  <c:v>#N/A</c:v>
                </c:pt>
                <c:pt idx="2046">
                  <c:v>#N/A</c:v>
                </c:pt>
                <c:pt idx="2047">
                  <c:v>#N/A</c:v>
                </c:pt>
                <c:pt idx="2048">
                  <c:v>#N/A</c:v>
                </c:pt>
                <c:pt idx="2049">
                  <c:v>#N/A</c:v>
                </c:pt>
                <c:pt idx="2050">
                  <c:v>#N/A</c:v>
                </c:pt>
                <c:pt idx="2051">
                  <c:v>#N/A</c:v>
                </c:pt>
                <c:pt idx="2052">
                  <c:v>#N/A</c:v>
                </c:pt>
                <c:pt idx="2053">
                  <c:v>#N/A</c:v>
                </c:pt>
                <c:pt idx="2054">
                  <c:v>#N/A</c:v>
                </c:pt>
                <c:pt idx="2055">
                  <c:v>#N/A</c:v>
                </c:pt>
                <c:pt idx="2056">
                  <c:v>#N/A</c:v>
                </c:pt>
                <c:pt idx="2057">
                  <c:v>#N/A</c:v>
                </c:pt>
                <c:pt idx="2058">
                  <c:v>#N/A</c:v>
                </c:pt>
                <c:pt idx="2059">
                  <c:v>#N/A</c:v>
                </c:pt>
                <c:pt idx="2060">
                  <c:v>#N/A</c:v>
                </c:pt>
                <c:pt idx="2061">
                  <c:v>#N/A</c:v>
                </c:pt>
                <c:pt idx="2062">
                  <c:v>#N/A</c:v>
                </c:pt>
                <c:pt idx="2063">
                  <c:v>#N/A</c:v>
                </c:pt>
                <c:pt idx="2064">
                  <c:v>#N/A</c:v>
                </c:pt>
                <c:pt idx="2065">
                  <c:v>#N/A</c:v>
                </c:pt>
                <c:pt idx="2066">
                  <c:v>#N/A</c:v>
                </c:pt>
                <c:pt idx="2067">
                  <c:v>#N/A</c:v>
                </c:pt>
                <c:pt idx="2068">
                  <c:v>#N/A</c:v>
                </c:pt>
                <c:pt idx="2069">
                  <c:v>#N/A</c:v>
                </c:pt>
                <c:pt idx="2070">
                  <c:v>#N/A</c:v>
                </c:pt>
                <c:pt idx="2071">
                  <c:v>#N/A</c:v>
                </c:pt>
                <c:pt idx="2072">
                  <c:v>#N/A</c:v>
                </c:pt>
                <c:pt idx="2073">
                  <c:v>#N/A</c:v>
                </c:pt>
                <c:pt idx="2074">
                  <c:v>#N/A</c:v>
                </c:pt>
                <c:pt idx="2075">
                  <c:v>#N/A</c:v>
                </c:pt>
                <c:pt idx="2076">
                  <c:v>#N/A</c:v>
                </c:pt>
                <c:pt idx="2077">
                  <c:v>#N/A</c:v>
                </c:pt>
                <c:pt idx="2078">
                  <c:v>#N/A</c:v>
                </c:pt>
                <c:pt idx="2079">
                  <c:v>#N/A</c:v>
                </c:pt>
                <c:pt idx="2080">
                  <c:v>#N/A</c:v>
                </c:pt>
                <c:pt idx="2081">
                  <c:v>#N/A</c:v>
                </c:pt>
                <c:pt idx="2082">
                  <c:v>#N/A</c:v>
                </c:pt>
                <c:pt idx="2083">
                  <c:v>#N/A</c:v>
                </c:pt>
                <c:pt idx="2084">
                  <c:v>#N/A</c:v>
                </c:pt>
                <c:pt idx="2085">
                  <c:v>#N/A</c:v>
                </c:pt>
                <c:pt idx="2086">
                  <c:v>#N/A</c:v>
                </c:pt>
                <c:pt idx="2087">
                  <c:v>#N/A</c:v>
                </c:pt>
                <c:pt idx="2088">
                  <c:v>#N/A</c:v>
                </c:pt>
                <c:pt idx="2089">
                  <c:v>#N/A</c:v>
                </c:pt>
                <c:pt idx="2090">
                  <c:v>#N/A</c:v>
                </c:pt>
                <c:pt idx="2091">
                  <c:v>#N/A</c:v>
                </c:pt>
                <c:pt idx="2092">
                  <c:v>#N/A</c:v>
                </c:pt>
                <c:pt idx="2093">
                  <c:v>#N/A</c:v>
                </c:pt>
                <c:pt idx="2094">
                  <c:v>#N/A</c:v>
                </c:pt>
                <c:pt idx="2095">
                  <c:v>#N/A</c:v>
                </c:pt>
                <c:pt idx="2096">
                  <c:v>#N/A</c:v>
                </c:pt>
                <c:pt idx="2097">
                  <c:v>#N/A</c:v>
                </c:pt>
                <c:pt idx="2098">
                  <c:v>#N/A</c:v>
                </c:pt>
                <c:pt idx="2099">
                  <c:v>#N/A</c:v>
                </c:pt>
                <c:pt idx="2100">
                  <c:v>#N/A</c:v>
                </c:pt>
                <c:pt idx="2101">
                  <c:v>#N/A</c:v>
                </c:pt>
                <c:pt idx="2102">
                  <c:v>#N/A</c:v>
                </c:pt>
                <c:pt idx="2103">
                  <c:v>#N/A</c:v>
                </c:pt>
                <c:pt idx="2104">
                  <c:v>#N/A</c:v>
                </c:pt>
                <c:pt idx="2105">
                  <c:v>#N/A</c:v>
                </c:pt>
                <c:pt idx="2106">
                  <c:v>#N/A</c:v>
                </c:pt>
                <c:pt idx="2107">
                  <c:v>#N/A</c:v>
                </c:pt>
                <c:pt idx="2108">
                  <c:v>#N/A</c:v>
                </c:pt>
                <c:pt idx="2109">
                  <c:v>#N/A</c:v>
                </c:pt>
                <c:pt idx="2110">
                  <c:v>#N/A</c:v>
                </c:pt>
                <c:pt idx="2111">
                  <c:v>#N/A</c:v>
                </c:pt>
                <c:pt idx="2112">
                  <c:v>#N/A</c:v>
                </c:pt>
                <c:pt idx="2113">
                  <c:v>#N/A</c:v>
                </c:pt>
                <c:pt idx="2114">
                  <c:v>#N/A</c:v>
                </c:pt>
                <c:pt idx="2115">
                  <c:v>#N/A</c:v>
                </c:pt>
                <c:pt idx="2116">
                  <c:v>#N/A</c:v>
                </c:pt>
                <c:pt idx="2117">
                  <c:v>#N/A</c:v>
                </c:pt>
                <c:pt idx="2118">
                  <c:v>#N/A</c:v>
                </c:pt>
                <c:pt idx="2119">
                  <c:v>#N/A</c:v>
                </c:pt>
                <c:pt idx="2120">
                  <c:v>#N/A</c:v>
                </c:pt>
                <c:pt idx="2121">
                  <c:v>#N/A</c:v>
                </c:pt>
                <c:pt idx="2122">
                  <c:v>#N/A</c:v>
                </c:pt>
                <c:pt idx="2123">
                  <c:v>#N/A</c:v>
                </c:pt>
                <c:pt idx="2124">
                  <c:v>#N/A</c:v>
                </c:pt>
                <c:pt idx="2125">
                  <c:v>#N/A</c:v>
                </c:pt>
                <c:pt idx="2126">
                  <c:v>#N/A</c:v>
                </c:pt>
                <c:pt idx="2127">
                  <c:v>#N/A</c:v>
                </c:pt>
                <c:pt idx="2128">
                  <c:v>#N/A</c:v>
                </c:pt>
                <c:pt idx="2129">
                  <c:v>#N/A</c:v>
                </c:pt>
                <c:pt idx="2130">
                  <c:v>#N/A</c:v>
                </c:pt>
                <c:pt idx="2131">
                  <c:v>#N/A</c:v>
                </c:pt>
                <c:pt idx="2132">
                  <c:v>#N/A</c:v>
                </c:pt>
                <c:pt idx="2133">
                  <c:v>#N/A</c:v>
                </c:pt>
                <c:pt idx="2134">
                  <c:v>#N/A</c:v>
                </c:pt>
                <c:pt idx="2135">
                  <c:v>#N/A</c:v>
                </c:pt>
                <c:pt idx="2136">
                  <c:v>#N/A</c:v>
                </c:pt>
                <c:pt idx="2137">
                  <c:v>#N/A</c:v>
                </c:pt>
                <c:pt idx="2138">
                  <c:v>#N/A</c:v>
                </c:pt>
                <c:pt idx="2139">
                  <c:v>#N/A</c:v>
                </c:pt>
                <c:pt idx="2140">
                  <c:v>#N/A</c:v>
                </c:pt>
                <c:pt idx="2141">
                  <c:v>#N/A</c:v>
                </c:pt>
                <c:pt idx="2142">
                  <c:v>#N/A</c:v>
                </c:pt>
                <c:pt idx="2143">
                  <c:v>#N/A</c:v>
                </c:pt>
                <c:pt idx="2144">
                  <c:v>#N/A</c:v>
                </c:pt>
                <c:pt idx="2145">
                  <c:v>#N/A</c:v>
                </c:pt>
                <c:pt idx="2146">
                  <c:v>#N/A</c:v>
                </c:pt>
                <c:pt idx="2147">
                  <c:v>#N/A</c:v>
                </c:pt>
                <c:pt idx="2148">
                  <c:v>#N/A</c:v>
                </c:pt>
                <c:pt idx="2149">
                  <c:v>#N/A</c:v>
                </c:pt>
                <c:pt idx="2150">
                  <c:v>#N/A</c:v>
                </c:pt>
                <c:pt idx="2151">
                  <c:v>#N/A</c:v>
                </c:pt>
                <c:pt idx="2152">
                  <c:v>#N/A</c:v>
                </c:pt>
                <c:pt idx="2153">
                  <c:v>#N/A</c:v>
                </c:pt>
                <c:pt idx="2154">
                  <c:v>#N/A</c:v>
                </c:pt>
                <c:pt idx="2155">
                  <c:v>#N/A</c:v>
                </c:pt>
                <c:pt idx="2156">
                  <c:v>#N/A</c:v>
                </c:pt>
                <c:pt idx="2157">
                  <c:v>#N/A</c:v>
                </c:pt>
                <c:pt idx="2158">
                  <c:v>#N/A</c:v>
                </c:pt>
                <c:pt idx="2159">
                  <c:v>#N/A</c:v>
                </c:pt>
                <c:pt idx="2160">
                  <c:v>#N/A</c:v>
                </c:pt>
                <c:pt idx="2161">
                  <c:v>#N/A</c:v>
                </c:pt>
                <c:pt idx="2162">
                  <c:v>#N/A</c:v>
                </c:pt>
                <c:pt idx="2163">
                  <c:v>#N/A</c:v>
                </c:pt>
                <c:pt idx="2164">
                  <c:v>#N/A</c:v>
                </c:pt>
                <c:pt idx="2165">
                  <c:v>#N/A</c:v>
                </c:pt>
                <c:pt idx="2166">
                  <c:v>#N/A</c:v>
                </c:pt>
                <c:pt idx="2167">
                  <c:v>#N/A</c:v>
                </c:pt>
                <c:pt idx="2168">
                  <c:v>#N/A</c:v>
                </c:pt>
                <c:pt idx="2169">
                  <c:v>#N/A</c:v>
                </c:pt>
                <c:pt idx="2170">
                  <c:v>#N/A</c:v>
                </c:pt>
                <c:pt idx="2171">
                  <c:v>#N/A</c:v>
                </c:pt>
                <c:pt idx="2172">
                  <c:v>#N/A</c:v>
                </c:pt>
                <c:pt idx="2173">
                  <c:v>#N/A</c:v>
                </c:pt>
                <c:pt idx="2174">
                  <c:v>#N/A</c:v>
                </c:pt>
                <c:pt idx="2175">
                  <c:v>#N/A</c:v>
                </c:pt>
                <c:pt idx="2176">
                  <c:v>#N/A</c:v>
                </c:pt>
                <c:pt idx="2177">
                  <c:v>#N/A</c:v>
                </c:pt>
                <c:pt idx="2178">
                  <c:v>#N/A</c:v>
                </c:pt>
                <c:pt idx="2179">
                  <c:v>#N/A</c:v>
                </c:pt>
                <c:pt idx="2180">
                  <c:v>#N/A</c:v>
                </c:pt>
                <c:pt idx="2181">
                  <c:v>#N/A</c:v>
                </c:pt>
                <c:pt idx="2182">
                  <c:v>#N/A</c:v>
                </c:pt>
                <c:pt idx="2183">
                  <c:v>#N/A</c:v>
                </c:pt>
                <c:pt idx="2184">
                  <c:v>#N/A</c:v>
                </c:pt>
                <c:pt idx="2185">
                  <c:v>#N/A</c:v>
                </c:pt>
                <c:pt idx="2186">
                  <c:v>#N/A</c:v>
                </c:pt>
                <c:pt idx="2187">
                  <c:v>#N/A</c:v>
                </c:pt>
                <c:pt idx="2188">
                  <c:v>#N/A</c:v>
                </c:pt>
                <c:pt idx="2189">
                  <c:v>#N/A</c:v>
                </c:pt>
                <c:pt idx="2190">
                  <c:v>#N/A</c:v>
                </c:pt>
                <c:pt idx="2191">
                  <c:v>#N/A</c:v>
                </c:pt>
                <c:pt idx="2192">
                  <c:v>#N/A</c:v>
                </c:pt>
                <c:pt idx="2193">
                  <c:v>#N/A</c:v>
                </c:pt>
                <c:pt idx="2194">
                  <c:v>#N/A</c:v>
                </c:pt>
                <c:pt idx="2195">
                  <c:v>#N/A</c:v>
                </c:pt>
                <c:pt idx="2196">
                  <c:v>#N/A</c:v>
                </c:pt>
                <c:pt idx="2197">
                  <c:v>#N/A</c:v>
                </c:pt>
                <c:pt idx="2198">
                  <c:v>#N/A</c:v>
                </c:pt>
                <c:pt idx="2199">
                  <c:v>#N/A</c:v>
                </c:pt>
                <c:pt idx="2200">
                  <c:v>#N/A</c:v>
                </c:pt>
                <c:pt idx="2201">
                  <c:v>#N/A</c:v>
                </c:pt>
                <c:pt idx="2202">
                  <c:v>#N/A</c:v>
                </c:pt>
                <c:pt idx="2203">
                  <c:v>#N/A</c:v>
                </c:pt>
                <c:pt idx="2204">
                  <c:v>#N/A</c:v>
                </c:pt>
                <c:pt idx="2205">
                  <c:v>#N/A</c:v>
                </c:pt>
                <c:pt idx="2206">
                  <c:v>#N/A</c:v>
                </c:pt>
                <c:pt idx="2207">
                  <c:v>#N/A</c:v>
                </c:pt>
                <c:pt idx="2208">
                  <c:v>#N/A</c:v>
                </c:pt>
                <c:pt idx="2209">
                  <c:v>#N/A</c:v>
                </c:pt>
                <c:pt idx="2210">
                  <c:v>#N/A</c:v>
                </c:pt>
                <c:pt idx="2211">
                  <c:v>#N/A</c:v>
                </c:pt>
                <c:pt idx="2212">
                  <c:v>#N/A</c:v>
                </c:pt>
                <c:pt idx="2213">
                  <c:v>#N/A</c:v>
                </c:pt>
                <c:pt idx="2214">
                  <c:v>#N/A</c:v>
                </c:pt>
                <c:pt idx="2215">
                  <c:v>#N/A</c:v>
                </c:pt>
                <c:pt idx="2216">
                  <c:v>#N/A</c:v>
                </c:pt>
                <c:pt idx="2217">
                  <c:v>#N/A</c:v>
                </c:pt>
                <c:pt idx="2218">
                  <c:v>#N/A</c:v>
                </c:pt>
                <c:pt idx="2219">
                  <c:v>#N/A</c:v>
                </c:pt>
                <c:pt idx="2220">
                  <c:v>#N/A</c:v>
                </c:pt>
                <c:pt idx="2221">
                  <c:v>#N/A</c:v>
                </c:pt>
                <c:pt idx="2222">
                  <c:v>#N/A</c:v>
                </c:pt>
                <c:pt idx="2223">
                  <c:v>#N/A</c:v>
                </c:pt>
                <c:pt idx="2224">
                  <c:v>#N/A</c:v>
                </c:pt>
                <c:pt idx="2225">
                  <c:v>#N/A</c:v>
                </c:pt>
                <c:pt idx="2226">
                  <c:v>#N/A</c:v>
                </c:pt>
                <c:pt idx="2227">
                  <c:v>#N/A</c:v>
                </c:pt>
                <c:pt idx="2228">
                  <c:v>#N/A</c:v>
                </c:pt>
                <c:pt idx="2229">
                  <c:v>#N/A</c:v>
                </c:pt>
                <c:pt idx="2230">
                  <c:v>#N/A</c:v>
                </c:pt>
                <c:pt idx="2231">
                  <c:v>#N/A</c:v>
                </c:pt>
                <c:pt idx="2232">
                  <c:v>#N/A</c:v>
                </c:pt>
                <c:pt idx="2233">
                  <c:v>#N/A</c:v>
                </c:pt>
                <c:pt idx="2234">
                  <c:v>#N/A</c:v>
                </c:pt>
                <c:pt idx="2235">
                  <c:v>#N/A</c:v>
                </c:pt>
                <c:pt idx="2236">
                  <c:v>#N/A</c:v>
                </c:pt>
                <c:pt idx="2237">
                  <c:v>#N/A</c:v>
                </c:pt>
                <c:pt idx="2238">
                  <c:v>#N/A</c:v>
                </c:pt>
                <c:pt idx="2239">
                  <c:v>#N/A</c:v>
                </c:pt>
                <c:pt idx="2240">
                  <c:v>#N/A</c:v>
                </c:pt>
                <c:pt idx="2241">
                  <c:v>#N/A</c:v>
                </c:pt>
                <c:pt idx="2242">
                  <c:v>#N/A</c:v>
                </c:pt>
                <c:pt idx="2243">
                  <c:v>#N/A</c:v>
                </c:pt>
                <c:pt idx="2244">
                  <c:v>#N/A</c:v>
                </c:pt>
                <c:pt idx="2245">
                  <c:v>#N/A</c:v>
                </c:pt>
                <c:pt idx="2246">
                  <c:v>#N/A</c:v>
                </c:pt>
                <c:pt idx="2247">
                  <c:v>#N/A</c:v>
                </c:pt>
                <c:pt idx="2248">
                  <c:v>#N/A</c:v>
                </c:pt>
                <c:pt idx="2249">
                  <c:v>#N/A</c:v>
                </c:pt>
                <c:pt idx="2250">
                  <c:v>#N/A</c:v>
                </c:pt>
                <c:pt idx="2251">
                  <c:v>#N/A</c:v>
                </c:pt>
                <c:pt idx="2252">
                  <c:v>#N/A</c:v>
                </c:pt>
                <c:pt idx="2253">
                  <c:v>#N/A</c:v>
                </c:pt>
                <c:pt idx="2254">
                  <c:v>#N/A</c:v>
                </c:pt>
                <c:pt idx="2255">
                  <c:v>#N/A</c:v>
                </c:pt>
                <c:pt idx="2256">
                  <c:v>#N/A</c:v>
                </c:pt>
                <c:pt idx="2257">
                  <c:v>#N/A</c:v>
                </c:pt>
                <c:pt idx="2258">
                  <c:v>#N/A</c:v>
                </c:pt>
                <c:pt idx="2259">
                  <c:v>#N/A</c:v>
                </c:pt>
                <c:pt idx="2260">
                  <c:v>#N/A</c:v>
                </c:pt>
                <c:pt idx="2261">
                  <c:v>#N/A</c:v>
                </c:pt>
                <c:pt idx="2262">
                  <c:v>#N/A</c:v>
                </c:pt>
                <c:pt idx="2263">
                  <c:v>#N/A</c:v>
                </c:pt>
                <c:pt idx="2264">
                  <c:v>#N/A</c:v>
                </c:pt>
                <c:pt idx="2265">
                  <c:v>#N/A</c:v>
                </c:pt>
                <c:pt idx="2266">
                  <c:v>#N/A</c:v>
                </c:pt>
                <c:pt idx="2267">
                  <c:v>#N/A</c:v>
                </c:pt>
                <c:pt idx="2268">
                  <c:v>#N/A</c:v>
                </c:pt>
                <c:pt idx="2269">
                  <c:v>#N/A</c:v>
                </c:pt>
                <c:pt idx="2270">
                  <c:v>#N/A</c:v>
                </c:pt>
                <c:pt idx="2271">
                  <c:v>#N/A</c:v>
                </c:pt>
                <c:pt idx="2272">
                  <c:v>#N/A</c:v>
                </c:pt>
                <c:pt idx="2273">
                  <c:v>#N/A</c:v>
                </c:pt>
                <c:pt idx="2274">
                  <c:v>#N/A</c:v>
                </c:pt>
                <c:pt idx="2275">
                  <c:v>#N/A</c:v>
                </c:pt>
                <c:pt idx="2276">
                  <c:v>#N/A</c:v>
                </c:pt>
                <c:pt idx="2277">
                  <c:v>#N/A</c:v>
                </c:pt>
                <c:pt idx="2278">
                  <c:v>#N/A</c:v>
                </c:pt>
                <c:pt idx="2279">
                  <c:v>#N/A</c:v>
                </c:pt>
                <c:pt idx="2280">
                  <c:v>#N/A</c:v>
                </c:pt>
                <c:pt idx="2281">
                  <c:v>#N/A</c:v>
                </c:pt>
                <c:pt idx="2282">
                  <c:v>#N/A</c:v>
                </c:pt>
                <c:pt idx="2283">
                  <c:v>#N/A</c:v>
                </c:pt>
                <c:pt idx="2284">
                  <c:v>#N/A</c:v>
                </c:pt>
                <c:pt idx="2285">
                  <c:v>#N/A</c:v>
                </c:pt>
                <c:pt idx="2286">
                  <c:v>#N/A</c:v>
                </c:pt>
                <c:pt idx="2287">
                  <c:v>#N/A</c:v>
                </c:pt>
                <c:pt idx="2288">
                  <c:v>#N/A</c:v>
                </c:pt>
                <c:pt idx="2289">
                  <c:v>#N/A</c:v>
                </c:pt>
                <c:pt idx="2290">
                  <c:v>#N/A</c:v>
                </c:pt>
                <c:pt idx="2291">
                  <c:v>#N/A</c:v>
                </c:pt>
                <c:pt idx="2292">
                  <c:v>#N/A</c:v>
                </c:pt>
                <c:pt idx="2293">
                  <c:v>#N/A</c:v>
                </c:pt>
                <c:pt idx="2294">
                  <c:v>#N/A</c:v>
                </c:pt>
                <c:pt idx="2295">
                  <c:v>#N/A</c:v>
                </c:pt>
                <c:pt idx="2296">
                  <c:v>#N/A</c:v>
                </c:pt>
                <c:pt idx="2297">
                  <c:v>#N/A</c:v>
                </c:pt>
                <c:pt idx="2298">
                  <c:v>#N/A</c:v>
                </c:pt>
                <c:pt idx="2299">
                  <c:v>#N/A</c:v>
                </c:pt>
                <c:pt idx="2300">
                  <c:v>#N/A</c:v>
                </c:pt>
                <c:pt idx="2301">
                  <c:v>#N/A</c:v>
                </c:pt>
                <c:pt idx="2302">
                  <c:v>#N/A</c:v>
                </c:pt>
                <c:pt idx="2303">
                  <c:v>#N/A</c:v>
                </c:pt>
                <c:pt idx="2304">
                  <c:v>#N/A</c:v>
                </c:pt>
                <c:pt idx="2305">
                  <c:v>#N/A</c:v>
                </c:pt>
                <c:pt idx="2306">
                  <c:v>#N/A</c:v>
                </c:pt>
                <c:pt idx="2307">
                  <c:v>#N/A</c:v>
                </c:pt>
                <c:pt idx="2308">
                  <c:v>#N/A</c:v>
                </c:pt>
                <c:pt idx="2309">
                  <c:v>#N/A</c:v>
                </c:pt>
                <c:pt idx="2310">
                  <c:v>#N/A</c:v>
                </c:pt>
                <c:pt idx="2311">
                  <c:v>#N/A</c:v>
                </c:pt>
                <c:pt idx="2312">
                  <c:v>#N/A</c:v>
                </c:pt>
                <c:pt idx="2313">
                  <c:v>#N/A</c:v>
                </c:pt>
                <c:pt idx="2314">
                  <c:v>#N/A</c:v>
                </c:pt>
                <c:pt idx="2315">
                  <c:v>#N/A</c:v>
                </c:pt>
                <c:pt idx="2316">
                  <c:v>#N/A</c:v>
                </c:pt>
                <c:pt idx="2317">
                  <c:v>#N/A</c:v>
                </c:pt>
                <c:pt idx="2318">
                  <c:v>#N/A</c:v>
                </c:pt>
                <c:pt idx="2319">
                  <c:v>#N/A</c:v>
                </c:pt>
                <c:pt idx="2320">
                  <c:v>#N/A</c:v>
                </c:pt>
                <c:pt idx="2321">
                  <c:v>#N/A</c:v>
                </c:pt>
                <c:pt idx="2322">
                  <c:v>#N/A</c:v>
                </c:pt>
                <c:pt idx="2323">
                  <c:v>#N/A</c:v>
                </c:pt>
                <c:pt idx="2324">
                  <c:v>#N/A</c:v>
                </c:pt>
                <c:pt idx="2325">
                  <c:v>#N/A</c:v>
                </c:pt>
                <c:pt idx="2326">
                  <c:v>#N/A</c:v>
                </c:pt>
                <c:pt idx="2327">
                  <c:v>#N/A</c:v>
                </c:pt>
                <c:pt idx="2328">
                  <c:v>#N/A</c:v>
                </c:pt>
                <c:pt idx="2329">
                  <c:v>#N/A</c:v>
                </c:pt>
                <c:pt idx="2330">
                  <c:v>#N/A</c:v>
                </c:pt>
                <c:pt idx="2331">
                  <c:v>#N/A</c:v>
                </c:pt>
                <c:pt idx="2332">
                  <c:v>#N/A</c:v>
                </c:pt>
                <c:pt idx="2333">
                  <c:v>#N/A</c:v>
                </c:pt>
                <c:pt idx="2334">
                  <c:v>#N/A</c:v>
                </c:pt>
                <c:pt idx="2335">
                  <c:v>#N/A</c:v>
                </c:pt>
                <c:pt idx="2336">
                  <c:v>#N/A</c:v>
                </c:pt>
                <c:pt idx="2337">
                  <c:v>#N/A</c:v>
                </c:pt>
                <c:pt idx="2338">
                  <c:v>#N/A</c:v>
                </c:pt>
                <c:pt idx="2339">
                  <c:v>#N/A</c:v>
                </c:pt>
                <c:pt idx="2340">
                  <c:v>#N/A</c:v>
                </c:pt>
                <c:pt idx="2341">
                  <c:v>#N/A</c:v>
                </c:pt>
                <c:pt idx="2342">
                  <c:v>#N/A</c:v>
                </c:pt>
                <c:pt idx="2343">
                  <c:v>#N/A</c:v>
                </c:pt>
                <c:pt idx="2344">
                  <c:v>#N/A</c:v>
                </c:pt>
                <c:pt idx="2345">
                  <c:v>#N/A</c:v>
                </c:pt>
                <c:pt idx="2346">
                  <c:v>#N/A</c:v>
                </c:pt>
                <c:pt idx="2347">
                  <c:v>#N/A</c:v>
                </c:pt>
                <c:pt idx="2348">
                  <c:v>#N/A</c:v>
                </c:pt>
                <c:pt idx="2349">
                  <c:v>#N/A</c:v>
                </c:pt>
                <c:pt idx="2350">
                  <c:v>#N/A</c:v>
                </c:pt>
                <c:pt idx="2351">
                  <c:v>#N/A</c:v>
                </c:pt>
                <c:pt idx="2352">
                  <c:v>#N/A</c:v>
                </c:pt>
                <c:pt idx="2353">
                  <c:v>#N/A</c:v>
                </c:pt>
                <c:pt idx="2354">
                  <c:v>#N/A</c:v>
                </c:pt>
                <c:pt idx="2355">
                  <c:v>#N/A</c:v>
                </c:pt>
                <c:pt idx="2356">
                  <c:v>#N/A</c:v>
                </c:pt>
                <c:pt idx="2357">
                  <c:v>#N/A</c:v>
                </c:pt>
                <c:pt idx="2358">
                  <c:v>#N/A</c:v>
                </c:pt>
                <c:pt idx="2359">
                  <c:v>#N/A</c:v>
                </c:pt>
                <c:pt idx="2360">
                  <c:v>#N/A</c:v>
                </c:pt>
                <c:pt idx="2361">
                  <c:v>#N/A</c:v>
                </c:pt>
                <c:pt idx="2362">
                  <c:v>#N/A</c:v>
                </c:pt>
                <c:pt idx="2363">
                  <c:v>#N/A</c:v>
                </c:pt>
                <c:pt idx="2364">
                  <c:v>#N/A</c:v>
                </c:pt>
                <c:pt idx="2365">
                  <c:v>#N/A</c:v>
                </c:pt>
                <c:pt idx="2366">
                  <c:v>#N/A</c:v>
                </c:pt>
                <c:pt idx="2367">
                  <c:v>#N/A</c:v>
                </c:pt>
                <c:pt idx="2368">
                  <c:v>#N/A</c:v>
                </c:pt>
                <c:pt idx="2369">
                  <c:v>#N/A</c:v>
                </c:pt>
                <c:pt idx="2370">
                  <c:v>#N/A</c:v>
                </c:pt>
                <c:pt idx="2371">
                  <c:v>#N/A</c:v>
                </c:pt>
                <c:pt idx="2372">
                  <c:v>#N/A</c:v>
                </c:pt>
                <c:pt idx="2373">
                  <c:v>#N/A</c:v>
                </c:pt>
                <c:pt idx="2374">
                  <c:v>#N/A</c:v>
                </c:pt>
                <c:pt idx="2375">
                  <c:v>#N/A</c:v>
                </c:pt>
                <c:pt idx="2376">
                  <c:v>#N/A</c:v>
                </c:pt>
                <c:pt idx="2377">
                  <c:v>#N/A</c:v>
                </c:pt>
                <c:pt idx="2378">
                  <c:v>#N/A</c:v>
                </c:pt>
                <c:pt idx="2379">
                  <c:v>#N/A</c:v>
                </c:pt>
                <c:pt idx="2380">
                  <c:v>#N/A</c:v>
                </c:pt>
                <c:pt idx="2381">
                  <c:v>#N/A</c:v>
                </c:pt>
                <c:pt idx="2382">
                  <c:v>#N/A</c:v>
                </c:pt>
                <c:pt idx="2383">
                  <c:v>#N/A</c:v>
                </c:pt>
                <c:pt idx="2384">
                  <c:v>#N/A</c:v>
                </c:pt>
                <c:pt idx="2385">
                  <c:v>#N/A</c:v>
                </c:pt>
                <c:pt idx="2386">
                  <c:v>#N/A</c:v>
                </c:pt>
                <c:pt idx="2387">
                  <c:v>#N/A</c:v>
                </c:pt>
                <c:pt idx="2388">
                  <c:v>#N/A</c:v>
                </c:pt>
                <c:pt idx="2389">
                  <c:v>#N/A</c:v>
                </c:pt>
                <c:pt idx="2390">
                  <c:v>#N/A</c:v>
                </c:pt>
                <c:pt idx="2391">
                  <c:v>#N/A</c:v>
                </c:pt>
                <c:pt idx="2392">
                  <c:v>#N/A</c:v>
                </c:pt>
                <c:pt idx="2393">
                  <c:v>#N/A</c:v>
                </c:pt>
                <c:pt idx="2394">
                  <c:v>#N/A</c:v>
                </c:pt>
                <c:pt idx="2395">
                  <c:v>#N/A</c:v>
                </c:pt>
                <c:pt idx="2396">
                  <c:v>#N/A</c:v>
                </c:pt>
                <c:pt idx="2397">
                  <c:v>#N/A</c:v>
                </c:pt>
                <c:pt idx="2398">
                  <c:v>#N/A</c:v>
                </c:pt>
                <c:pt idx="2399">
                  <c:v>#N/A</c:v>
                </c:pt>
                <c:pt idx="2400">
                  <c:v>#N/A</c:v>
                </c:pt>
                <c:pt idx="2401">
                  <c:v>#N/A</c:v>
                </c:pt>
                <c:pt idx="2402">
                  <c:v>#N/A</c:v>
                </c:pt>
                <c:pt idx="2403">
                  <c:v>#N/A</c:v>
                </c:pt>
                <c:pt idx="2404">
                  <c:v>#N/A</c:v>
                </c:pt>
                <c:pt idx="2405">
                  <c:v>#N/A</c:v>
                </c:pt>
                <c:pt idx="2406">
                  <c:v>#N/A</c:v>
                </c:pt>
                <c:pt idx="2407">
                  <c:v>#N/A</c:v>
                </c:pt>
                <c:pt idx="2408">
                  <c:v>#N/A</c:v>
                </c:pt>
                <c:pt idx="2409">
                  <c:v>#N/A</c:v>
                </c:pt>
                <c:pt idx="2410">
                  <c:v>#N/A</c:v>
                </c:pt>
                <c:pt idx="2411">
                  <c:v>#N/A</c:v>
                </c:pt>
                <c:pt idx="2412">
                  <c:v>#N/A</c:v>
                </c:pt>
                <c:pt idx="2413">
                  <c:v>#N/A</c:v>
                </c:pt>
                <c:pt idx="2414">
                  <c:v>#N/A</c:v>
                </c:pt>
                <c:pt idx="2415">
                  <c:v>#N/A</c:v>
                </c:pt>
                <c:pt idx="2416">
                  <c:v>#N/A</c:v>
                </c:pt>
                <c:pt idx="2417">
                  <c:v>#N/A</c:v>
                </c:pt>
                <c:pt idx="2418">
                  <c:v>#N/A</c:v>
                </c:pt>
                <c:pt idx="2419">
                  <c:v>#N/A</c:v>
                </c:pt>
                <c:pt idx="2420">
                  <c:v>#N/A</c:v>
                </c:pt>
                <c:pt idx="2421">
                  <c:v>#N/A</c:v>
                </c:pt>
                <c:pt idx="2422">
                  <c:v>#N/A</c:v>
                </c:pt>
                <c:pt idx="2423">
                  <c:v>#N/A</c:v>
                </c:pt>
                <c:pt idx="2424">
                  <c:v>#N/A</c:v>
                </c:pt>
                <c:pt idx="2425">
                  <c:v>#N/A</c:v>
                </c:pt>
                <c:pt idx="2426">
                  <c:v>#N/A</c:v>
                </c:pt>
                <c:pt idx="2427">
                  <c:v>#N/A</c:v>
                </c:pt>
                <c:pt idx="2428">
                  <c:v>#N/A</c:v>
                </c:pt>
                <c:pt idx="2429">
                  <c:v>#N/A</c:v>
                </c:pt>
                <c:pt idx="2430">
                  <c:v>#N/A</c:v>
                </c:pt>
                <c:pt idx="2431">
                  <c:v>#N/A</c:v>
                </c:pt>
                <c:pt idx="2432">
                  <c:v>#N/A</c:v>
                </c:pt>
                <c:pt idx="2433">
                  <c:v>#N/A</c:v>
                </c:pt>
                <c:pt idx="2434">
                  <c:v>#N/A</c:v>
                </c:pt>
                <c:pt idx="2435">
                  <c:v>#N/A</c:v>
                </c:pt>
                <c:pt idx="2436">
                  <c:v>#N/A</c:v>
                </c:pt>
                <c:pt idx="2437">
                  <c:v>#N/A</c:v>
                </c:pt>
                <c:pt idx="2438">
                  <c:v>#N/A</c:v>
                </c:pt>
                <c:pt idx="2439">
                  <c:v>#N/A</c:v>
                </c:pt>
                <c:pt idx="2440">
                  <c:v>#N/A</c:v>
                </c:pt>
                <c:pt idx="2441">
                  <c:v>#N/A</c:v>
                </c:pt>
                <c:pt idx="2442">
                  <c:v>#N/A</c:v>
                </c:pt>
                <c:pt idx="2443">
                  <c:v>#N/A</c:v>
                </c:pt>
                <c:pt idx="2444">
                  <c:v>#N/A</c:v>
                </c:pt>
                <c:pt idx="2445">
                  <c:v>#N/A</c:v>
                </c:pt>
                <c:pt idx="2446">
                  <c:v>#N/A</c:v>
                </c:pt>
                <c:pt idx="2447">
                  <c:v>#N/A</c:v>
                </c:pt>
                <c:pt idx="2448">
                  <c:v>#N/A</c:v>
                </c:pt>
                <c:pt idx="2449">
                  <c:v>#N/A</c:v>
                </c:pt>
                <c:pt idx="2450">
                  <c:v>#N/A</c:v>
                </c:pt>
                <c:pt idx="2451">
                  <c:v>#N/A</c:v>
                </c:pt>
                <c:pt idx="2452">
                  <c:v>#N/A</c:v>
                </c:pt>
                <c:pt idx="2453">
                  <c:v>#N/A</c:v>
                </c:pt>
                <c:pt idx="2454">
                  <c:v>#N/A</c:v>
                </c:pt>
                <c:pt idx="2455">
                  <c:v>#N/A</c:v>
                </c:pt>
                <c:pt idx="2456">
                  <c:v>#N/A</c:v>
                </c:pt>
                <c:pt idx="2457">
                  <c:v>#N/A</c:v>
                </c:pt>
                <c:pt idx="2458">
                  <c:v>#N/A</c:v>
                </c:pt>
                <c:pt idx="2459">
                  <c:v>#N/A</c:v>
                </c:pt>
                <c:pt idx="2460">
                  <c:v>#N/A</c:v>
                </c:pt>
                <c:pt idx="2461">
                  <c:v>#N/A</c:v>
                </c:pt>
                <c:pt idx="2462">
                  <c:v>#N/A</c:v>
                </c:pt>
                <c:pt idx="2463">
                  <c:v>#N/A</c:v>
                </c:pt>
                <c:pt idx="2464">
                  <c:v>#N/A</c:v>
                </c:pt>
                <c:pt idx="2465">
                  <c:v>#N/A</c:v>
                </c:pt>
                <c:pt idx="2466">
                  <c:v>#N/A</c:v>
                </c:pt>
                <c:pt idx="2467">
                  <c:v>#N/A</c:v>
                </c:pt>
                <c:pt idx="2468">
                  <c:v>#N/A</c:v>
                </c:pt>
                <c:pt idx="2469">
                  <c:v>#N/A</c:v>
                </c:pt>
                <c:pt idx="2470">
                  <c:v>#N/A</c:v>
                </c:pt>
                <c:pt idx="2471">
                  <c:v>#N/A</c:v>
                </c:pt>
                <c:pt idx="2472">
                  <c:v>#N/A</c:v>
                </c:pt>
                <c:pt idx="2473">
                  <c:v>#N/A</c:v>
                </c:pt>
                <c:pt idx="2474">
                  <c:v>#N/A</c:v>
                </c:pt>
              </c:numLit>
            </c:plus>
            <c:minus>
              <c:numLit>
                <c:formatCode>General</c:formatCode>
                <c:ptCount val="2475"/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  <c:pt idx="999">
                  <c:v>#N/A</c:v>
                </c:pt>
                <c:pt idx="1000">
                  <c:v>#N/A</c:v>
                </c:pt>
                <c:pt idx="1001">
                  <c:v>#N/A</c:v>
                </c:pt>
                <c:pt idx="1002">
                  <c:v>#N/A</c:v>
                </c:pt>
                <c:pt idx="1003">
                  <c:v>#N/A</c:v>
                </c:pt>
                <c:pt idx="1004">
                  <c:v>#N/A</c:v>
                </c:pt>
                <c:pt idx="1005">
                  <c:v>#N/A</c:v>
                </c:pt>
                <c:pt idx="1006">
                  <c:v>#N/A</c:v>
                </c:pt>
                <c:pt idx="1007">
                  <c:v>#N/A</c:v>
                </c:pt>
                <c:pt idx="1008">
                  <c:v>#N/A</c:v>
                </c:pt>
                <c:pt idx="1009">
                  <c:v>#N/A</c:v>
                </c:pt>
                <c:pt idx="1010">
                  <c:v>#N/A</c:v>
                </c:pt>
                <c:pt idx="1011">
                  <c:v>#N/A</c:v>
                </c:pt>
                <c:pt idx="1012">
                  <c:v>#N/A</c:v>
                </c:pt>
                <c:pt idx="1013">
                  <c:v>#N/A</c:v>
                </c:pt>
                <c:pt idx="1014">
                  <c:v>#N/A</c:v>
                </c:pt>
                <c:pt idx="1015">
                  <c:v>#N/A</c:v>
                </c:pt>
                <c:pt idx="1016">
                  <c:v>#N/A</c:v>
                </c:pt>
                <c:pt idx="1017">
                  <c:v>#N/A</c:v>
                </c:pt>
                <c:pt idx="1018">
                  <c:v>#N/A</c:v>
                </c:pt>
                <c:pt idx="1019">
                  <c:v>#N/A</c:v>
                </c:pt>
                <c:pt idx="1020">
                  <c:v>#N/A</c:v>
                </c:pt>
                <c:pt idx="1021">
                  <c:v>#N/A</c:v>
                </c:pt>
                <c:pt idx="1022">
                  <c:v>#N/A</c:v>
                </c:pt>
                <c:pt idx="1023">
                  <c:v>#N/A</c:v>
                </c:pt>
                <c:pt idx="1024">
                  <c:v>#N/A</c:v>
                </c:pt>
                <c:pt idx="1025">
                  <c:v>#N/A</c:v>
                </c:pt>
                <c:pt idx="1026">
                  <c:v>#N/A</c:v>
                </c:pt>
                <c:pt idx="1027">
                  <c:v>#N/A</c:v>
                </c:pt>
                <c:pt idx="1028">
                  <c:v>#N/A</c:v>
                </c:pt>
                <c:pt idx="1029">
                  <c:v>#N/A</c:v>
                </c:pt>
                <c:pt idx="1030">
                  <c:v>#N/A</c:v>
                </c:pt>
                <c:pt idx="1031">
                  <c:v>#N/A</c:v>
                </c:pt>
                <c:pt idx="1032">
                  <c:v>#N/A</c:v>
                </c:pt>
                <c:pt idx="1033">
                  <c:v>#N/A</c:v>
                </c:pt>
                <c:pt idx="1034">
                  <c:v>#N/A</c:v>
                </c:pt>
                <c:pt idx="1035">
                  <c:v>#N/A</c:v>
                </c:pt>
                <c:pt idx="1036">
                  <c:v>#N/A</c:v>
                </c:pt>
                <c:pt idx="1037">
                  <c:v>#N/A</c:v>
                </c:pt>
                <c:pt idx="1038">
                  <c:v>#N/A</c:v>
                </c:pt>
                <c:pt idx="1039">
                  <c:v>#N/A</c:v>
                </c:pt>
                <c:pt idx="1040">
                  <c:v>#N/A</c:v>
                </c:pt>
                <c:pt idx="1041">
                  <c:v>#N/A</c:v>
                </c:pt>
                <c:pt idx="1042">
                  <c:v>#N/A</c:v>
                </c:pt>
                <c:pt idx="1043">
                  <c:v>#N/A</c:v>
                </c:pt>
                <c:pt idx="1044">
                  <c:v>#N/A</c:v>
                </c:pt>
                <c:pt idx="1045">
                  <c:v>#N/A</c:v>
                </c:pt>
                <c:pt idx="1046">
                  <c:v>#N/A</c:v>
                </c:pt>
                <c:pt idx="1047">
                  <c:v>#N/A</c:v>
                </c:pt>
                <c:pt idx="1048">
                  <c:v>#N/A</c:v>
                </c:pt>
                <c:pt idx="1049">
                  <c:v>#N/A</c:v>
                </c:pt>
                <c:pt idx="1050">
                  <c:v>#N/A</c:v>
                </c:pt>
                <c:pt idx="1051">
                  <c:v>#N/A</c:v>
                </c:pt>
                <c:pt idx="1052">
                  <c:v>#N/A</c:v>
                </c:pt>
                <c:pt idx="1053">
                  <c:v>#N/A</c:v>
                </c:pt>
                <c:pt idx="1054">
                  <c:v>#N/A</c:v>
                </c:pt>
                <c:pt idx="1055">
                  <c:v>#N/A</c:v>
                </c:pt>
                <c:pt idx="1056">
                  <c:v>#N/A</c:v>
                </c:pt>
                <c:pt idx="1057">
                  <c:v>#N/A</c:v>
                </c:pt>
                <c:pt idx="1058">
                  <c:v>#N/A</c:v>
                </c:pt>
                <c:pt idx="1059">
                  <c:v>#N/A</c:v>
                </c:pt>
                <c:pt idx="1060">
                  <c:v>#N/A</c:v>
                </c:pt>
                <c:pt idx="1061">
                  <c:v>#N/A</c:v>
                </c:pt>
                <c:pt idx="1062">
                  <c:v>#N/A</c:v>
                </c:pt>
                <c:pt idx="1063">
                  <c:v>#N/A</c:v>
                </c:pt>
                <c:pt idx="1064">
                  <c:v>#N/A</c:v>
                </c:pt>
                <c:pt idx="1065">
                  <c:v>#N/A</c:v>
                </c:pt>
                <c:pt idx="1066">
                  <c:v>#N/A</c:v>
                </c:pt>
                <c:pt idx="1067">
                  <c:v>#N/A</c:v>
                </c:pt>
                <c:pt idx="1068">
                  <c:v>#N/A</c:v>
                </c:pt>
                <c:pt idx="1069">
                  <c:v>#N/A</c:v>
                </c:pt>
                <c:pt idx="1070">
                  <c:v>#N/A</c:v>
                </c:pt>
                <c:pt idx="1071">
                  <c:v>#N/A</c:v>
                </c:pt>
                <c:pt idx="1072">
                  <c:v>#N/A</c:v>
                </c:pt>
                <c:pt idx="1073">
                  <c:v>#N/A</c:v>
                </c:pt>
                <c:pt idx="1074">
                  <c:v>#N/A</c:v>
                </c:pt>
                <c:pt idx="1075">
                  <c:v>#N/A</c:v>
                </c:pt>
                <c:pt idx="1076">
                  <c:v>#N/A</c:v>
                </c:pt>
                <c:pt idx="1077">
                  <c:v>#N/A</c:v>
                </c:pt>
                <c:pt idx="1078">
                  <c:v>#N/A</c:v>
                </c:pt>
                <c:pt idx="1079">
                  <c:v>#N/A</c:v>
                </c:pt>
                <c:pt idx="1080">
                  <c:v>#N/A</c:v>
                </c:pt>
                <c:pt idx="1081">
                  <c:v>#N/A</c:v>
                </c:pt>
                <c:pt idx="1082">
                  <c:v>#N/A</c:v>
                </c:pt>
                <c:pt idx="1083">
                  <c:v>#N/A</c:v>
                </c:pt>
                <c:pt idx="1084">
                  <c:v>#N/A</c:v>
                </c:pt>
                <c:pt idx="1085">
                  <c:v>#N/A</c:v>
                </c:pt>
                <c:pt idx="1086">
                  <c:v>#N/A</c:v>
                </c:pt>
                <c:pt idx="1087">
                  <c:v>#N/A</c:v>
                </c:pt>
                <c:pt idx="1088">
                  <c:v>#N/A</c:v>
                </c:pt>
                <c:pt idx="1089">
                  <c:v>#N/A</c:v>
                </c:pt>
                <c:pt idx="1090">
                  <c:v>#N/A</c:v>
                </c:pt>
                <c:pt idx="1091">
                  <c:v>#N/A</c:v>
                </c:pt>
                <c:pt idx="1092">
                  <c:v>#N/A</c:v>
                </c:pt>
                <c:pt idx="1093">
                  <c:v>#N/A</c:v>
                </c:pt>
                <c:pt idx="1094">
                  <c:v>#N/A</c:v>
                </c:pt>
                <c:pt idx="1095">
                  <c:v>#N/A</c:v>
                </c:pt>
                <c:pt idx="1096">
                  <c:v>#N/A</c:v>
                </c:pt>
                <c:pt idx="1097">
                  <c:v>#N/A</c:v>
                </c:pt>
                <c:pt idx="1098">
                  <c:v>#N/A</c:v>
                </c:pt>
                <c:pt idx="1099">
                  <c:v>#N/A</c:v>
                </c:pt>
                <c:pt idx="1100">
                  <c:v>#N/A</c:v>
                </c:pt>
                <c:pt idx="1101">
                  <c:v>#N/A</c:v>
                </c:pt>
                <c:pt idx="1102">
                  <c:v>#N/A</c:v>
                </c:pt>
                <c:pt idx="1103">
                  <c:v>#N/A</c:v>
                </c:pt>
                <c:pt idx="1104">
                  <c:v>#N/A</c:v>
                </c:pt>
                <c:pt idx="1105">
                  <c:v>#N/A</c:v>
                </c:pt>
                <c:pt idx="1106">
                  <c:v>#N/A</c:v>
                </c:pt>
                <c:pt idx="1107">
                  <c:v>#N/A</c:v>
                </c:pt>
                <c:pt idx="1108">
                  <c:v>#N/A</c:v>
                </c:pt>
                <c:pt idx="1109">
                  <c:v>#N/A</c:v>
                </c:pt>
                <c:pt idx="1110">
                  <c:v>#N/A</c:v>
                </c:pt>
                <c:pt idx="1111">
                  <c:v>#N/A</c:v>
                </c:pt>
                <c:pt idx="1112">
                  <c:v>#N/A</c:v>
                </c:pt>
                <c:pt idx="1113">
                  <c:v>#N/A</c:v>
                </c:pt>
                <c:pt idx="1114">
                  <c:v>#N/A</c:v>
                </c:pt>
                <c:pt idx="1115">
                  <c:v>#N/A</c:v>
                </c:pt>
                <c:pt idx="1116">
                  <c:v>#N/A</c:v>
                </c:pt>
                <c:pt idx="1117">
                  <c:v>#N/A</c:v>
                </c:pt>
                <c:pt idx="1118">
                  <c:v>#N/A</c:v>
                </c:pt>
                <c:pt idx="1119">
                  <c:v>#N/A</c:v>
                </c:pt>
                <c:pt idx="1120">
                  <c:v>#N/A</c:v>
                </c:pt>
                <c:pt idx="1121">
                  <c:v>#N/A</c:v>
                </c:pt>
                <c:pt idx="1122">
                  <c:v>#N/A</c:v>
                </c:pt>
                <c:pt idx="1123">
                  <c:v>#N/A</c:v>
                </c:pt>
                <c:pt idx="1124">
                  <c:v>#N/A</c:v>
                </c:pt>
                <c:pt idx="1125">
                  <c:v>#N/A</c:v>
                </c:pt>
                <c:pt idx="1126">
                  <c:v>#N/A</c:v>
                </c:pt>
                <c:pt idx="1127">
                  <c:v>#N/A</c:v>
                </c:pt>
                <c:pt idx="1128">
                  <c:v>#N/A</c:v>
                </c:pt>
                <c:pt idx="1129">
                  <c:v>#N/A</c:v>
                </c:pt>
                <c:pt idx="1130">
                  <c:v>#N/A</c:v>
                </c:pt>
                <c:pt idx="1131">
                  <c:v>#N/A</c:v>
                </c:pt>
                <c:pt idx="1132">
                  <c:v>#N/A</c:v>
                </c:pt>
                <c:pt idx="1133">
                  <c:v>#N/A</c:v>
                </c:pt>
                <c:pt idx="1134">
                  <c:v>#N/A</c:v>
                </c:pt>
                <c:pt idx="1135">
                  <c:v>#N/A</c:v>
                </c:pt>
                <c:pt idx="1136">
                  <c:v>#N/A</c:v>
                </c:pt>
                <c:pt idx="1137">
                  <c:v>#N/A</c:v>
                </c:pt>
                <c:pt idx="1138">
                  <c:v>#N/A</c:v>
                </c:pt>
                <c:pt idx="1139">
                  <c:v>#N/A</c:v>
                </c:pt>
                <c:pt idx="1140">
                  <c:v>#N/A</c:v>
                </c:pt>
                <c:pt idx="1141">
                  <c:v>#N/A</c:v>
                </c:pt>
                <c:pt idx="1142">
                  <c:v>#N/A</c:v>
                </c:pt>
                <c:pt idx="1143">
                  <c:v>#N/A</c:v>
                </c:pt>
                <c:pt idx="1144">
                  <c:v>#N/A</c:v>
                </c:pt>
                <c:pt idx="1145">
                  <c:v>#N/A</c:v>
                </c:pt>
                <c:pt idx="1146">
                  <c:v>#N/A</c:v>
                </c:pt>
                <c:pt idx="1147">
                  <c:v>#N/A</c:v>
                </c:pt>
                <c:pt idx="1148">
                  <c:v>#N/A</c:v>
                </c:pt>
                <c:pt idx="1149">
                  <c:v>#N/A</c:v>
                </c:pt>
                <c:pt idx="1150">
                  <c:v>#N/A</c:v>
                </c:pt>
                <c:pt idx="1151">
                  <c:v>#N/A</c:v>
                </c:pt>
                <c:pt idx="1152">
                  <c:v>#N/A</c:v>
                </c:pt>
                <c:pt idx="1153">
                  <c:v>#N/A</c:v>
                </c:pt>
                <c:pt idx="1154">
                  <c:v>#N/A</c:v>
                </c:pt>
                <c:pt idx="1155">
                  <c:v>#N/A</c:v>
                </c:pt>
                <c:pt idx="1156">
                  <c:v>#N/A</c:v>
                </c:pt>
                <c:pt idx="1157">
                  <c:v>#N/A</c:v>
                </c:pt>
                <c:pt idx="1158">
                  <c:v>#N/A</c:v>
                </c:pt>
                <c:pt idx="1159">
                  <c:v>#N/A</c:v>
                </c:pt>
                <c:pt idx="1160">
                  <c:v>#N/A</c:v>
                </c:pt>
                <c:pt idx="1161">
                  <c:v>#N/A</c:v>
                </c:pt>
                <c:pt idx="1162">
                  <c:v>#N/A</c:v>
                </c:pt>
                <c:pt idx="1163">
                  <c:v>#N/A</c:v>
                </c:pt>
                <c:pt idx="1164">
                  <c:v>#N/A</c:v>
                </c:pt>
                <c:pt idx="1165">
                  <c:v>#N/A</c:v>
                </c:pt>
                <c:pt idx="1166">
                  <c:v>#N/A</c:v>
                </c:pt>
                <c:pt idx="1167">
                  <c:v>#N/A</c:v>
                </c:pt>
                <c:pt idx="1168">
                  <c:v>#N/A</c:v>
                </c:pt>
                <c:pt idx="1169">
                  <c:v>#N/A</c:v>
                </c:pt>
                <c:pt idx="1170">
                  <c:v>#N/A</c:v>
                </c:pt>
                <c:pt idx="1171">
                  <c:v>#N/A</c:v>
                </c:pt>
                <c:pt idx="1172">
                  <c:v>#N/A</c:v>
                </c:pt>
                <c:pt idx="1173">
                  <c:v>#N/A</c:v>
                </c:pt>
                <c:pt idx="1174">
                  <c:v>#N/A</c:v>
                </c:pt>
                <c:pt idx="1175">
                  <c:v>#N/A</c:v>
                </c:pt>
                <c:pt idx="1176">
                  <c:v>#N/A</c:v>
                </c:pt>
                <c:pt idx="1177">
                  <c:v>#N/A</c:v>
                </c:pt>
                <c:pt idx="1178">
                  <c:v>#N/A</c:v>
                </c:pt>
                <c:pt idx="1179">
                  <c:v>#N/A</c:v>
                </c:pt>
                <c:pt idx="1180">
                  <c:v>#N/A</c:v>
                </c:pt>
                <c:pt idx="1181">
                  <c:v>#N/A</c:v>
                </c:pt>
                <c:pt idx="1182">
                  <c:v>#N/A</c:v>
                </c:pt>
                <c:pt idx="1183">
                  <c:v>#N/A</c:v>
                </c:pt>
                <c:pt idx="1184">
                  <c:v>#N/A</c:v>
                </c:pt>
                <c:pt idx="1185">
                  <c:v>#N/A</c:v>
                </c:pt>
                <c:pt idx="1186">
                  <c:v>#N/A</c:v>
                </c:pt>
                <c:pt idx="1187">
                  <c:v>#N/A</c:v>
                </c:pt>
                <c:pt idx="1188">
                  <c:v>#N/A</c:v>
                </c:pt>
                <c:pt idx="1189">
                  <c:v>#N/A</c:v>
                </c:pt>
                <c:pt idx="1190">
                  <c:v>#N/A</c:v>
                </c:pt>
                <c:pt idx="1191">
                  <c:v>#N/A</c:v>
                </c:pt>
                <c:pt idx="1192">
                  <c:v>#N/A</c:v>
                </c:pt>
                <c:pt idx="1193">
                  <c:v>#N/A</c:v>
                </c:pt>
                <c:pt idx="1194">
                  <c:v>#N/A</c:v>
                </c:pt>
                <c:pt idx="1195">
                  <c:v>#N/A</c:v>
                </c:pt>
                <c:pt idx="1196">
                  <c:v>#N/A</c:v>
                </c:pt>
                <c:pt idx="1197">
                  <c:v>#N/A</c:v>
                </c:pt>
                <c:pt idx="1198">
                  <c:v>#N/A</c:v>
                </c:pt>
                <c:pt idx="1199">
                  <c:v>#N/A</c:v>
                </c:pt>
                <c:pt idx="1200">
                  <c:v>#N/A</c:v>
                </c:pt>
                <c:pt idx="1201">
                  <c:v>#N/A</c:v>
                </c:pt>
                <c:pt idx="1202">
                  <c:v>#N/A</c:v>
                </c:pt>
                <c:pt idx="1203">
                  <c:v>#N/A</c:v>
                </c:pt>
                <c:pt idx="1204">
                  <c:v>#N/A</c:v>
                </c:pt>
                <c:pt idx="1205">
                  <c:v>#N/A</c:v>
                </c:pt>
                <c:pt idx="1206">
                  <c:v>#N/A</c:v>
                </c:pt>
                <c:pt idx="1207">
                  <c:v>#N/A</c:v>
                </c:pt>
                <c:pt idx="1208">
                  <c:v>#N/A</c:v>
                </c:pt>
                <c:pt idx="1209">
                  <c:v>#N/A</c:v>
                </c:pt>
                <c:pt idx="1210">
                  <c:v>#N/A</c:v>
                </c:pt>
                <c:pt idx="1211">
                  <c:v>#N/A</c:v>
                </c:pt>
                <c:pt idx="1212">
                  <c:v>#N/A</c:v>
                </c:pt>
                <c:pt idx="1213">
                  <c:v>#N/A</c:v>
                </c:pt>
                <c:pt idx="1214">
                  <c:v>#N/A</c:v>
                </c:pt>
                <c:pt idx="1215">
                  <c:v>#N/A</c:v>
                </c:pt>
                <c:pt idx="1216">
                  <c:v>#N/A</c:v>
                </c:pt>
                <c:pt idx="1217">
                  <c:v>#N/A</c:v>
                </c:pt>
                <c:pt idx="1218">
                  <c:v>#N/A</c:v>
                </c:pt>
                <c:pt idx="1219">
                  <c:v>#N/A</c:v>
                </c:pt>
                <c:pt idx="1220">
                  <c:v>#N/A</c:v>
                </c:pt>
                <c:pt idx="1221">
                  <c:v>#N/A</c:v>
                </c:pt>
                <c:pt idx="1222">
                  <c:v>#N/A</c:v>
                </c:pt>
                <c:pt idx="1223">
                  <c:v>#N/A</c:v>
                </c:pt>
                <c:pt idx="1224">
                  <c:v>#N/A</c:v>
                </c:pt>
                <c:pt idx="1225">
                  <c:v>#N/A</c:v>
                </c:pt>
                <c:pt idx="1226">
                  <c:v>#N/A</c:v>
                </c:pt>
                <c:pt idx="1227">
                  <c:v>#N/A</c:v>
                </c:pt>
                <c:pt idx="1228">
                  <c:v>#N/A</c:v>
                </c:pt>
                <c:pt idx="1229">
                  <c:v>#N/A</c:v>
                </c:pt>
                <c:pt idx="1230">
                  <c:v>#N/A</c:v>
                </c:pt>
                <c:pt idx="1231">
                  <c:v>#N/A</c:v>
                </c:pt>
                <c:pt idx="1232">
                  <c:v>#N/A</c:v>
                </c:pt>
                <c:pt idx="1233">
                  <c:v>#N/A</c:v>
                </c:pt>
                <c:pt idx="1234">
                  <c:v>#N/A</c:v>
                </c:pt>
                <c:pt idx="1235">
                  <c:v>#N/A</c:v>
                </c:pt>
                <c:pt idx="1236">
                  <c:v>#N/A</c:v>
                </c:pt>
                <c:pt idx="1237">
                  <c:v>#N/A</c:v>
                </c:pt>
                <c:pt idx="1238">
                  <c:v>#N/A</c:v>
                </c:pt>
                <c:pt idx="1239">
                  <c:v>#N/A</c:v>
                </c:pt>
                <c:pt idx="1240">
                  <c:v>#N/A</c:v>
                </c:pt>
                <c:pt idx="1241">
                  <c:v>#N/A</c:v>
                </c:pt>
                <c:pt idx="1242">
                  <c:v>#N/A</c:v>
                </c:pt>
                <c:pt idx="1243">
                  <c:v>#N/A</c:v>
                </c:pt>
                <c:pt idx="1244">
                  <c:v>#N/A</c:v>
                </c:pt>
                <c:pt idx="1245">
                  <c:v>#N/A</c:v>
                </c:pt>
                <c:pt idx="1246">
                  <c:v>#N/A</c:v>
                </c:pt>
                <c:pt idx="1247">
                  <c:v>#N/A</c:v>
                </c:pt>
                <c:pt idx="1248">
                  <c:v>#N/A</c:v>
                </c:pt>
                <c:pt idx="1249">
                  <c:v>#N/A</c:v>
                </c:pt>
                <c:pt idx="1250">
                  <c:v>#N/A</c:v>
                </c:pt>
                <c:pt idx="1251">
                  <c:v>#N/A</c:v>
                </c:pt>
                <c:pt idx="1252">
                  <c:v>#N/A</c:v>
                </c:pt>
                <c:pt idx="1253">
                  <c:v>#N/A</c:v>
                </c:pt>
                <c:pt idx="1254">
                  <c:v>#N/A</c:v>
                </c:pt>
                <c:pt idx="1255">
                  <c:v>#N/A</c:v>
                </c:pt>
                <c:pt idx="1256">
                  <c:v>#N/A</c:v>
                </c:pt>
                <c:pt idx="1257">
                  <c:v>#N/A</c:v>
                </c:pt>
                <c:pt idx="1258">
                  <c:v>#N/A</c:v>
                </c:pt>
                <c:pt idx="1259">
                  <c:v>#N/A</c:v>
                </c:pt>
                <c:pt idx="1260">
                  <c:v>#N/A</c:v>
                </c:pt>
                <c:pt idx="1261">
                  <c:v>#N/A</c:v>
                </c:pt>
                <c:pt idx="1262">
                  <c:v>#N/A</c:v>
                </c:pt>
                <c:pt idx="1263">
                  <c:v>#N/A</c:v>
                </c:pt>
                <c:pt idx="1264">
                  <c:v>#N/A</c:v>
                </c:pt>
                <c:pt idx="1265">
                  <c:v>#N/A</c:v>
                </c:pt>
                <c:pt idx="1266">
                  <c:v>#N/A</c:v>
                </c:pt>
                <c:pt idx="1267">
                  <c:v>#N/A</c:v>
                </c:pt>
                <c:pt idx="1268">
                  <c:v>#N/A</c:v>
                </c:pt>
                <c:pt idx="1269">
                  <c:v>#N/A</c:v>
                </c:pt>
                <c:pt idx="1270">
                  <c:v>#N/A</c:v>
                </c:pt>
                <c:pt idx="1271">
                  <c:v>#N/A</c:v>
                </c:pt>
                <c:pt idx="1272">
                  <c:v>#N/A</c:v>
                </c:pt>
                <c:pt idx="1273">
                  <c:v>#N/A</c:v>
                </c:pt>
                <c:pt idx="1274">
                  <c:v>#N/A</c:v>
                </c:pt>
                <c:pt idx="1275">
                  <c:v>#N/A</c:v>
                </c:pt>
                <c:pt idx="1276">
                  <c:v>#N/A</c:v>
                </c:pt>
                <c:pt idx="1277">
                  <c:v>#N/A</c:v>
                </c:pt>
                <c:pt idx="1278">
                  <c:v>#N/A</c:v>
                </c:pt>
                <c:pt idx="1279">
                  <c:v>#N/A</c:v>
                </c:pt>
                <c:pt idx="1280">
                  <c:v>#N/A</c:v>
                </c:pt>
                <c:pt idx="1281">
                  <c:v>#N/A</c:v>
                </c:pt>
                <c:pt idx="1282">
                  <c:v>#N/A</c:v>
                </c:pt>
                <c:pt idx="1283">
                  <c:v>#N/A</c:v>
                </c:pt>
                <c:pt idx="1284">
                  <c:v>#N/A</c:v>
                </c:pt>
                <c:pt idx="1285">
                  <c:v>#N/A</c:v>
                </c:pt>
                <c:pt idx="1286">
                  <c:v>#N/A</c:v>
                </c:pt>
                <c:pt idx="1287">
                  <c:v>#N/A</c:v>
                </c:pt>
                <c:pt idx="1288">
                  <c:v>#N/A</c:v>
                </c:pt>
                <c:pt idx="1289">
                  <c:v>#N/A</c:v>
                </c:pt>
                <c:pt idx="1290">
                  <c:v>#N/A</c:v>
                </c:pt>
                <c:pt idx="1291">
                  <c:v>#N/A</c:v>
                </c:pt>
                <c:pt idx="1292">
                  <c:v>#N/A</c:v>
                </c:pt>
                <c:pt idx="1293">
                  <c:v>#N/A</c:v>
                </c:pt>
                <c:pt idx="1294">
                  <c:v>#N/A</c:v>
                </c:pt>
                <c:pt idx="1295">
                  <c:v>#N/A</c:v>
                </c:pt>
                <c:pt idx="1296">
                  <c:v>#N/A</c:v>
                </c:pt>
                <c:pt idx="1297">
                  <c:v>#N/A</c:v>
                </c:pt>
                <c:pt idx="1298">
                  <c:v>#N/A</c:v>
                </c:pt>
                <c:pt idx="1299">
                  <c:v>#N/A</c:v>
                </c:pt>
                <c:pt idx="1300">
                  <c:v>#N/A</c:v>
                </c:pt>
                <c:pt idx="1301">
                  <c:v>#N/A</c:v>
                </c:pt>
                <c:pt idx="1302">
                  <c:v>#N/A</c:v>
                </c:pt>
                <c:pt idx="1303">
                  <c:v>#N/A</c:v>
                </c:pt>
                <c:pt idx="1304">
                  <c:v>#N/A</c:v>
                </c:pt>
                <c:pt idx="1305">
                  <c:v>#N/A</c:v>
                </c:pt>
                <c:pt idx="1306">
                  <c:v>#N/A</c:v>
                </c:pt>
                <c:pt idx="1307">
                  <c:v>#N/A</c:v>
                </c:pt>
                <c:pt idx="1308">
                  <c:v>#N/A</c:v>
                </c:pt>
                <c:pt idx="1309">
                  <c:v>#N/A</c:v>
                </c:pt>
                <c:pt idx="1310">
                  <c:v>#N/A</c:v>
                </c:pt>
                <c:pt idx="1311">
                  <c:v>#N/A</c:v>
                </c:pt>
                <c:pt idx="1312">
                  <c:v>#N/A</c:v>
                </c:pt>
                <c:pt idx="1313">
                  <c:v>#N/A</c:v>
                </c:pt>
                <c:pt idx="1314">
                  <c:v>#N/A</c:v>
                </c:pt>
                <c:pt idx="1315">
                  <c:v>#N/A</c:v>
                </c:pt>
                <c:pt idx="1316">
                  <c:v>#N/A</c:v>
                </c:pt>
                <c:pt idx="1317">
                  <c:v>#N/A</c:v>
                </c:pt>
                <c:pt idx="1318">
                  <c:v>#N/A</c:v>
                </c:pt>
                <c:pt idx="1319">
                  <c:v>#N/A</c:v>
                </c:pt>
                <c:pt idx="1320">
                  <c:v>#N/A</c:v>
                </c:pt>
                <c:pt idx="1321">
                  <c:v>#N/A</c:v>
                </c:pt>
                <c:pt idx="1322">
                  <c:v>#N/A</c:v>
                </c:pt>
                <c:pt idx="1323">
                  <c:v>#N/A</c:v>
                </c:pt>
                <c:pt idx="1324">
                  <c:v>#N/A</c:v>
                </c:pt>
                <c:pt idx="1325">
                  <c:v>#N/A</c:v>
                </c:pt>
                <c:pt idx="1326">
                  <c:v>#N/A</c:v>
                </c:pt>
                <c:pt idx="1327">
                  <c:v>#N/A</c:v>
                </c:pt>
                <c:pt idx="1328">
                  <c:v>#N/A</c:v>
                </c:pt>
                <c:pt idx="1329">
                  <c:v>#N/A</c:v>
                </c:pt>
                <c:pt idx="1330">
                  <c:v>#N/A</c:v>
                </c:pt>
                <c:pt idx="1331">
                  <c:v>#N/A</c:v>
                </c:pt>
                <c:pt idx="1332">
                  <c:v>#N/A</c:v>
                </c:pt>
                <c:pt idx="1333">
                  <c:v>#N/A</c:v>
                </c:pt>
                <c:pt idx="1334">
                  <c:v>#N/A</c:v>
                </c:pt>
                <c:pt idx="1335">
                  <c:v>#N/A</c:v>
                </c:pt>
                <c:pt idx="1336">
                  <c:v>#N/A</c:v>
                </c:pt>
                <c:pt idx="1337">
                  <c:v>#N/A</c:v>
                </c:pt>
                <c:pt idx="1338">
                  <c:v>#N/A</c:v>
                </c:pt>
                <c:pt idx="1339">
                  <c:v>#N/A</c:v>
                </c:pt>
                <c:pt idx="1340">
                  <c:v>#N/A</c:v>
                </c:pt>
                <c:pt idx="1341">
                  <c:v>#N/A</c:v>
                </c:pt>
                <c:pt idx="1342">
                  <c:v>#N/A</c:v>
                </c:pt>
                <c:pt idx="1343">
                  <c:v>#N/A</c:v>
                </c:pt>
                <c:pt idx="1344">
                  <c:v>#N/A</c:v>
                </c:pt>
                <c:pt idx="1345">
                  <c:v>#N/A</c:v>
                </c:pt>
                <c:pt idx="1346">
                  <c:v>#N/A</c:v>
                </c:pt>
                <c:pt idx="1347">
                  <c:v>#N/A</c:v>
                </c:pt>
                <c:pt idx="1348">
                  <c:v>#N/A</c:v>
                </c:pt>
                <c:pt idx="1349">
                  <c:v>#N/A</c:v>
                </c:pt>
                <c:pt idx="1350">
                  <c:v>#N/A</c:v>
                </c:pt>
                <c:pt idx="1351">
                  <c:v>#N/A</c:v>
                </c:pt>
                <c:pt idx="1352">
                  <c:v>#N/A</c:v>
                </c:pt>
                <c:pt idx="1353">
                  <c:v>#N/A</c:v>
                </c:pt>
                <c:pt idx="1354">
                  <c:v>#N/A</c:v>
                </c:pt>
                <c:pt idx="1355">
                  <c:v>#N/A</c:v>
                </c:pt>
                <c:pt idx="1356">
                  <c:v>#N/A</c:v>
                </c:pt>
                <c:pt idx="1357">
                  <c:v>#N/A</c:v>
                </c:pt>
                <c:pt idx="1358">
                  <c:v>#N/A</c:v>
                </c:pt>
                <c:pt idx="1359">
                  <c:v>#N/A</c:v>
                </c:pt>
                <c:pt idx="1360">
                  <c:v>#N/A</c:v>
                </c:pt>
                <c:pt idx="1361">
                  <c:v>#N/A</c:v>
                </c:pt>
                <c:pt idx="1362">
                  <c:v>#N/A</c:v>
                </c:pt>
                <c:pt idx="1363">
                  <c:v>#N/A</c:v>
                </c:pt>
                <c:pt idx="1364">
                  <c:v>#N/A</c:v>
                </c:pt>
                <c:pt idx="1365">
                  <c:v>#N/A</c:v>
                </c:pt>
                <c:pt idx="1366">
                  <c:v>#N/A</c:v>
                </c:pt>
                <c:pt idx="1367">
                  <c:v>#N/A</c:v>
                </c:pt>
                <c:pt idx="1368">
                  <c:v>#N/A</c:v>
                </c:pt>
                <c:pt idx="1369">
                  <c:v>#N/A</c:v>
                </c:pt>
                <c:pt idx="1370">
                  <c:v>#N/A</c:v>
                </c:pt>
                <c:pt idx="1371">
                  <c:v>#N/A</c:v>
                </c:pt>
                <c:pt idx="1372">
                  <c:v>#N/A</c:v>
                </c:pt>
                <c:pt idx="1373">
                  <c:v>#N/A</c:v>
                </c:pt>
                <c:pt idx="1374">
                  <c:v>#N/A</c:v>
                </c:pt>
                <c:pt idx="1375">
                  <c:v>#N/A</c:v>
                </c:pt>
                <c:pt idx="1376">
                  <c:v>#N/A</c:v>
                </c:pt>
                <c:pt idx="1377">
                  <c:v>#N/A</c:v>
                </c:pt>
                <c:pt idx="1378">
                  <c:v>#N/A</c:v>
                </c:pt>
                <c:pt idx="1379">
                  <c:v>#N/A</c:v>
                </c:pt>
                <c:pt idx="1380">
                  <c:v>#N/A</c:v>
                </c:pt>
                <c:pt idx="1381">
                  <c:v>#N/A</c:v>
                </c:pt>
                <c:pt idx="1382">
                  <c:v>#N/A</c:v>
                </c:pt>
                <c:pt idx="1383">
                  <c:v>#N/A</c:v>
                </c:pt>
                <c:pt idx="1384">
                  <c:v>#N/A</c:v>
                </c:pt>
                <c:pt idx="1385">
                  <c:v>#N/A</c:v>
                </c:pt>
                <c:pt idx="1386">
                  <c:v>#N/A</c:v>
                </c:pt>
                <c:pt idx="1387">
                  <c:v>#N/A</c:v>
                </c:pt>
                <c:pt idx="1388">
                  <c:v>#N/A</c:v>
                </c:pt>
                <c:pt idx="1389">
                  <c:v>#N/A</c:v>
                </c:pt>
                <c:pt idx="1390">
                  <c:v>#N/A</c:v>
                </c:pt>
                <c:pt idx="1391">
                  <c:v>#N/A</c:v>
                </c:pt>
                <c:pt idx="1392">
                  <c:v>#N/A</c:v>
                </c:pt>
                <c:pt idx="1393">
                  <c:v>#N/A</c:v>
                </c:pt>
                <c:pt idx="1394">
                  <c:v>#N/A</c:v>
                </c:pt>
                <c:pt idx="1395">
                  <c:v>#N/A</c:v>
                </c:pt>
                <c:pt idx="1396">
                  <c:v>#N/A</c:v>
                </c:pt>
                <c:pt idx="1397">
                  <c:v>#N/A</c:v>
                </c:pt>
                <c:pt idx="1398">
                  <c:v>#N/A</c:v>
                </c:pt>
                <c:pt idx="1399">
                  <c:v>#N/A</c:v>
                </c:pt>
                <c:pt idx="1400">
                  <c:v>#N/A</c:v>
                </c:pt>
                <c:pt idx="1401">
                  <c:v>#N/A</c:v>
                </c:pt>
                <c:pt idx="1402">
                  <c:v>#N/A</c:v>
                </c:pt>
                <c:pt idx="1403">
                  <c:v>#N/A</c:v>
                </c:pt>
                <c:pt idx="1404">
                  <c:v>#N/A</c:v>
                </c:pt>
                <c:pt idx="1405">
                  <c:v>#N/A</c:v>
                </c:pt>
                <c:pt idx="1406">
                  <c:v>#N/A</c:v>
                </c:pt>
                <c:pt idx="1407">
                  <c:v>#N/A</c:v>
                </c:pt>
                <c:pt idx="1408">
                  <c:v>#N/A</c:v>
                </c:pt>
                <c:pt idx="1409">
                  <c:v>#N/A</c:v>
                </c:pt>
                <c:pt idx="1410">
                  <c:v>#N/A</c:v>
                </c:pt>
                <c:pt idx="1411">
                  <c:v>#N/A</c:v>
                </c:pt>
                <c:pt idx="1412">
                  <c:v>#N/A</c:v>
                </c:pt>
                <c:pt idx="1413">
                  <c:v>#N/A</c:v>
                </c:pt>
                <c:pt idx="1414">
                  <c:v>#N/A</c:v>
                </c:pt>
                <c:pt idx="1415">
                  <c:v>#N/A</c:v>
                </c:pt>
                <c:pt idx="1416">
                  <c:v>#N/A</c:v>
                </c:pt>
                <c:pt idx="1417">
                  <c:v>#N/A</c:v>
                </c:pt>
                <c:pt idx="1418">
                  <c:v>#N/A</c:v>
                </c:pt>
                <c:pt idx="1419">
                  <c:v>#N/A</c:v>
                </c:pt>
                <c:pt idx="1420">
                  <c:v>#N/A</c:v>
                </c:pt>
                <c:pt idx="1421">
                  <c:v>#N/A</c:v>
                </c:pt>
                <c:pt idx="1422">
                  <c:v>#N/A</c:v>
                </c:pt>
                <c:pt idx="1423">
                  <c:v>#N/A</c:v>
                </c:pt>
                <c:pt idx="1424">
                  <c:v>#N/A</c:v>
                </c:pt>
                <c:pt idx="1425">
                  <c:v>#N/A</c:v>
                </c:pt>
                <c:pt idx="1426">
                  <c:v>#N/A</c:v>
                </c:pt>
                <c:pt idx="1427">
                  <c:v>#N/A</c:v>
                </c:pt>
                <c:pt idx="1428">
                  <c:v>#N/A</c:v>
                </c:pt>
                <c:pt idx="1429">
                  <c:v>#N/A</c:v>
                </c:pt>
                <c:pt idx="1430">
                  <c:v>#N/A</c:v>
                </c:pt>
                <c:pt idx="1431">
                  <c:v>#N/A</c:v>
                </c:pt>
                <c:pt idx="1432">
                  <c:v>#N/A</c:v>
                </c:pt>
                <c:pt idx="1433">
                  <c:v>#N/A</c:v>
                </c:pt>
                <c:pt idx="1434">
                  <c:v>#N/A</c:v>
                </c:pt>
                <c:pt idx="1435">
                  <c:v>#N/A</c:v>
                </c:pt>
                <c:pt idx="1436">
                  <c:v>#N/A</c:v>
                </c:pt>
                <c:pt idx="1437">
                  <c:v>#N/A</c:v>
                </c:pt>
                <c:pt idx="1438">
                  <c:v>#N/A</c:v>
                </c:pt>
                <c:pt idx="1439">
                  <c:v>#N/A</c:v>
                </c:pt>
                <c:pt idx="1440">
                  <c:v>#N/A</c:v>
                </c:pt>
                <c:pt idx="1441">
                  <c:v>#N/A</c:v>
                </c:pt>
                <c:pt idx="1442">
                  <c:v>#N/A</c:v>
                </c:pt>
                <c:pt idx="1443">
                  <c:v>#N/A</c:v>
                </c:pt>
                <c:pt idx="1444">
                  <c:v>#N/A</c:v>
                </c:pt>
                <c:pt idx="1445">
                  <c:v>#N/A</c:v>
                </c:pt>
                <c:pt idx="1446">
                  <c:v>#N/A</c:v>
                </c:pt>
                <c:pt idx="1447">
                  <c:v>#N/A</c:v>
                </c:pt>
                <c:pt idx="1448">
                  <c:v>#N/A</c:v>
                </c:pt>
                <c:pt idx="1449">
                  <c:v>#N/A</c:v>
                </c:pt>
                <c:pt idx="1450">
                  <c:v>#N/A</c:v>
                </c:pt>
                <c:pt idx="1451">
                  <c:v>#N/A</c:v>
                </c:pt>
                <c:pt idx="1452">
                  <c:v>#N/A</c:v>
                </c:pt>
                <c:pt idx="1453">
                  <c:v>#N/A</c:v>
                </c:pt>
                <c:pt idx="1454">
                  <c:v>#N/A</c:v>
                </c:pt>
                <c:pt idx="1455">
                  <c:v>#N/A</c:v>
                </c:pt>
                <c:pt idx="1456">
                  <c:v>#N/A</c:v>
                </c:pt>
                <c:pt idx="1457">
                  <c:v>#N/A</c:v>
                </c:pt>
                <c:pt idx="1458">
                  <c:v>#N/A</c:v>
                </c:pt>
                <c:pt idx="1459">
                  <c:v>#N/A</c:v>
                </c:pt>
                <c:pt idx="1460">
                  <c:v>#N/A</c:v>
                </c:pt>
                <c:pt idx="1461">
                  <c:v>#N/A</c:v>
                </c:pt>
                <c:pt idx="1462">
                  <c:v>#N/A</c:v>
                </c:pt>
                <c:pt idx="1463">
                  <c:v>#N/A</c:v>
                </c:pt>
                <c:pt idx="1464">
                  <c:v>#N/A</c:v>
                </c:pt>
                <c:pt idx="1465">
                  <c:v>#N/A</c:v>
                </c:pt>
                <c:pt idx="1466">
                  <c:v>#N/A</c:v>
                </c:pt>
                <c:pt idx="1467">
                  <c:v>#N/A</c:v>
                </c:pt>
                <c:pt idx="1468">
                  <c:v>#N/A</c:v>
                </c:pt>
                <c:pt idx="1469">
                  <c:v>#N/A</c:v>
                </c:pt>
                <c:pt idx="1470">
                  <c:v>#N/A</c:v>
                </c:pt>
                <c:pt idx="1471">
                  <c:v>#N/A</c:v>
                </c:pt>
                <c:pt idx="1472">
                  <c:v>#N/A</c:v>
                </c:pt>
                <c:pt idx="1473">
                  <c:v>#N/A</c:v>
                </c:pt>
                <c:pt idx="1474">
                  <c:v>#N/A</c:v>
                </c:pt>
                <c:pt idx="1475">
                  <c:v>#N/A</c:v>
                </c:pt>
                <c:pt idx="1476">
                  <c:v>#N/A</c:v>
                </c:pt>
                <c:pt idx="1477">
                  <c:v>#N/A</c:v>
                </c:pt>
                <c:pt idx="1478">
                  <c:v>#N/A</c:v>
                </c:pt>
                <c:pt idx="1479">
                  <c:v>#N/A</c:v>
                </c:pt>
                <c:pt idx="1480">
                  <c:v>#N/A</c:v>
                </c:pt>
                <c:pt idx="1481">
                  <c:v>#N/A</c:v>
                </c:pt>
                <c:pt idx="1482">
                  <c:v>#N/A</c:v>
                </c:pt>
                <c:pt idx="1483">
                  <c:v>#N/A</c:v>
                </c:pt>
                <c:pt idx="1484">
                  <c:v>#N/A</c:v>
                </c:pt>
                <c:pt idx="1485">
                  <c:v>#N/A</c:v>
                </c:pt>
                <c:pt idx="1486">
                  <c:v>#N/A</c:v>
                </c:pt>
                <c:pt idx="1487">
                  <c:v>#N/A</c:v>
                </c:pt>
                <c:pt idx="1488">
                  <c:v>#N/A</c:v>
                </c:pt>
                <c:pt idx="1489">
                  <c:v>#N/A</c:v>
                </c:pt>
                <c:pt idx="1490">
                  <c:v>#N/A</c:v>
                </c:pt>
                <c:pt idx="1491">
                  <c:v>#N/A</c:v>
                </c:pt>
                <c:pt idx="1492">
                  <c:v>#N/A</c:v>
                </c:pt>
                <c:pt idx="1493">
                  <c:v>#N/A</c:v>
                </c:pt>
                <c:pt idx="1494">
                  <c:v>#N/A</c:v>
                </c:pt>
                <c:pt idx="1495">
                  <c:v>#N/A</c:v>
                </c:pt>
                <c:pt idx="1496">
                  <c:v>#N/A</c:v>
                </c:pt>
                <c:pt idx="1497">
                  <c:v>#N/A</c:v>
                </c:pt>
                <c:pt idx="1498">
                  <c:v>#N/A</c:v>
                </c:pt>
                <c:pt idx="1499">
                  <c:v>#N/A</c:v>
                </c:pt>
                <c:pt idx="1500">
                  <c:v>#N/A</c:v>
                </c:pt>
                <c:pt idx="1501">
                  <c:v>#N/A</c:v>
                </c:pt>
                <c:pt idx="1502">
                  <c:v>#N/A</c:v>
                </c:pt>
                <c:pt idx="1503">
                  <c:v>#N/A</c:v>
                </c:pt>
                <c:pt idx="1504">
                  <c:v>#N/A</c:v>
                </c:pt>
                <c:pt idx="1505">
                  <c:v>#N/A</c:v>
                </c:pt>
                <c:pt idx="1506">
                  <c:v>#N/A</c:v>
                </c:pt>
                <c:pt idx="1507">
                  <c:v>#N/A</c:v>
                </c:pt>
                <c:pt idx="1508">
                  <c:v>#N/A</c:v>
                </c:pt>
                <c:pt idx="1509">
                  <c:v>#N/A</c:v>
                </c:pt>
                <c:pt idx="1510">
                  <c:v>#N/A</c:v>
                </c:pt>
                <c:pt idx="1511">
                  <c:v>#N/A</c:v>
                </c:pt>
                <c:pt idx="1512">
                  <c:v>#N/A</c:v>
                </c:pt>
                <c:pt idx="1513">
                  <c:v>#N/A</c:v>
                </c:pt>
                <c:pt idx="1514">
                  <c:v>#N/A</c:v>
                </c:pt>
                <c:pt idx="1515">
                  <c:v>#N/A</c:v>
                </c:pt>
                <c:pt idx="1516">
                  <c:v>#N/A</c:v>
                </c:pt>
                <c:pt idx="1517">
                  <c:v>#N/A</c:v>
                </c:pt>
                <c:pt idx="1518">
                  <c:v>#N/A</c:v>
                </c:pt>
                <c:pt idx="1519">
                  <c:v>#N/A</c:v>
                </c:pt>
                <c:pt idx="1520">
                  <c:v>#N/A</c:v>
                </c:pt>
                <c:pt idx="1521">
                  <c:v>#N/A</c:v>
                </c:pt>
                <c:pt idx="1522">
                  <c:v>#N/A</c:v>
                </c:pt>
                <c:pt idx="1523">
                  <c:v>#N/A</c:v>
                </c:pt>
                <c:pt idx="1524">
                  <c:v>#N/A</c:v>
                </c:pt>
                <c:pt idx="1525">
                  <c:v>#N/A</c:v>
                </c:pt>
                <c:pt idx="1526">
                  <c:v>#N/A</c:v>
                </c:pt>
                <c:pt idx="1527">
                  <c:v>#N/A</c:v>
                </c:pt>
                <c:pt idx="1528">
                  <c:v>#N/A</c:v>
                </c:pt>
                <c:pt idx="1529">
                  <c:v>#N/A</c:v>
                </c:pt>
                <c:pt idx="1530">
                  <c:v>#N/A</c:v>
                </c:pt>
                <c:pt idx="1531">
                  <c:v>#N/A</c:v>
                </c:pt>
                <c:pt idx="1532">
                  <c:v>#N/A</c:v>
                </c:pt>
                <c:pt idx="1533">
                  <c:v>#N/A</c:v>
                </c:pt>
                <c:pt idx="1534">
                  <c:v>#N/A</c:v>
                </c:pt>
                <c:pt idx="1535">
                  <c:v>#N/A</c:v>
                </c:pt>
                <c:pt idx="1536">
                  <c:v>#N/A</c:v>
                </c:pt>
                <c:pt idx="1537">
                  <c:v>#N/A</c:v>
                </c:pt>
                <c:pt idx="1538">
                  <c:v>#N/A</c:v>
                </c:pt>
                <c:pt idx="1539">
                  <c:v>#N/A</c:v>
                </c:pt>
                <c:pt idx="1540">
                  <c:v>#N/A</c:v>
                </c:pt>
                <c:pt idx="1541">
                  <c:v>#N/A</c:v>
                </c:pt>
                <c:pt idx="1542">
                  <c:v>#N/A</c:v>
                </c:pt>
                <c:pt idx="1543">
                  <c:v>#N/A</c:v>
                </c:pt>
                <c:pt idx="1544">
                  <c:v>#N/A</c:v>
                </c:pt>
                <c:pt idx="1545">
                  <c:v>#N/A</c:v>
                </c:pt>
                <c:pt idx="1546">
                  <c:v>#N/A</c:v>
                </c:pt>
                <c:pt idx="1547">
                  <c:v>#N/A</c:v>
                </c:pt>
                <c:pt idx="1548">
                  <c:v>#N/A</c:v>
                </c:pt>
                <c:pt idx="1549">
                  <c:v>#N/A</c:v>
                </c:pt>
                <c:pt idx="1550">
                  <c:v>#N/A</c:v>
                </c:pt>
                <c:pt idx="1551">
                  <c:v>#N/A</c:v>
                </c:pt>
                <c:pt idx="1552">
                  <c:v>#N/A</c:v>
                </c:pt>
                <c:pt idx="1553">
                  <c:v>#N/A</c:v>
                </c:pt>
                <c:pt idx="1554">
                  <c:v>#N/A</c:v>
                </c:pt>
                <c:pt idx="1555">
                  <c:v>#N/A</c:v>
                </c:pt>
                <c:pt idx="1556">
                  <c:v>#N/A</c:v>
                </c:pt>
                <c:pt idx="1557">
                  <c:v>#N/A</c:v>
                </c:pt>
                <c:pt idx="1558">
                  <c:v>#N/A</c:v>
                </c:pt>
                <c:pt idx="1559">
                  <c:v>#N/A</c:v>
                </c:pt>
                <c:pt idx="1560">
                  <c:v>#N/A</c:v>
                </c:pt>
                <c:pt idx="1561">
                  <c:v>#N/A</c:v>
                </c:pt>
                <c:pt idx="1562">
                  <c:v>#N/A</c:v>
                </c:pt>
                <c:pt idx="1563">
                  <c:v>#N/A</c:v>
                </c:pt>
                <c:pt idx="1564">
                  <c:v>#N/A</c:v>
                </c:pt>
                <c:pt idx="1565">
                  <c:v>#N/A</c:v>
                </c:pt>
                <c:pt idx="1566">
                  <c:v>#N/A</c:v>
                </c:pt>
                <c:pt idx="1567">
                  <c:v>#N/A</c:v>
                </c:pt>
                <c:pt idx="1568">
                  <c:v>#N/A</c:v>
                </c:pt>
                <c:pt idx="1569">
                  <c:v>#N/A</c:v>
                </c:pt>
                <c:pt idx="1570">
                  <c:v>#N/A</c:v>
                </c:pt>
                <c:pt idx="1571">
                  <c:v>#N/A</c:v>
                </c:pt>
                <c:pt idx="1572">
                  <c:v>#N/A</c:v>
                </c:pt>
                <c:pt idx="1573">
                  <c:v>#N/A</c:v>
                </c:pt>
                <c:pt idx="1574">
                  <c:v>#N/A</c:v>
                </c:pt>
                <c:pt idx="1575">
                  <c:v>#N/A</c:v>
                </c:pt>
                <c:pt idx="1576">
                  <c:v>#N/A</c:v>
                </c:pt>
                <c:pt idx="1577">
                  <c:v>#N/A</c:v>
                </c:pt>
                <c:pt idx="1578">
                  <c:v>#N/A</c:v>
                </c:pt>
                <c:pt idx="1579">
                  <c:v>#N/A</c:v>
                </c:pt>
                <c:pt idx="1580">
                  <c:v>#N/A</c:v>
                </c:pt>
                <c:pt idx="1581">
                  <c:v>#N/A</c:v>
                </c:pt>
                <c:pt idx="1582">
                  <c:v>#N/A</c:v>
                </c:pt>
                <c:pt idx="1583">
                  <c:v>#N/A</c:v>
                </c:pt>
                <c:pt idx="1584">
                  <c:v>#N/A</c:v>
                </c:pt>
                <c:pt idx="1585">
                  <c:v>#N/A</c:v>
                </c:pt>
                <c:pt idx="1586">
                  <c:v>#N/A</c:v>
                </c:pt>
                <c:pt idx="1587">
                  <c:v>#N/A</c:v>
                </c:pt>
                <c:pt idx="1588">
                  <c:v>#N/A</c:v>
                </c:pt>
                <c:pt idx="1589">
                  <c:v>#N/A</c:v>
                </c:pt>
                <c:pt idx="1590">
                  <c:v>#N/A</c:v>
                </c:pt>
                <c:pt idx="1591">
                  <c:v>#N/A</c:v>
                </c:pt>
                <c:pt idx="1592">
                  <c:v>#N/A</c:v>
                </c:pt>
                <c:pt idx="1593">
                  <c:v>#N/A</c:v>
                </c:pt>
                <c:pt idx="1594">
                  <c:v>#N/A</c:v>
                </c:pt>
                <c:pt idx="1595">
                  <c:v>#N/A</c:v>
                </c:pt>
                <c:pt idx="1596">
                  <c:v>#N/A</c:v>
                </c:pt>
                <c:pt idx="1597">
                  <c:v>#N/A</c:v>
                </c:pt>
                <c:pt idx="1598">
                  <c:v>#N/A</c:v>
                </c:pt>
                <c:pt idx="1599">
                  <c:v>#N/A</c:v>
                </c:pt>
                <c:pt idx="1600">
                  <c:v>#N/A</c:v>
                </c:pt>
                <c:pt idx="1601">
                  <c:v>#N/A</c:v>
                </c:pt>
                <c:pt idx="1602">
                  <c:v>#N/A</c:v>
                </c:pt>
                <c:pt idx="1603">
                  <c:v>#N/A</c:v>
                </c:pt>
                <c:pt idx="1604">
                  <c:v>#N/A</c:v>
                </c:pt>
                <c:pt idx="1605">
                  <c:v>#N/A</c:v>
                </c:pt>
                <c:pt idx="1606">
                  <c:v>#N/A</c:v>
                </c:pt>
                <c:pt idx="1607">
                  <c:v>#N/A</c:v>
                </c:pt>
                <c:pt idx="1608">
                  <c:v>#N/A</c:v>
                </c:pt>
                <c:pt idx="1609">
                  <c:v>#N/A</c:v>
                </c:pt>
                <c:pt idx="1610">
                  <c:v>#N/A</c:v>
                </c:pt>
                <c:pt idx="1611">
                  <c:v>#N/A</c:v>
                </c:pt>
                <c:pt idx="1612">
                  <c:v>#N/A</c:v>
                </c:pt>
                <c:pt idx="1613">
                  <c:v>#N/A</c:v>
                </c:pt>
                <c:pt idx="1614">
                  <c:v>#N/A</c:v>
                </c:pt>
                <c:pt idx="1615">
                  <c:v>#N/A</c:v>
                </c:pt>
                <c:pt idx="1616">
                  <c:v>#N/A</c:v>
                </c:pt>
                <c:pt idx="1617">
                  <c:v>#N/A</c:v>
                </c:pt>
                <c:pt idx="1618">
                  <c:v>#N/A</c:v>
                </c:pt>
                <c:pt idx="1619">
                  <c:v>#N/A</c:v>
                </c:pt>
                <c:pt idx="1620">
                  <c:v>#N/A</c:v>
                </c:pt>
                <c:pt idx="1621">
                  <c:v>#N/A</c:v>
                </c:pt>
                <c:pt idx="1622">
                  <c:v>#N/A</c:v>
                </c:pt>
                <c:pt idx="1623">
                  <c:v>#N/A</c:v>
                </c:pt>
                <c:pt idx="1624">
                  <c:v>#N/A</c:v>
                </c:pt>
                <c:pt idx="1625">
                  <c:v>#N/A</c:v>
                </c:pt>
                <c:pt idx="1626">
                  <c:v>#N/A</c:v>
                </c:pt>
                <c:pt idx="1627">
                  <c:v>#N/A</c:v>
                </c:pt>
                <c:pt idx="1628">
                  <c:v>#N/A</c:v>
                </c:pt>
                <c:pt idx="1629">
                  <c:v>#N/A</c:v>
                </c:pt>
                <c:pt idx="1630">
                  <c:v>#N/A</c:v>
                </c:pt>
                <c:pt idx="1631">
                  <c:v>#N/A</c:v>
                </c:pt>
                <c:pt idx="1632">
                  <c:v>#N/A</c:v>
                </c:pt>
                <c:pt idx="1633">
                  <c:v>#N/A</c:v>
                </c:pt>
                <c:pt idx="1634">
                  <c:v>#N/A</c:v>
                </c:pt>
                <c:pt idx="1635">
                  <c:v>#N/A</c:v>
                </c:pt>
                <c:pt idx="1636">
                  <c:v>#N/A</c:v>
                </c:pt>
                <c:pt idx="1637">
                  <c:v>#N/A</c:v>
                </c:pt>
                <c:pt idx="1638">
                  <c:v>#N/A</c:v>
                </c:pt>
                <c:pt idx="1639">
                  <c:v>#N/A</c:v>
                </c:pt>
                <c:pt idx="1640">
                  <c:v>#N/A</c:v>
                </c:pt>
                <c:pt idx="1641">
                  <c:v>#N/A</c:v>
                </c:pt>
                <c:pt idx="1642">
                  <c:v>#N/A</c:v>
                </c:pt>
                <c:pt idx="1643">
                  <c:v>#N/A</c:v>
                </c:pt>
                <c:pt idx="1644">
                  <c:v>#N/A</c:v>
                </c:pt>
                <c:pt idx="1645">
                  <c:v>#N/A</c:v>
                </c:pt>
                <c:pt idx="1646">
                  <c:v>#N/A</c:v>
                </c:pt>
                <c:pt idx="1647">
                  <c:v>#N/A</c:v>
                </c:pt>
                <c:pt idx="1648">
                  <c:v>#N/A</c:v>
                </c:pt>
                <c:pt idx="1649">
                  <c:v>#N/A</c:v>
                </c:pt>
                <c:pt idx="1650">
                  <c:v>#N/A</c:v>
                </c:pt>
                <c:pt idx="1651">
                  <c:v>#N/A</c:v>
                </c:pt>
                <c:pt idx="1652">
                  <c:v>#N/A</c:v>
                </c:pt>
                <c:pt idx="1653">
                  <c:v>#N/A</c:v>
                </c:pt>
                <c:pt idx="1654">
                  <c:v>#N/A</c:v>
                </c:pt>
                <c:pt idx="1655">
                  <c:v>#N/A</c:v>
                </c:pt>
                <c:pt idx="1656">
                  <c:v>#N/A</c:v>
                </c:pt>
                <c:pt idx="1657">
                  <c:v>#N/A</c:v>
                </c:pt>
                <c:pt idx="1658">
                  <c:v>#N/A</c:v>
                </c:pt>
                <c:pt idx="1659">
                  <c:v>#N/A</c:v>
                </c:pt>
                <c:pt idx="1660">
                  <c:v>#N/A</c:v>
                </c:pt>
                <c:pt idx="1661">
                  <c:v>#N/A</c:v>
                </c:pt>
                <c:pt idx="1662">
                  <c:v>#N/A</c:v>
                </c:pt>
                <c:pt idx="1663">
                  <c:v>#N/A</c:v>
                </c:pt>
                <c:pt idx="1664">
                  <c:v>#N/A</c:v>
                </c:pt>
                <c:pt idx="1665">
                  <c:v>#N/A</c:v>
                </c:pt>
                <c:pt idx="1666">
                  <c:v>#N/A</c:v>
                </c:pt>
                <c:pt idx="1667">
                  <c:v>#N/A</c:v>
                </c:pt>
                <c:pt idx="1668">
                  <c:v>#N/A</c:v>
                </c:pt>
                <c:pt idx="1669">
                  <c:v>#N/A</c:v>
                </c:pt>
                <c:pt idx="1670">
                  <c:v>#N/A</c:v>
                </c:pt>
                <c:pt idx="1671">
                  <c:v>#N/A</c:v>
                </c:pt>
                <c:pt idx="1672">
                  <c:v>#N/A</c:v>
                </c:pt>
                <c:pt idx="1673">
                  <c:v>#N/A</c:v>
                </c:pt>
                <c:pt idx="1674">
                  <c:v>#N/A</c:v>
                </c:pt>
                <c:pt idx="1675">
                  <c:v>#N/A</c:v>
                </c:pt>
                <c:pt idx="1676">
                  <c:v>#N/A</c:v>
                </c:pt>
                <c:pt idx="1677">
                  <c:v>#N/A</c:v>
                </c:pt>
                <c:pt idx="1678">
                  <c:v>#N/A</c:v>
                </c:pt>
                <c:pt idx="1679">
                  <c:v>#N/A</c:v>
                </c:pt>
                <c:pt idx="1680">
                  <c:v>#N/A</c:v>
                </c:pt>
                <c:pt idx="1681">
                  <c:v>#N/A</c:v>
                </c:pt>
                <c:pt idx="1682">
                  <c:v>#N/A</c:v>
                </c:pt>
                <c:pt idx="1683">
                  <c:v>#N/A</c:v>
                </c:pt>
                <c:pt idx="1684">
                  <c:v>#N/A</c:v>
                </c:pt>
                <c:pt idx="1685">
                  <c:v>#N/A</c:v>
                </c:pt>
                <c:pt idx="1686">
                  <c:v>#N/A</c:v>
                </c:pt>
                <c:pt idx="1687">
                  <c:v>#N/A</c:v>
                </c:pt>
                <c:pt idx="1688">
                  <c:v>#N/A</c:v>
                </c:pt>
                <c:pt idx="1689">
                  <c:v>#N/A</c:v>
                </c:pt>
                <c:pt idx="1690">
                  <c:v>#N/A</c:v>
                </c:pt>
                <c:pt idx="1691">
                  <c:v>#N/A</c:v>
                </c:pt>
                <c:pt idx="1692">
                  <c:v>#N/A</c:v>
                </c:pt>
                <c:pt idx="1693">
                  <c:v>#N/A</c:v>
                </c:pt>
                <c:pt idx="1694">
                  <c:v>#N/A</c:v>
                </c:pt>
                <c:pt idx="1695">
                  <c:v>#N/A</c:v>
                </c:pt>
                <c:pt idx="1696">
                  <c:v>#N/A</c:v>
                </c:pt>
                <c:pt idx="1697">
                  <c:v>#N/A</c:v>
                </c:pt>
                <c:pt idx="1698">
                  <c:v>#N/A</c:v>
                </c:pt>
                <c:pt idx="1699">
                  <c:v>#N/A</c:v>
                </c:pt>
                <c:pt idx="1700">
                  <c:v>#N/A</c:v>
                </c:pt>
                <c:pt idx="1701">
                  <c:v>#N/A</c:v>
                </c:pt>
                <c:pt idx="1702">
                  <c:v>#N/A</c:v>
                </c:pt>
                <c:pt idx="1703">
                  <c:v>#N/A</c:v>
                </c:pt>
                <c:pt idx="1704">
                  <c:v>#N/A</c:v>
                </c:pt>
                <c:pt idx="1705">
                  <c:v>#N/A</c:v>
                </c:pt>
                <c:pt idx="1706">
                  <c:v>#N/A</c:v>
                </c:pt>
                <c:pt idx="1707">
                  <c:v>#N/A</c:v>
                </c:pt>
                <c:pt idx="1708">
                  <c:v>#N/A</c:v>
                </c:pt>
                <c:pt idx="1709">
                  <c:v>#N/A</c:v>
                </c:pt>
                <c:pt idx="1710">
                  <c:v>#N/A</c:v>
                </c:pt>
                <c:pt idx="1711">
                  <c:v>#N/A</c:v>
                </c:pt>
                <c:pt idx="1712">
                  <c:v>#N/A</c:v>
                </c:pt>
                <c:pt idx="1713">
                  <c:v>#N/A</c:v>
                </c:pt>
                <c:pt idx="1714">
                  <c:v>#N/A</c:v>
                </c:pt>
                <c:pt idx="1715">
                  <c:v>#N/A</c:v>
                </c:pt>
                <c:pt idx="1716">
                  <c:v>#N/A</c:v>
                </c:pt>
                <c:pt idx="1717">
                  <c:v>#N/A</c:v>
                </c:pt>
                <c:pt idx="1718">
                  <c:v>#N/A</c:v>
                </c:pt>
                <c:pt idx="1719">
                  <c:v>#N/A</c:v>
                </c:pt>
                <c:pt idx="1720">
                  <c:v>#N/A</c:v>
                </c:pt>
                <c:pt idx="1721">
                  <c:v>#N/A</c:v>
                </c:pt>
                <c:pt idx="1722">
                  <c:v>#N/A</c:v>
                </c:pt>
                <c:pt idx="1723">
                  <c:v>#N/A</c:v>
                </c:pt>
                <c:pt idx="1724">
                  <c:v>#N/A</c:v>
                </c:pt>
                <c:pt idx="1725">
                  <c:v>#N/A</c:v>
                </c:pt>
                <c:pt idx="1726">
                  <c:v>#N/A</c:v>
                </c:pt>
                <c:pt idx="1727">
                  <c:v>#N/A</c:v>
                </c:pt>
                <c:pt idx="1728">
                  <c:v>#N/A</c:v>
                </c:pt>
                <c:pt idx="1729">
                  <c:v>#N/A</c:v>
                </c:pt>
                <c:pt idx="1730">
                  <c:v>#N/A</c:v>
                </c:pt>
                <c:pt idx="1731">
                  <c:v>#N/A</c:v>
                </c:pt>
                <c:pt idx="1732">
                  <c:v>#N/A</c:v>
                </c:pt>
                <c:pt idx="1733">
                  <c:v>#N/A</c:v>
                </c:pt>
                <c:pt idx="1734">
                  <c:v>#N/A</c:v>
                </c:pt>
                <c:pt idx="1735">
                  <c:v>#N/A</c:v>
                </c:pt>
                <c:pt idx="1736">
                  <c:v>#N/A</c:v>
                </c:pt>
                <c:pt idx="1737">
                  <c:v>#N/A</c:v>
                </c:pt>
                <c:pt idx="1738">
                  <c:v>#N/A</c:v>
                </c:pt>
                <c:pt idx="1739">
                  <c:v>#N/A</c:v>
                </c:pt>
                <c:pt idx="1740">
                  <c:v>#N/A</c:v>
                </c:pt>
                <c:pt idx="1741">
                  <c:v>#N/A</c:v>
                </c:pt>
                <c:pt idx="1742">
                  <c:v>#N/A</c:v>
                </c:pt>
                <c:pt idx="1743">
                  <c:v>#N/A</c:v>
                </c:pt>
                <c:pt idx="1744">
                  <c:v>#N/A</c:v>
                </c:pt>
                <c:pt idx="1745">
                  <c:v>#N/A</c:v>
                </c:pt>
                <c:pt idx="1746">
                  <c:v>#N/A</c:v>
                </c:pt>
                <c:pt idx="1747">
                  <c:v>#N/A</c:v>
                </c:pt>
                <c:pt idx="1748">
                  <c:v>#N/A</c:v>
                </c:pt>
                <c:pt idx="1749">
                  <c:v>#N/A</c:v>
                </c:pt>
                <c:pt idx="1750">
                  <c:v>#N/A</c:v>
                </c:pt>
                <c:pt idx="1751">
                  <c:v>#N/A</c:v>
                </c:pt>
                <c:pt idx="1752">
                  <c:v>#N/A</c:v>
                </c:pt>
                <c:pt idx="1753">
                  <c:v>#N/A</c:v>
                </c:pt>
                <c:pt idx="1754">
                  <c:v>#N/A</c:v>
                </c:pt>
                <c:pt idx="1755">
                  <c:v>#N/A</c:v>
                </c:pt>
                <c:pt idx="1756">
                  <c:v>#N/A</c:v>
                </c:pt>
                <c:pt idx="1757">
                  <c:v>#N/A</c:v>
                </c:pt>
                <c:pt idx="1758">
                  <c:v>#N/A</c:v>
                </c:pt>
                <c:pt idx="1759">
                  <c:v>#N/A</c:v>
                </c:pt>
                <c:pt idx="1760">
                  <c:v>#N/A</c:v>
                </c:pt>
                <c:pt idx="1761">
                  <c:v>#N/A</c:v>
                </c:pt>
                <c:pt idx="1762">
                  <c:v>#N/A</c:v>
                </c:pt>
                <c:pt idx="1763">
                  <c:v>#N/A</c:v>
                </c:pt>
                <c:pt idx="1764">
                  <c:v>#N/A</c:v>
                </c:pt>
                <c:pt idx="1765">
                  <c:v>#N/A</c:v>
                </c:pt>
                <c:pt idx="1766">
                  <c:v>#N/A</c:v>
                </c:pt>
                <c:pt idx="1767">
                  <c:v>#N/A</c:v>
                </c:pt>
                <c:pt idx="1768">
                  <c:v>#N/A</c:v>
                </c:pt>
                <c:pt idx="1769">
                  <c:v>#N/A</c:v>
                </c:pt>
                <c:pt idx="1770">
                  <c:v>#N/A</c:v>
                </c:pt>
                <c:pt idx="1771">
                  <c:v>#N/A</c:v>
                </c:pt>
                <c:pt idx="1772">
                  <c:v>#N/A</c:v>
                </c:pt>
                <c:pt idx="1773">
                  <c:v>#N/A</c:v>
                </c:pt>
                <c:pt idx="1774">
                  <c:v>#N/A</c:v>
                </c:pt>
                <c:pt idx="1775">
                  <c:v>#N/A</c:v>
                </c:pt>
                <c:pt idx="1776">
                  <c:v>#N/A</c:v>
                </c:pt>
                <c:pt idx="1777">
                  <c:v>#N/A</c:v>
                </c:pt>
                <c:pt idx="1778">
                  <c:v>#N/A</c:v>
                </c:pt>
                <c:pt idx="1779">
                  <c:v>#N/A</c:v>
                </c:pt>
                <c:pt idx="1780">
                  <c:v>#N/A</c:v>
                </c:pt>
                <c:pt idx="1781">
                  <c:v>#N/A</c:v>
                </c:pt>
                <c:pt idx="1782">
                  <c:v>#N/A</c:v>
                </c:pt>
                <c:pt idx="1783">
                  <c:v>#N/A</c:v>
                </c:pt>
                <c:pt idx="1784">
                  <c:v>#N/A</c:v>
                </c:pt>
                <c:pt idx="1785">
                  <c:v>#N/A</c:v>
                </c:pt>
                <c:pt idx="1786">
                  <c:v>#N/A</c:v>
                </c:pt>
                <c:pt idx="1787">
                  <c:v>#N/A</c:v>
                </c:pt>
                <c:pt idx="1788">
                  <c:v>#N/A</c:v>
                </c:pt>
                <c:pt idx="1789">
                  <c:v>#N/A</c:v>
                </c:pt>
                <c:pt idx="1790">
                  <c:v>#N/A</c:v>
                </c:pt>
                <c:pt idx="1791">
                  <c:v>#N/A</c:v>
                </c:pt>
                <c:pt idx="1792">
                  <c:v>#N/A</c:v>
                </c:pt>
                <c:pt idx="1793">
                  <c:v>#N/A</c:v>
                </c:pt>
                <c:pt idx="1794">
                  <c:v>#N/A</c:v>
                </c:pt>
                <c:pt idx="1795">
                  <c:v>#N/A</c:v>
                </c:pt>
                <c:pt idx="1796">
                  <c:v>#N/A</c:v>
                </c:pt>
                <c:pt idx="1797">
                  <c:v>#N/A</c:v>
                </c:pt>
                <c:pt idx="1798">
                  <c:v>#N/A</c:v>
                </c:pt>
                <c:pt idx="1799">
                  <c:v>#N/A</c:v>
                </c:pt>
                <c:pt idx="1800">
                  <c:v>#N/A</c:v>
                </c:pt>
                <c:pt idx="1801">
                  <c:v>#N/A</c:v>
                </c:pt>
                <c:pt idx="1802">
                  <c:v>#N/A</c:v>
                </c:pt>
                <c:pt idx="1803">
                  <c:v>#N/A</c:v>
                </c:pt>
                <c:pt idx="1804">
                  <c:v>#N/A</c:v>
                </c:pt>
                <c:pt idx="1805">
                  <c:v>#N/A</c:v>
                </c:pt>
                <c:pt idx="1806">
                  <c:v>#N/A</c:v>
                </c:pt>
                <c:pt idx="1807">
                  <c:v>#N/A</c:v>
                </c:pt>
                <c:pt idx="1808">
                  <c:v>#N/A</c:v>
                </c:pt>
                <c:pt idx="1809">
                  <c:v>#N/A</c:v>
                </c:pt>
                <c:pt idx="1810">
                  <c:v>#N/A</c:v>
                </c:pt>
                <c:pt idx="1811">
                  <c:v>#N/A</c:v>
                </c:pt>
                <c:pt idx="1812">
                  <c:v>#N/A</c:v>
                </c:pt>
                <c:pt idx="1813">
                  <c:v>#N/A</c:v>
                </c:pt>
                <c:pt idx="1814">
                  <c:v>#N/A</c:v>
                </c:pt>
                <c:pt idx="1815">
                  <c:v>#N/A</c:v>
                </c:pt>
                <c:pt idx="1816">
                  <c:v>#N/A</c:v>
                </c:pt>
                <c:pt idx="1817">
                  <c:v>#N/A</c:v>
                </c:pt>
                <c:pt idx="1818">
                  <c:v>#N/A</c:v>
                </c:pt>
                <c:pt idx="1819">
                  <c:v>#N/A</c:v>
                </c:pt>
                <c:pt idx="1820">
                  <c:v>#N/A</c:v>
                </c:pt>
                <c:pt idx="1821">
                  <c:v>#N/A</c:v>
                </c:pt>
                <c:pt idx="1822">
                  <c:v>#N/A</c:v>
                </c:pt>
                <c:pt idx="1823">
                  <c:v>#N/A</c:v>
                </c:pt>
                <c:pt idx="1824">
                  <c:v>#N/A</c:v>
                </c:pt>
                <c:pt idx="1825">
                  <c:v>#N/A</c:v>
                </c:pt>
                <c:pt idx="1826">
                  <c:v>#N/A</c:v>
                </c:pt>
                <c:pt idx="1827">
                  <c:v>#N/A</c:v>
                </c:pt>
                <c:pt idx="1828">
                  <c:v>#N/A</c:v>
                </c:pt>
                <c:pt idx="1829">
                  <c:v>#N/A</c:v>
                </c:pt>
                <c:pt idx="1830">
                  <c:v>#N/A</c:v>
                </c:pt>
                <c:pt idx="1831">
                  <c:v>#N/A</c:v>
                </c:pt>
                <c:pt idx="1832">
                  <c:v>#N/A</c:v>
                </c:pt>
                <c:pt idx="1833">
                  <c:v>#N/A</c:v>
                </c:pt>
                <c:pt idx="1834">
                  <c:v>#N/A</c:v>
                </c:pt>
                <c:pt idx="1835">
                  <c:v>#N/A</c:v>
                </c:pt>
                <c:pt idx="1836">
                  <c:v>#N/A</c:v>
                </c:pt>
                <c:pt idx="1837">
                  <c:v>#N/A</c:v>
                </c:pt>
                <c:pt idx="1838">
                  <c:v>#N/A</c:v>
                </c:pt>
                <c:pt idx="1839">
                  <c:v>#N/A</c:v>
                </c:pt>
                <c:pt idx="1840">
                  <c:v>#N/A</c:v>
                </c:pt>
                <c:pt idx="1841">
                  <c:v>#N/A</c:v>
                </c:pt>
                <c:pt idx="1842">
                  <c:v>#N/A</c:v>
                </c:pt>
                <c:pt idx="1843">
                  <c:v>#N/A</c:v>
                </c:pt>
                <c:pt idx="1844">
                  <c:v>#N/A</c:v>
                </c:pt>
                <c:pt idx="1845">
                  <c:v>#N/A</c:v>
                </c:pt>
                <c:pt idx="1846">
                  <c:v>#N/A</c:v>
                </c:pt>
                <c:pt idx="1847">
                  <c:v>#N/A</c:v>
                </c:pt>
                <c:pt idx="1848">
                  <c:v>#N/A</c:v>
                </c:pt>
                <c:pt idx="1849">
                  <c:v>#N/A</c:v>
                </c:pt>
                <c:pt idx="1850">
                  <c:v>#N/A</c:v>
                </c:pt>
                <c:pt idx="1851">
                  <c:v>#N/A</c:v>
                </c:pt>
                <c:pt idx="1852">
                  <c:v>#N/A</c:v>
                </c:pt>
                <c:pt idx="1853">
                  <c:v>#N/A</c:v>
                </c:pt>
                <c:pt idx="1854">
                  <c:v>#N/A</c:v>
                </c:pt>
                <c:pt idx="1855">
                  <c:v>#N/A</c:v>
                </c:pt>
                <c:pt idx="1856">
                  <c:v>#N/A</c:v>
                </c:pt>
                <c:pt idx="1857">
                  <c:v>#N/A</c:v>
                </c:pt>
                <c:pt idx="1858">
                  <c:v>#N/A</c:v>
                </c:pt>
                <c:pt idx="1859">
                  <c:v>#N/A</c:v>
                </c:pt>
                <c:pt idx="1860">
                  <c:v>#N/A</c:v>
                </c:pt>
                <c:pt idx="1861">
                  <c:v>#N/A</c:v>
                </c:pt>
                <c:pt idx="1862">
                  <c:v>#N/A</c:v>
                </c:pt>
                <c:pt idx="1863">
                  <c:v>#N/A</c:v>
                </c:pt>
                <c:pt idx="1864">
                  <c:v>#N/A</c:v>
                </c:pt>
                <c:pt idx="1865">
                  <c:v>#N/A</c:v>
                </c:pt>
                <c:pt idx="1866">
                  <c:v>#N/A</c:v>
                </c:pt>
                <c:pt idx="1867">
                  <c:v>#N/A</c:v>
                </c:pt>
                <c:pt idx="1868">
                  <c:v>#N/A</c:v>
                </c:pt>
                <c:pt idx="1869">
                  <c:v>#N/A</c:v>
                </c:pt>
                <c:pt idx="1870">
                  <c:v>#N/A</c:v>
                </c:pt>
                <c:pt idx="1871">
                  <c:v>#N/A</c:v>
                </c:pt>
                <c:pt idx="1872">
                  <c:v>#N/A</c:v>
                </c:pt>
                <c:pt idx="1873">
                  <c:v>#N/A</c:v>
                </c:pt>
                <c:pt idx="1874">
                  <c:v>#N/A</c:v>
                </c:pt>
                <c:pt idx="1875">
                  <c:v>#N/A</c:v>
                </c:pt>
                <c:pt idx="1876">
                  <c:v>#N/A</c:v>
                </c:pt>
                <c:pt idx="1877">
                  <c:v>#N/A</c:v>
                </c:pt>
                <c:pt idx="1878">
                  <c:v>#N/A</c:v>
                </c:pt>
                <c:pt idx="1879">
                  <c:v>#N/A</c:v>
                </c:pt>
                <c:pt idx="1880">
                  <c:v>#N/A</c:v>
                </c:pt>
                <c:pt idx="1881">
                  <c:v>#N/A</c:v>
                </c:pt>
                <c:pt idx="1882">
                  <c:v>#N/A</c:v>
                </c:pt>
                <c:pt idx="1883">
                  <c:v>#N/A</c:v>
                </c:pt>
                <c:pt idx="1884">
                  <c:v>#N/A</c:v>
                </c:pt>
                <c:pt idx="1885">
                  <c:v>#N/A</c:v>
                </c:pt>
                <c:pt idx="1886">
                  <c:v>#N/A</c:v>
                </c:pt>
                <c:pt idx="1887">
                  <c:v>#N/A</c:v>
                </c:pt>
                <c:pt idx="1888">
                  <c:v>#N/A</c:v>
                </c:pt>
                <c:pt idx="1889">
                  <c:v>#N/A</c:v>
                </c:pt>
                <c:pt idx="1890">
                  <c:v>#N/A</c:v>
                </c:pt>
                <c:pt idx="1891">
                  <c:v>#N/A</c:v>
                </c:pt>
                <c:pt idx="1892">
                  <c:v>#N/A</c:v>
                </c:pt>
                <c:pt idx="1893">
                  <c:v>#N/A</c:v>
                </c:pt>
                <c:pt idx="1894">
                  <c:v>#N/A</c:v>
                </c:pt>
                <c:pt idx="1895">
                  <c:v>#N/A</c:v>
                </c:pt>
                <c:pt idx="1896">
                  <c:v>#N/A</c:v>
                </c:pt>
                <c:pt idx="1897">
                  <c:v>#N/A</c:v>
                </c:pt>
                <c:pt idx="1898">
                  <c:v>#N/A</c:v>
                </c:pt>
                <c:pt idx="1899">
                  <c:v>#N/A</c:v>
                </c:pt>
                <c:pt idx="1900">
                  <c:v>#N/A</c:v>
                </c:pt>
                <c:pt idx="1901">
                  <c:v>#N/A</c:v>
                </c:pt>
                <c:pt idx="1902">
                  <c:v>#N/A</c:v>
                </c:pt>
                <c:pt idx="1903">
                  <c:v>#N/A</c:v>
                </c:pt>
                <c:pt idx="1904">
                  <c:v>#N/A</c:v>
                </c:pt>
                <c:pt idx="1905">
                  <c:v>#N/A</c:v>
                </c:pt>
                <c:pt idx="1906">
                  <c:v>#N/A</c:v>
                </c:pt>
                <c:pt idx="1907">
                  <c:v>#N/A</c:v>
                </c:pt>
                <c:pt idx="1908">
                  <c:v>#N/A</c:v>
                </c:pt>
                <c:pt idx="1909">
                  <c:v>#N/A</c:v>
                </c:pt>
                <c:pt idx="1910">
                  <c:v>#N/A</c:v>
                </c:pt>
                <c:pt idx="1911">
                  <c:v>#N/A</c:v>
                </c:pt>
                <c:pt idx="1912">
                  <c:v>#N/A</c:v>
                </c:pt>
                <c:pt idx="1913">
                  <c:v>#N/A</c:v>
                </c:pt>
                <c:pt idx="1914">
                  <c:v>#N/A</c:v>
                </c:pt>
                <c:pt idx="1915">
                  <c:v>#N/A</c:v>
                </c:pt>
                <c:pt idx="1916">
                  <c:v>#N/A</c:v>
                </c:pt>
                <c:pt idx="1917">
                  <c:v>#N/A</c:v>
                </c:pt>
                <c:pt idx="1918">
                  <c:v>#N/A</c:v>
                </c:pt>
                <c:pt idx="1919">
                  <c:v>#N/A</c:v>
                </c:pt>
                <c:pt idx="1920">
                  <c:v>#N/A</c:v>
                </c:pt>
                <c:pt idx="1921">
                  <c:v>#N/A</c:v>
                </c:pt>
                <c:pt idx="1922">
                  <c:v>#N/A</c:v>
                </c:pt>
                <c:pt idx="1923">
                  <c:v>#N/A</c:v>
                </c:pt>
                <c:pt idx="1924">
                  <c:v>#N/A</c:v>
                </c:pt>
                <c:pt idx="1925">
                  <c:v>#N/A</c:v>
                </c:pt>
                <c:pt idx="1926">
                  <c:v>#N/A</c:v>
                </c:pt>
                <c:pt idx="1927">
                  <c:v>#N/A</c:v>
                </c:pt>
                <c:pt idx="1928">
                  <c:v>#N/A</c:v>
                </c:pt>
                <c:pt idx="1929">
                  <c:v>#N/A</c:v>
                </c:pt>
                <c:pt idx="1930">
                  <c:v>#N/A</c:v>
                </c:pt>
                <c:pt idx="1931">
                  <c:v>#N/A</c:v>
                </c:pt>
                <c:pt idx="1932">
                  <c:v>#N/A</c:v>
                </c:pt>
                <c:pt idx="1933">
                  <c:v>#N/A</c:v>
                </c:pt>
                <c:pt idx="1934">
                  <c:v>#N/A</c:v>
                </c:pt>
                <c:pt idx="1935">
                  <c:v>#N/A</c:v>
                </c:pt>
                <c:pt idx="1936">
                  <c:v>#N/A</c:v>
                </c:pt>
                <c:pt idx="1937">
                  <c:v>#N/A</c:v>
                </c:pt>
                <c:pt idx="1938">
                  <c:v>#N/A</c:v>
                </c:pt>
                <c:pt idx="1939">
                  <c:v>#N/A</c:v>
                </c:pt>
                <c:pt idx="1940">
                  <c:v>#N/A</c:v>
                </c:pt>
                <c:pt idx="1941">
                  <c:v>#N/A</c:v>
                </c:pt>
                <c:pt idx="1942">
                  <c:v>#N/A</c:v>
                </c:pt>
                <c:pt idx="1943">
                  <c:v>#N/A</c:v>
                </c:pt>
                <c:pt idx="1944">
                  <c:v>#N/A</c:v>
                </c:pt>
                <c:pt idx="1945">
                  <c:v>#N/A</c:v>
                </c:pt>
                <c:pt idx="1946">
                  <c:v>#N/A</c:v>
                </c:pt>
                <c:pt idx="1947">
                  <c:v>#N/A</c:v>
                </c:pt>
                <c:pt idx="1948">
                  <c:v>#N/A</c:v>
                </c:pt>
                <c:pt idx="1949">
                  <c:v>#N/A</c:v>
                </c:pt>
                <c:pt idx="1950">
                  <c:v>#N/A</c:v>
                </c:pt>
                <c:pt idx="1951">
                  <c:v>#N/A</c:v>
                </c:pt>
                <c:pt idx="1952">
                  <c:v>#N/A</c:v>
                </c:pt>
                <c:pt idx="1953">
                  <c:v>#N/A</c:v>
                </c:pt>
                <c:pt idx="1954">
                  <c:v>#N/A</c:v>
                </c:pt>
                <c:pt idx="1955">
                  <c:v>#N/A</c:v>
                </c:pt>
                <c:pt idx="1956">
                  <c:v>#N/A</c:v>
                </c:pt>
                <c:pt idx="1957">
                  <c:v>#N/A</c:v>
                </c:pt>
                <c:pt idx="1958">
                  <c:v>#N/A</c:v>
                </c:pt>
                <c:pt idx="1959">
                  <c:v>#N/A</c:v>
                </c:pt>
                <c:pt idx="1960">
                  <c:v>#N/A</c:v>
                </c:pt>
                <c:pt idx="1961">
                  <c:v>#N/A</c:v>
                </c:pt>
                <c:pt idx="1962">
                  <c:v>#N/A</c:v>
                </c:pt>
                <c:pt idx="1963">
                  <c:v>#N/A</c:v>
                </c:pt>
                <c:pt idx="1964">
                  <c:v>#N/A</c:v>
                </c:pt>
                <c:pt idx="1965">
                  <c:v>#N/A</c:v>
                </c:pt>
                <c:pt idx="1966">
                  <c:v>#N/A</c:v>
                </c:pt>
                <c:pt idx="1967">
                  <c:v>#N/A</c:v>
                </c:pt>
                <c:pt idx="1968">
                  <c:v>#N/A</c:v>
                </c:pt>
                <c:pt idx="1969">
                  <c:v>#N/A</c:v>
                </c:pt>
                <c:pt idx="1970">
                  <c:v>#N/A</c:v>
                </c:pt>
                <c:pt idx="1971">
                  <c:v>#N/A</c:v>
                </c:pt>
                <c:pt idx="1972">
                  <c:v>#N/A</c:v>
                </c:pt>
                <c:pt idx="1973">
                  <c:v>#N/A</c:v>
                </c:pt>
                <c:pt idx="1974">
                  <c:v>#N/A</c:v>
                </c:pt>
                <c:pt idx="1975">
                  <c:v>#N/A</c:v>
                </c:pt>
                <c:pt idx="1976">
                  <c:v>#N/A</c:v>
                </c:pt>
                <c:pt idx="1977">
                  <c:v>#N/A</c:v>
                </c:pt>
                <c:pt idx="1978">
                  <c:v>#N/A</c:v>
                </c:pt>
                <c:pt idx="1979">
                  <c:v>#N/A</c:v>
                </c:pt>
                <c:pt idx="1980">
                  <c:v>#N/A</c:v>
                </c:pt>
                <c:pt idx="1981">
                  <c:v>#N/A</c:v>
                </c:pt>
                <c:pt idx="1982">
                  <c:v>#N/A</c:v>
                </c:pt>
                <c:pt idx="1983">
                  <c:v>#N/A</c:v>
                </c:pt>
                <c:pt idx="1984">
                  <c:v>#N/A</c:v>
                </c:pt>
                <c:pt idx="1985">
                  <c:v>#N/A</c:v>
                </c:pt>
                <c:pt idx="1986">
                  <c:v>#N/A</c:v>
                </c:pt>
                <c:pt idx="1987">
                  <c:v>#N/A</c:v>
                </c:pt>
                <c:pt idx="1988">
                  <c:v>#N/A</c:v>
                </c:pt>
                <c:pt idx="1989">
                  <c:v>#N/A</c:v>
                </c:pt>
                <c:pt idx="1990">
                  <c:v>#N/A</c:v>
                </c:pt>
                <c:pt idx="1991">
                  <c:v>#N/A</c:v>
                </c:pt>
                <c:pt idx="1992">
                  <c:v>#N/A</c:v>
                </c:pt>
                <c:pt idx="1993">
                  <c:v>#N/A</c:v>
                </c:pt>
                <c:pt idx="1994">
                  <c:v>#N/A</c:v>
                </c:pt>
                <c:pt idx="1995">
                  <c:v>#N/A</c:v>
                </c:pt>
                <c:pt idx="1996">
                  <c:v>#N/A</c:v>
                </c:pt>
                <c:pt idx="1997">
                  <c:v>#N/A</c:v>
                </c:pt>
                <c:pt idx="1998">
                  <c:v>#N/A</c:v>
                </c:pt>
                <c:pt idx="1999">
                  <c:v>#N/A</c:v>
                </c:pt>
                <c:pt idx="2000">
                  <c:v>#N/A</c:v>
                </c:pt>
                <c:pt idx="2001">
                  <c:v>#N/A</c:v>
                </c:pt>
                <c:pt idx="2002">
                  <c:v>#N/A</c:v>
                </c:pt>
                <c:pt idx="2003">
                  <c:v>#N/A</c:v>
                </c:pt>
                <c:pt idx="2004">
                  <c:v>#N/A</c:v>
                </c:pt>
                <c:pt idx="2005">
                  <c:v>#N/A</c:v>
                </c:pt>
                <c:pt idx="2006">
                  <c:v>#N/A</c:v>
                </c:pt>
                <c:pt idx="2007">
                  <c:v>#N/A</c:v>
                </c:pt>
                <c:pt idx="2008">
                  <c:v>#N/A</c:v>
                </c:pt>
                <c:pt idx="2009">
                  <c:v>#N/A</c:v>
                </c:pt>
                <c:pt idx="2010">
                  <c:v>#N/A</c:v>
                </c:pt>
                <c:pt idx="2011">
                  <c:v>#N/A</c:v>
                </c:pt>
                <c:pt idx="2012">
                  <c:v>#N/A</c:v>
                </c:pt>
                <c:pt idx="2013">
                  <c:v>#N/A</c:v>
                </c:pt>
                <c:pt idx="2014">
                  <c:v>#N/A</c:v>
                </c:pt>
                <c:pt idx="2015">
                  <c:v>#N/A</c:v>
                </c:pt>
                <c:pt idx="2016">
                  <c:v>#N/A</c:v>
                </c:pt>
                <c:pt idx="2017">
                  <c:v>#N/A</c:v>
                </c:pt>
                <c:pt idx="2018">
                  <c:v>#N/A</c:v>
                </c:pt>
                <c:pt idx="2019">
                  <c:v>#N/A</c:v>
                </c:pt>
                <c:pt idx="2020">
                  <c:v>#N/A</c:v>
                </c:pt>
                <c:pt idx="2021">
                  <c:v>#N/A</c:v>
                </c:pt>
                <c:pt idx="2022">
                  <c:v>#N/A</c:v>
                </c:pt>
                <c:pt idx="2023">
                  <c:v>#N/A</c:v>
                </c:pt>
                <c:pt idx="2024">
                  <c:v>#N/A</c:v>
                </c:pt>
                <c:pt idx="2025">
                  <c:v>#N/A</c:v>
                </c:pt>
                <c:pt idx="2026">
                  <c:v>#N/A</c:v>
                </c:pt>
                <c:pt idx="2027">
                  <c:v>#N/A</c:v>
                </c:pt>
                <c:pt idx="2028">
                  <c:v>#N/A</c:v>
                </c:pt>
                <c:pt idx="2029">
                  <c:v>#N/A</c:v>
                </c:pt>
                <c:pt idx="2030">
                  <c:v>#N/A</c:v>
                </c:pt>
                <c:pt idx="2031">
                  <c:v>#N/A</c:v>
                </c:pt>
                <c:pt idx="2032">
                  <c:v>#N/A</c:v>
                </c:pt>
                <c:pt idx="2033">
                  <c:v>#N/A</c:v>
                </c:pt>
                <c:pt idx="2034">
                  <c:v>#N/A</c:v>
                </c:pt>
                <c:pt idx="2035">
                  <c:v>#N/A</c:v>
                </c:pt>
                <c:pt idx="2036">
                  <c:v>#N/A</c:v>
                </c:pt>
                <c:pt idx="2037">
                  <c:v>#N/A</c:v>
                </c:pt>
                <c:pt idx="2038">
                  <c:v>#N/A</c:v>
                </c:pt>
                <c:pt idx="2039">
                  <c:v>#N/A</c:v>
                </c:pt>
                <c:pt idx="2040">
                  <c:v>#N/A</c:v>
                </c:pt>
                <c:pt idx="2041">
                  <c:v>#N/A</c:v>
                </c:pt>
                <c:pt idx="2042">
                  <c:v>#N/A</c:v>
                </c:pt>
                <c:pt idx="2043">
                  <c:v>#N/A</c:v>
                </c:pt>
                <c:pt idx="2044">
                  <c:v>#N/A</c:v>
                </c:pt>
                <c:pt idx="2045">
                  <c:v>#N/A</c:v>
                </c:pt>
                <c:pt idx="2046">
                  <c:v>#N/A</c:v>
                </c:pt>
                <c:pt idx="2047">
                  <c:v>#N/A</c:v>
                </c:pt>
                <c:pt idx="2048">
                  <c:v>#N/A</c:v>
                </c:pt>
                <c:pt idx="2049">
                  <c:v>#N/A</c:v>
                </c:pt>
                <c:pt idx="2050">
                  <c:v>#N/A</c:v>
                </c:pt>
                <c:pt idx="2051">
                  <c:v>#N/A</c:v>
                </c:pt>
                <c:pt idx="2052">
                  <c:v>#N/A</c:v>
                </c:pt>
                <c:pt idx="2053">
                  <c:v>#N/A</c:v>
                </c:pt>
                <c:pt idx="2054">
                  <c:v>#N/A</c:v>
                </c:pt>
                <c:pt idx="2055">
                  <c:v>#N/A</c:v>
                </c:pt>
                <c:pt idx="2056">
                  <c:v>#N/A</c:v>
                </c:pt>
                <c:pt idx="2057">
                  <c:v>#N/A</c:v>
                </c:pt>
                <c:pt idx="2058">
                  <c:v>#N/A</c:v>
                </c:pt>
                <c:pt idx="2059">
                  <c:v>#N/A</c:v>
                </c:pt>
                <c:pt idx="2060">
                  <c:v>#N/A</c:v>
                </c:pt>
                <c:pt idx="2061">
                  <c:v>#N/A</c:v>
                </c:pt>
                <c:pt idx="2062">
                  <c:v>#N/A</c:v>
                </c:pt>
                <c:pt idx="2063">
                  <c:v>#N/A</c:v>
                </c:pt>
                <c:pt idx="2064">
                  <c:v>#N/A</c:v>
                </c:pt>
                <c:pt idx="2065">
                  <c:v>#N/A</c:v>
                </c:pt>
                <c:pt idx="2066">
                  <c:v>#N/A</c:v>
                </c:pt>
                <c:pt idx="2067">
                  <c:v>#N/A</c:v>
                </c:pt>
                <c:pt idx="2068">
                  <c:v>#N/A</c:v>
                </c:pt>
                <c:pt idx="2069">
                  <c:v>#N/A</c:v>
                </c:pt>
                <c:pt idx="2070">
                  <c:v>#N/A</c:v>
                </c:pt>
                <c:pt idx="2071">
                  <c:v>#N/A</c:v>
                </c:pt>
                <c:pt idx="2072">
                  <c:v>#N/A</c:v>
                </c:pt>
                <c:pt idx="2073">
                  <c:v>#N/A</c:v>
                </c:pt>
                <c:pt idx="2074">
                  <c:v>#N/A</c:v>
                </c:pt>
                <c:pt idx="2075">
                  <c:v>#N/A</c:v>
                </c:pt>
                <c:pt idx="2076">
                  <c:v>#N/A</c:v>
                </c:pt>
                <c:pt idx="2077">
                  <c:v>#N/A</c:v>
                </c:pt>
                <c:pt idx="2078">
                  <c:v>#N/A</c:v>
                </c:pt>
                <c:pt idx="2079">
                  <c:v>#N/A</c:v>
                </c:pt>
                <c:pt idx="2080">
                  <c:v>#N/A</c:v>
                </c:pt>
                <c:pt idx="2081">
                  <c:v>#N/A</c:v>
                </c:pt>
                <c:pt idx="2082">
                  <c:v>#N/A</c:v>
                </c:pt>
                <c:pt idx="2083">
                  <c:v>#N/A</c:v>
                </c:pt>
                <c:pt idx="2084">
                  <c:v>#N/A</c:v>
                </c:pt>
                <c:pt idx="2085">
                  <c:v>#N/A</c:v>
                </c:pt>
                <c:pt idx="2086">
                  <c:v>#N/A</c:v>
                </c:pt>
                <c:pt idx="2087">
                  <c:v>#N/A</c:v>
                </c:pt>
                <c:pt idx="2088">
                  <c:v>#N/A</c:v>
                </c:pt>
                <c:pt idx="2089">
                  <c:v>#N/A</c:v>
                </c:pt>
                <c:pt idx="2090">
                  <c:v>#N/A</c:v>
                </c:pt>
                <c:pt idx="2091">
                  <c:v>#N/A</c:v>
                </c:pt>
                <c:pt idx="2092">
                  <c:v>#N/A</c:v>
                </c:pt>
                <c:pt idx="2093">
                  <c:v>#N/A</c:v>
                </c:pt>
                <c:pt idx="2094">
                  <c:v>#N/A</c:v>
                </c:pt>
                <c:pt idx="2095">
                  <c:v>#N/A</c:v>
                </c:pt>
                <c:pt idx="2096">
                  <c:v>#N/A</c:v>
                </c:pt>
                <c:pt idx="2097">
                  <c:v>#N/A</c:v>
                </c:pt>
                <c:pt idx="2098">
                  <c:v>#N/A</c:v>
                </c:pt>
                <c:pt idx="2099">
                  <c:v>#N/A</c:v>
                </c:pt>
                <c:pt idx="2100">
                  <c:v>#N/A</c:v>
                </c:pt>
                <c:pt idx="2101">
                  <c:v>#N/A</c:v>
                </c:pt>
                <c:pt idx="2102">
                  <c:v>#N/A</c:v>
                </c:pt>
                <c:pt idx="2103">
                  <c:v>#N/A</c:v>
                </c:pt>
                <c:pt idx="2104">
                  <c:v>#N/A</c:v>
                </c:pt>
                <c:pt idx="2105">
                  <c:v>#N/A</c:v>
                </c:pt>
                <c:pt idx="2106">
                  <c:v>#N/A</c:v>
                </c:pt>
                <c:pt idx="2107">
                  <c:v>#N/A</c:v>
                </c:pt>
                <c:pt idx="2108">
                  <c:v>#N/A</c:v>
                </c:pt>
                <c:pt idx="2109">
                  <c:v>#N/A</c:v>
                </c:pt>
                <c:pt idx="2110">
                  <c:v>#N/A</c:v>
                </c:pt>
                <c:pt idx="2111">
                  <c:v>#N/A</c:v>
                </c:pt>
                <c:pt idx="2112">
                  <c:v>#N/A</c:v>
                </c:pt>
                <c:pt idx="2113">
                  <c:v>#N/A</c:v>
                </c:pt>
                <c:pt idx="2114">
                  <c:v>#N/A</c:v>
                </c:pt>
                <c:pt idx="2115">
                  <c:v>#N/A</c:v>
                </c:pt>
                <c:pt idx="2116">
                  <c:v>#N/A</c:v>
                </c:pt>
                <c:pt idx="2117">
                  <c:v>#N/A</c:v>
                </c:pt>
                <c:pt idx="2118">
                  <c:v>#N/A</c:v>
                </c:pt>
                <c:pt idx="2119">
                  <c:v>#N/A</c:v>
                </c:pt>
                <c:pt idx="2120">
                  <c:v>#N/A</c:v>
                </c:pt>
                <c:pt idx="2121">
                  <c:v>#N/A</c:v>
                </c:pt>
                <c:pt idx="2122">
                  <c:v>#N/A</c:v>
                </c:pt>
                <c:pt idx="2123">
                  <c:v>#N/A</c:v>
                </c:pt>
                <c:pt idx="2124">
                  <c:v>#N/A</c:v>
                </c:pt>
                <c:pt idx="2125">
                  <c:v>#N/A</c:v>
                </c:pt>
                <c:pt idx="2126">
                  <c:v>#N/A</c:v>
                </c:pt>
                <c:pt idx="2127">
                  <c:v>#N/A</c:v>
                </c:pt>
                <c:pt idx="2128">
                  <c:v>#N/A</c:v>
                </c:pt>
                <c:pt idx="2129">
                  <c:v>#N/A</c:v>
                </c:pt>
                <c:pt idx="2130">
                  <c:v>#N/A</c:v>
                </c:pt>
                <c:pt idx="2131">
                  <c:v>#N/A</c:v>
                </c:pt>
                <c:pt idx="2132">
                  <c:v>#N/A</c:v>
                </c:pt>
                <c:pt idx="2133">
                  <c:v>#N/A</c:v>
                </c:pt>
                <c:pt idx="2134">
                  <c:v>#N/A</c:v>
                </c:pt>
                <c:pt idx="2135">
                  <c:v>#N/A</c:v>
                </c:pt>
                <c:pt idx="2136">
                  <c:v>#N/A</c:v>
                </c:pt>
                <c:pt idx="2137">
                  <c:v>#N/A</c:v>
                </c:pt>
                <c:pt idx="2138">
                  <c:v>#N/A</c:v>
                </c:pt>
                <c:pt idx="2139">
                  <c:v>#N/A</c:v>
                </c:pt>
                <c:pt idx="2140">
                  <c:v>#N/A</c:v>
                </c:pt>
                <c:pt idx="2141">
                  <c:v>#N/A</c:v>
                </c:pt>
                <c:pt idx="2142">
                  <c:v>#N/A</c:v>
                </c:pt>
                <c:pt idx="2143">
                  <c:v>#N/A</c:v>
                </c:pt>
                <c:pt idx="2144">
                  <c:v>#N/A</c:v>
                </c:pt>
                <c:pt idx="2145">
                  <c:v>#N/A</c:v>
                </c:pt>
                <c:pt idx="2146">
                  <c:v>#N/A</c:v>
                </c:pt>
                <c:pt idx="2147">
                  <c:v>#N/A</c:v>
                </c:pt>
                <c:pt idx="2148">
                  <c:v>#N/A</c:v>
                </c:pt>
                <c:pt idx="2149">
                  <c:v>#N/A</c:v>
                </c:pt>
                <c:pt idx="2150">
                  <c:v>#N/A</c:v>
                </c:pt>
                <c:pt idx="2151">
                  <c:v>#N/A</c:v>
                </c:pt>
                <c:pt idx="2152">
                  <c:v>#N/A</c:v>
                </c:pt>
                <c:pt idx="2153">
                  <c:v>#N/A</c:v>
                </c:pt>
                <c:pt idx="2154">
                  <c:v>#N/A</c:v>
                </c:pt>
                <c:pt idx="2155">
                  <c:v>#N/A</c:v>
                </c:pt>
                <c:pt idx="2156">
                  <c:v>#N/A</c:v>
                </c:pt>
                <c:pt idx="2157">
                  <c:v>#N/A</c:v>
                </c:pt>
                <c:pt idx="2158">
                  <c:v>#N/A</c:v>
                </c:pt>
                <c:pt idx="2159">
                  <c:v>#N/A</c:v>
                </c:pt>
                <c:pt idx="2160">
                  <c:v>#N/A</c:v>
                </c:pt>
                <c:pt idx="2161">
                  <c:v>#N/A</c:v>
                </c:pt>
                <c:pt idx="2162">
                  <c:v>#N/A</c:v>
                </c:pt>
                <c:pt idx="2163">
                  <c:v>#N/A</c:v>
                </c:pt>
                <c:pt idx="2164">
                  <c:v>#N/A</c:v>
                </c:pt>
                <c:pt idx="2165">
                  <c:v>#N/A</c:v>
                </c:pt>
                <c:pt idx="2166">
                  <c:v>#N/A</c:v>
                </c:pt>
                <c:pt idx="2167">
                  <c:v>#N/A</c:v>
                </c:pt>
                <c:pt idx="2168">
                  <c:v>#N/A</c:v>
                </c:pt>
                <c:pt idx="2169">
                  <c:v>#N/A</c:v>
                </c:pt>
                <c:pt idx="2170">
                  <c:v>#N/A</c:v>
                </c:pt>
                <c:pt idx="2171">
                  <c:v>#N/A</c:v>
                </c:pt>
                <c:pt idx="2172">
                  <c:v>#N/A</c:v>
                </c:pt>
                <c:pt idx="2173">
                  <c:v>#N/A</c:v>
                </c:pt>
                <c:pt idx="2174">
                  <c:v>#N/A</c:v>
                </c:pt>
                <c:pt idx="2175">
                  <c:v>#N/A</c:v>
                </c:pt>
                <c:pt idx="2176">
                  <c:v>#N/A</c:v>
                </c:pt>
                <c:pt idx="2177">
                  <c:v>#N/A</c:v>
                </c:pt>
                <c:pt idx="2178">
                  <c:v>#N/A</c:v>
                </c:pt>
                <c:pt idx="2179">
                  <c:v>#N/A</c:v>
                </c:pt>
                <c:pt idx="2180">
                  <c:v>#N/A</c:v>
                </c:pt>
                <c:pt idx="2181">
                  <c:v>#N/A</c:v>
                </c:pt>
                <c:pt idx="2182">
                  <c:v>#N/A</c:v>
                </c:pt>
                <c:pt idx="2183">
                  <c:v>#N/A</c:v>
                </c:pt>
                <c:pt idx="2184">
                  <c:v>#N/A</c:v>
                </c:pt>
                <c:pt idx="2185">
                  <c:v>#N/A</c:v>
                </c:pt>
                <c:pt idx="2186">
                  <c:v>#N/A</c:v>
                </c:pt>
                <c:pt idx="2187">
                  <c:v>#N/A</c:v>
                </c:pt>
                <c:pt idx="2188">
                  <c:v>#N/A</c:v>
                </c:pt>
                <c:pt idx="2189">
                  <c:v>#N/A</c:v>
                </c:pt>
                <c:pt idx="2190">
                  <c:v>#N/A</c:v>
                </c:pt>
                <c:pt idx="2191">
                  <c:v>#N/A</c:v>
                </c:pt>
                <c:pt idx="2192">
                  <c:v>#N/A</c:v>
                </c:pt>
                <c:pt idx="2193">
                  <c:v>#N/A</c:v>
                </c:pt>
                <c:pt idx="2194">
                  <c:v>#N/A</c:v>
                </c:pt>
                <c:pt idx="2195">
                  <c:v>#N/A</c:v>
                </c:pt>
                <c:pt idx="2196">
                  <c:v>#N/A</c:v>
                </c:pt>
                <c:pt idx="2197">
                  <c:v>#N/A</c:v>
                </c:pt>
                <c:pt idx="2198">
                  <c:v>#N/A</c:v>
                </c:pt>
                <c:pt idx="2199">
                  <c:v>#N/A</c:v>
                </c:pt>
                <c:pt idx="2200">
                  <c:v>#N/A</c:v>
                </c:pt>
                <c:pt idx="2201">
                  <c:v>#N/A</c:v>
                </c:pt>
                <c:pt idx="2202">
                  <c:v>#N/A</c:v>
                </c:pt>
                <c:pt idx="2203">
                  <c:v>#N/A</c:v>
                </c:pt>
                <c:pt idx="2204">
                  <c:v>#N/A</c:v>
                </c:pt>
                <c:pt idx="2205">
                  <c:v>#N/A</c:v>
                </c:pt>
                <c:pt idx="2206">
                  <c:v>#N/A</c:v>
                </c:pt>
                <c:pt idx="2207">
                  <c:v>#N/A</c:v>
                </c:pt>
                <c:pt idx="2208">
                  <c:v>#N/A</c:v>
                </c:pt>
                <c:pt idx="2209">
                  <c:v>#N/A</c:v>
                </c:pt>
                <c:pt idx="2210">
                  <c:v>#N/A</c:v>
                </c:pt>
                <c:pt idx="2211">
                  <c:v>#N/A</c:v>
                </c:pt>
                <c:pt idx="2212">
                  <c:v>#N/A</c:v>
                </c:pt>
                <c:pt idx="2213">
                  <c:v>#N/A</c:v>
                </c:pt>
                <c:pt idx="2214">
                  <c:v>#N/A</c:v>
                </c:pt>
                <c:pt idx="2215">
                  <c:v>#N/A</c:v>
                </c:pt>
                <c:pt idx="2216">
                  <c:v>#N/A</c:v>
                </c:pt>
                <c:pt idx="2217">
                  <c:v>#N/A</c:v>
                </c:pt>
                <c:pt idx="2218">
                  <c:v>#N/A</c:v>
                </c:pt>
                <c:pt idx="2219">
                  <c:v>#N/A</c:v>
                </c:pt>
                <c:pt idx="2220">
                  <c:v>#N/A</c:v>
                </c:pt>
                <c:pt idx="2221">
                  <c:v>#N/A</c:v>
                </c:pt>
                <c:pt idx="2222">
                  <c:v>#N/A</c:v>
                </c:pt>
                <c:pt idx="2223">
                  <c:v>#N/A</c:v>
                </c:pt>
                <c:pt idx="2224">
                  <c:v>#N/A</c:v>
                </c:pt>
                <c:pt idx="2225">
                  <c:v>#N/A</c:v>
                </c:pt>
                <c:pt idx="2226">
                  <c:v>#N/A</c:v>
                </c:pt>
                <c:pt idx="2227">
                  <c:v>#N/A</c:v>
                </c:pt>
                <c:pt idx="2228">
                  <c:v>#N/A</c:v>
                </c:pt>
                <c:pt idx="2229">
                  <c:v>#N/A</c:v>
                </c:pt>
                <c:pt idx="2230">
                  <c:v>#N/A</c:v>
                </c:pt>
                <c:pt idx="2231">
                  <c:v>#N/A</c:v>
                </c:pt>
                <c:pt idx="2232">
                  <c:v>#N/A</c:v>
                </c:pt>
                <c:pt idx="2233">
                  <c:v>#N/A</c:v>
                </c:pt>
                <c:pt idx="2234">
                  <c:v>#N/A</c:v>
                </c:pt>
                <c:pt idx="2235">
                  <c:v>#N/A</c:v>
                </c:pt>
                <c:pt idx="2236">
                  <c:v>#N/A</c:v>
                </c:pt>
                <c:pt idx="2237">
                  <c:v>#N/A</c:v>
                </c:pt>
                <c:pt idx="2238">
                  <c:v>#N/A</c:v>
                </c:pt>
                <c:pt idx="2239">
                  <c:v>#N/A</c:v>
                </c:pt>
                <c:pt idx="2240">
                  <c:v>#N/A</c:v>
                </c:pt>
                <c:pt idx="2241">
                  <c:v>#N/A</c:v>
                </c:pt>
                <c:pt idx="2242">
                  <c:v>#N/A</c:v>
                </c:pt>
                <c:pt idx="2243">
                  <c:v>#N/A</c:v>
                </c:pt>
                <c:pt idx="2244">
                  <c:v>#N/A</c:v>
                </c:pt>
                <c:pt idx="2245">
                  <c:v>#N/A</c:v>
                </c:pt>
                <c:pt idx="2246">
                  <c:v>#N/A</c:v>
                </c:pt>
                <c:pt idx="2247">
                  <c:v>#N/A</c:v>
                </c:pt>
                <c:pt idx="2248">
                  <c:v>#N/A</c:v>
                </c:pt>
                <c:pt idx="2249">
                  <c:v>#N/A</c:v>
                </c:pt>
                <c:pt idx="2250">
                  <c:v>#N/A</c:v>
                </c:pt>
                <c:pt idx="2251">
                  <c:v>#N/A</c:v>
                </c:pt>
                <c:pt idx="2252">
                  <c:v>#N/A</c:v>
                </c:pt>
                <c:pt idx="2253">
                  <c:v>#N/A</c:v>
                </c:pt>
                <c:pt idx="2254">
                  <c:v>#N/A</c:v>
                </c:pt>
                <c:pt idx="2255">
                  <c:v>#N/A</c:v>
                </c:pt>
                <c:pt idx="2256">
                  <c:v>#N/A</c:v>
                </c:pt>
                <c:pt idx="2257">
                  <c:v>#N/A</c:v>
                </c:pt>
                <c:pt idx="2258">
                  <c:v>#N/A</c:v>
                </c:pt>
                <c:pt idx="2259">
                  <c:v>#N/A</c:v>
                </c:pt>
                <c:pt idx="2260">
                  <c:v>#N/A</c:v>
                </c:pt>
                <c:pt idx="2261">
                  <c:v>#N/A</c:v>
                </c:pt>
                <c:pt idx="2262">
                  <c:v>#N/A</c:v>
                </c:pt>
                <c:pt idx="2263">
                  <c:v>#N/A</c:v>
                </c:pt>
                <c:pt idx="2264">
                  <c:v>#N/A</c:v>
                </c:pt>
                <c:pt idx="2265">
                  <c:v>#N/A</c:v>
                </c:pt>
                <c:pt idx="2266">
                  <c:v>#N/A</c:v>
                </c:pt>
                <c:pt idx="2267">
                  <c:v>#N/A</c:v>
                </c:pt>
                <c:pt idx="2268">
                  <c:v>#N/A</c:v>
                </c:pt>
                <c:pt idx="2269">
                  <c:v>#N/A</c:v>
                </c:pt>
                <c:pt idx="2270">
                  <c:v>#N/A</c:v>
                </c:pt>
                <c:pt idx="2271">
                  <c:v>#N/A</c:v>
                </c:pt>
                <c:pt idx="2272">
                  <c:v>#N/A</c:v>
                </c:pt>
                <c:pt idx="2273">
                  <c:v>#N/A</c:v>
                </c:pt>
                <c:pt idx="2274">
                  <c:v>#N/A</c:v>
                </c:pt>
                <c:pt idx="2275">
                  <c:v>#N/A</c:v>
                </c:pt>
                <c:pt idx="2276">
                  <c:v>#N/A</c:v>
                </c:pt>
                <c:pt idx="2277">
                  <c:v>#N/A</c:v>
                </c:pt>
                <c:pt idx="2278">
                  <c:v>#N/A</c:v>
                </c:pt>
                <c:pt idx="2279">
                  <c:v>#N/A</c:v>
                </c:pt>
                <c:pt idx="2280">
                  <c:v>#N/A</c:v>
                </c:pt>
                <c:pt idx="2281">
                  <c:v>#N/A</c:v>
                </c:pt>
                <c:pt idx="2282">
                  <c:v>#N/A</c:v>
                </c:pt>
                <c:pt idx="2283">
                  <c:v>#N/A</c:v>
                </c:pt>
                <c:pt idx="2284">
                  <c:v>#N/A</c:v>
                </c:pt>
                <c:pt idx="2285">
                  <c:v>#N/A</c:v>
                </c:pt>
                <c:pt idx="2286">
                  <c:v>#N/A</c:v>
                </c:pt>
                <c:pt idx="2287">
                  <c:v>#N/A</c:v>
                </c:pt>
                <c:pt idx="2288">
                  <c:v>#N/A</c:v>
                </c:pt>
                <c:pt idx="2289">
                  <c:v>#N/A</c:v>
                </c:pt>
                <c:pt idx="2290">
                  <c:v>#N/A</c:v>
                </c:pt>
                <c:pt idx="2291">
                  <c:v>#N/A</c:v>
                </c:pt>
                <c:pt idx="2292">
                  <c:v>#N/A</c:v>
                </c:pt>
                <c:pt idx="2293">
                  <c:v>#N/A</c:v>
                </c:pt>
                <c:pt idx="2294">
                  <c:v>#N/A</c:v>
                </c:pt>
                <c:pt idx="2295">
                  <c:v>#N/A</c:v>
                </c:pt>
                <c:pt idx="2296">
                  <c:v>#N/A</c:v>
                </c:pt>
                <c:pt idx="2297">
                  <c:v>#N/A</c:v>
                </c:pt>
                <c:pt idx="2298">
                  <c:v>#N/A</c:v>
                </c:pt>
                <c:pt idx="2299">
                  <c:v>#N/A</c:v>
                </c:pt>
                <c:pt idx="2300">
                  <c:v>#N/A</c:v>
                </c:pt>
                <c:pt idx="2301">
                  <c:v>#N/A</c:v>
                </c:pt>
                <c:pt idx="2302">
                  <c:v>#N/A</c:v>
                </c:pt>
                <c:pt idx="2303">
                  <c:v>#N/A</c:v>
                </c:pt>
                <c:pt idx="2304">
                  <c:v>#N/A</c:v>
                </c:pt>
                <c:pt idx="2305">
                  <c:v>#N/A</c:v>
                </c:pt>
                <c:pt idx="2306">
                  <c:v>#N/A</c:v>
                </c:pt>
                <c:pt idx="2307">
                  <c:v>#N/A</c:v>
                </c:pt>
                <c:pt idx="2308">
                  <c:v>#N/A</c:v>
                </c:pt>
                <c:pt idx="2309">
                  <c:v>#N/A</c:v>
                </c:pt>
                <c:pt idx="2310">
                  <c:v>#N/A</c:v>
                </c:pt>
                <c:pt idx="2311">
                  <c:v>#N/A</c:v>
                </c:pt>
                <c:pt idx="2312">
                  <c:v>#N/A</c:v>
                </c:pt>
                <c:pt idx="2313">
                  <c:v>#N/A</c:v>
                </c:pt>
                <c:pt idx="2314">
                  <c:v>#N/A</c:v>
                </c:pt>
                <c:pt idx="2315">
                  <c:v>#N/A</c:v>
                </c:pt>
                <c:pt idx="2316">
                  <c:v>#N/A</c:v>
                </c:pt>
                <c:pt idx="2317">
                  <c:v>#N/A</c:v>
                </c:pt>
                <c:pt idx="2318">
                  <c:v>#N/A</c:v>
                </c:pt>
                <c:pt idx="2319">
                  <c:v>#N/A</c:v>
                </c:pt>
                <c:pt idx="2320">
                  <c:v>#N/A</c:v>
                </c:pt>
                <c:pt idx="2321">
                  <c:v>#N/A</c:v>
                </c:pt>
                <c:pt idx="2322">
                  <c:v>#N/A</c:v>
                </c:pt>
                <c:pt idx="2323">
                  <c:v>#N/A</c:v>
                </c:pt>
                <c:pt idx="2324">
                  <c:v>#N/A</c:v>
                </c:pt>
                <c:pt idx="2325">
                  <c:v>#N/A</c:v>
                </c:pt>
                <c:pt idx="2326">
                  <c:v>#N/A</c:v>
                </c:pt>
                <c:pt idx="2327">
                  <c:v>#N/A</c:v>
                </c:pt>
                <c:pt idx="2328">
                  <c:v>#N/A</c:v>
                </c:pt>
                <c:pt idx="2329">
                  <c:v>#N/A</c:v>
                </c:pt>
                <c:pt idx="2330">
                  <c:v>#N/A</c:v>
                </c:pt>
                <c:pt idx="2331">
                  <c:v>#N/A</c:v>
                </c:pt>
                <c:pt idx="2332">
                  <c:v>#N/A</c:v>
                </c:pt>
                <c:pt idx="2333">
                  <c:v>#N/A</c:v>
                </c:pt>
                <c:pt idx="2334">
                  <c:v>#N/A</c:v>
                </c:pt>
                <c:pt idx="2335">
                  <c:v>#N/A</c:v>
                </c:pt>
                <c:pt idx="2336">
                  <c:v>#N/A</c:v>
                </c:pt>
                <c:pt idx="2337">
                  <c:v>#N/A</c:v>
                </c:pt>
                <c:pt idx="2338">
                  <c:v>#N/A</c:v>
                </c:pt>
                <c:pt idx="2339">
                  <c:v>#N/A</c:v>
                </c:pt>
                <c:pt idx="2340">
                  <c:v>#N/A</c:v>
                </c:pt>
                <c:pt idx="2341">
                  <c:v>#N/A</c:v>
                </c:pt>
                <c:pt idx="2342">
                  <c:v>#N/A</c:v>
                </c:pt>
                <c:pt idx="2343">
                  <c:v>#N/A</c:v>
                </c:pt>
                <c:pt idx="2344">
                  <c:v>#N/A</c:v>
                </c:pt>
                <c:pt idx="2345">
                  <c:v>#N/A</c:v>
                </c:pt>
                <c:pt idx="2346">
                  <c:v>#N/A</c:v>
                </c:pt>
                <c:pt idx="2347">
                  <c:v>#N/A</c:v>
                </c:pt>
                <c:pt idx="2348">
                  <c:v>#N/A</c:v>
                </c:pt>
                <c:pt idx="2349">
                  <c:v>#N/A</c:v>
                </c:pt>
                <c:pt idx="2350">
                  <c:v>#N/A</c:v>
                </c:pt>
                <c:pt idx="2351">
                  <c:v>#N/A</c:v>
                </c:pt>
                <c:pt idx="2352">
                  <c:v>#N/A</c:v>
                </c:pt>
                <c:pt idx="2353">
                  <c:v>#N/A</c:v>
                </c:pt>
                <c:pt idx="2354">
                  <c:v>#N/A</c:v>
                </c:pt>
                <c:pt idx="2355">
                  <c:v>#N/A</c:v>
                </c:pt>
                <c:pt idx="2356">
                  <c:v>#N/A</c:v>
                </c:pt>
                <c:pt idx="2357">
                  <c:v>#N/A</c:v>
                </c:pt>
                <c:pt idx="2358">
                  <c:v>#N/A</c:v>
                </c:pt>
                <c:pt idx="2359">
                  <c:v>#N/A</c:v>
                </c:pt>
                <c:pt idx="2360">
                  <c:v>#N/A</c:v>
                </c:pt>
                <c:pt idx="2361">
                  <c:v>#N/A</c:v>
                </c:pt>
                <c:pt idx="2362">
                  <c:v>#N/A</c:v>
                </c:pt>
                <c:pt idx="2363">
                  <c:v>#N/A</c:v>
                </c:pt>
                <c:pt idx="2364">
                  <c:v>#N/A</c:v>
                </c:pt>
                <c:pt idx="2365">
                  <c:v>#N/A</c:v>
                </c:pt>
                <c:pt idx="2366">
                  <c:v>#N/A</c:v>
                </c:pt>
                <c:pt idx="2367">
                  <c:v>#N/A</c:v>
                </c:pt>
                <c:pt idx="2368">
                  <c:v>#N/A</c:v>
                </c:pt>
                <c:pt idx="2369">
                  <c:v>#N/A</c:v>
                </c:pt>
                <c:pt idx="2370">
                  <c:v>#N/A</c:v>
                </c:pt>
                <c:pt idx="2371">
                  <c:v>#N/A</c:v>
                </c:pt>
                <c:pt idx="2372">
                  <c:v>#N/A</c:v>
                </c:pt>
                <c:pt idx="2373">
                  <c:v>#N/A</c:v>
                </c:pt>
                <c:pt idx="2374">
                  <c:v>#N/A</c:v>
                </c:pt>
                <c:pt idx="2375">
                  <c:v>#N/A</c:v>
                </c:pt>
                <c:pt idx="2376">
                  <c:v>#N/A</c:v>
                </c:pt>
                <c:pt idx="2377">
                  <c:v>#N/A</c:v>
                </c:pt>
                <c:pt idx="2378">
                  <c:v>#N/A</c:v>
                </c:pt>
                <c:pt idx="2379">
                  <c:v>#N/A</c:v>
                </c:pt>
                <c:pt idx="2380">
                  <c:v>#N/A</c:v>
                </c:pt>
                <c:pt idx="2381">
                  <c:v>#N/A</c:v>
                </c:pt>
                <c:pt idx="2382">
                  <c:v>#N/A</c:v>
                </c:pt>
                <c:pt idx="2383">
                  <c:v>#N/A</c:v>
                </c:pt>
                <c:pt idx="2384">
                  <c:v>#N/A</c:v>
                </c:pt>
                <c:pt idx="2385">
                  <c:v>#N/A</c:v>
                </c:pt>
                <c:pt idx="2386">
                  <c:v>#N/A</c:v>
                </c:pt>
                <c:pt idx="2387">
                  <c:v>#N/A</c:v>
                </c:pt>
                <c:pt idx="2388">
                  <c:v>#N/A</c:v>
                </c:pt>
                <c:pt idx="2389">
                  <c:v>#N/A</c:v>
                </c:pt>
                <c:pt idx="2390">
                  <c:v>#N/A</c:v>
                </c:pt>
                <c:pt idx="2391">
                  <c:v>#N/A</c:v>
                </c:pt>
                <c:pt idx="2392">
                  <c:v>#N/A</c:v>
                </c:pt>
                <c:pt idx="2393">
                  <c:v>#N/A</c:v>
                </c:pt>
                <c:pt idx="2394">
                  <c:v>#N/A</c:v>
                </c:pt>
                <c:pt idx="2395">
                  <c:v>#N/A</c:v>
                </c:pt>
                <c:pt idx="2396">
                  <c:v>#N/A</c:v>
                </c:pt>
                <c:pt idx="2397">
                  <c:v>#N/A</c:v>
                </c:pt>
                <c:pt idx="2398">
                  <c:v>#N/A</c:v>
                </c:pt>
                <c:pt idx="2399">
                  <c:v>#N/A</c:v>
                </c:pt>
                <c:pt idx="2400">
                  <c:v>#N/A</c:v>
                </c:pt>
                <c:pt idx="2401">
                  <c:v>#N/A</c:v>
                </c:pt>
                <c:pt idx="2402">
                  <c:v>#N/A</c:v>
                </c:pt>
                <c:pt idx="2403">
                  <c:v>#N/A</c:v>
                </c:pt>
                <c:pt idx="2404">
                  <c:v>#N/A</c:v>
                </c:pt>
                <c:pt idx="2405">
                  <c:v>#N/A</c:v>
                </c:pt>
                <c:pt idx="2406">
                  <c:v>#N/A</c:v>
                </c:pt>
                <c:pt idx="2407">
                  <c:v>#N/A</c:v>
                </c:pt>
                <c:pt idx="2408">
                  <c:v>#N/A</c:v>
                </c:pt>
                <c:pt idx="2409">
                  <c:v>#N/A</c:v>
                </c:pt>
                <c:pt idx="2410">
                  <c:v>#N/A</c:v>
                </c:pt>
                <c:pt idx="2411">
                  <c:v>#N/A</c:v>
                </c:pt>
                <c:pt idx="2412">
                  <c:v>#N/A</c:v>
                </c:pt>
                <c:pt idx="2413">
                  <c:v>#N/A</c:v>
                </c:pt>
                <c:pt idx="2414">
                  <c:v>#N/A</c:v>
                </c:pt>
                <c:pt idx="2415">
                  <c:v>#N/A</c:v>
                </c:pt>
                <c:pt idx="2416">
                  <c:v>#N/A</c:v>
                </c:pt>
                <c:pt idx="2417">
                  <c:v>#N/A</c:v>
                </c:pt>
                <c:pt idx="2418">
                  <c:v>#N/A</c:v>
                </c:pt>
                <c:pt idx="2419">
                  <c:v>#N/A</c:v>
                </c:pt>
                <c:pt idx="2420">
                  <c:v>#N/A</c:v>
                </c:pt>
                <c:pt idx="2421">
                  <c:v>#N/A</c:v>
                </c:pt>
                <c:pt idx="2422">
                  <c:v>#N/A</c:v>
                </c:pt>
                <c:pt idx="2423">
                  <c:v>#N/A</c:v>
                </c:pt>
                <c:pt idx="2424">
                  <c:v>#N/A</c:v>
                </c:pt>
                <c:pt idx="2425">
                  <c:v>#N/A</c:v>
                </c:pt>
                <c:pt idx="2426">
                  <c:v>#N/A</c:v>
                </c:pt>
                <c:pt idx="2427">
                  <c:v>#N/A</c:v>
                </c:pt>
                <c:pt idx="2428">
                  <c:v>#N/A</c:v>
                </c:pt>
                <c:pt idx="2429">
                  <c:v>#N/A</c:v>
                </c:pt>
                <c:pt idx="2430">
                  <c:v>#N/A</c:v>
                </c:pt>
                <c:pt idx="2431">
                  <c:v>#N/A</c:v>
                </c:pt>
                <c:pt idx="2432">
                  <c:v>#N/A</c:v>
                </c:pt>
                <c:pt idx="2433">
                  <c:v>#N/A</c:v>
                </c:pt>
                <c:pt idx="2434">
                  <c:v>#N/A</c:v>
                </c:pt>
                <c:pt idx="2435">
                  <c:v>#N/A</c:v>
                </c:pt>
                <c:pt idx="2436">
                  <c:v>#N/A</c:v>
                </c:pt>
                <c:pt idx="2437">
                  <c:v>#N/A</c:v>
                </c:pt>
                <c:pt idx="2438">
                  <c:v>#N/A</c:v>
                </c:pt>
                <c:pt idx="2439">
                  <c:v>#N/A</c:v>
                </c:pt>
                <c:pt idx="2440">
                  <c:v>#N/A</c:v>
                </c:pt>
                <c:pt idx="2441">
                  <c:v>#N/A</c:v>
                </c:pt>
                <c:pt idx="2442">
                  <c:v>#N/A</c:v>
                </c:pt>
                <c:pt idx="2443">
                  <c:v>#N/A</c:v>
                </c:pt>
                <c:pt idx="2444">
                  <c:v>#N/A</c:v>
                </c:pt>
                <c:pt idx="2445">
                  <c:v>#N/A</c:v>
                </c:pt>
                <c:pt idx="2446">
                  <c:v>#N/A</c:v>
                </c:pt>
                <c:pt idx="2447">
                  <c:v>#N/A</c:v>
                </c:pt>
                <c:pt idx="2448">
                  <c:v>#N/A</c:v>
                </c:pt>
                <c:pt idx="2449">
                  <c:v>#N/A</c:v>
                </c:pt>
                <c:pt idx="2450">
                  <c:v>#N/A</c:v>
                </c:pt>
                <c:pt idx="2451">
                  <c:v>#N/A</c:v>
                </c:pt>
                <c:pt idx="2452">
                  <c:v>#N/A</c:v>
                </c:pt>
                <c:pt idx="2453">
                  <c:v>#N/A</c:v>
                </c:pt>
                <c:pt idx="2454">
                  <c:v>#N/A</c:v>
                </c:pt>
                <c:pt idx="2455">
                  <c:v>#N/A</c:v>
                </c:pt>
                <c:pt idx="2456">
                  <c:v>#N/A</c:v>
                </c:pt>
                <c:pt idx="2457">
                  <c:v>#N/A</c:v>
                </c:pt>
                <c:pt idx="2458">
                  <c:v>#N/A</c:v>
                </c:pt>
                <c:pt idx="2459">
                  <c:v>#N/A</c:v>
                </c:pt>
                <c:pt idx="2460">
                  <c:v>#N/A</c:v>
                </c:pt>
                <c:pt idx="2461">
                  <c:v>#N/A</c:v>
                </c:pt>
                <c:pt idx="2462">
                  <c:v>#N/A</c:v>
                </c:pt>
                <c:pt idx="2463">
                  <c:v>#N/A</c:v>
                </c:pt>
                <c:pt idx="2464">
                  <c:v>#N/A</c:v>
                </c:pt>
                <c:pt idx="2465">
                  <c:v>#N/A</c:v>
                </c:pt>
                <c:pt idx="2466">
                  <c:v>#N/A</c:v>
                </c:pt>
                <c:pt idx="2467">
                  <c:v>#N/A</c:v>
                </c:pt>
                <c:pt idx="2468">
                  <c:v>#N/A</c:v>
                </c:pt>
                <c:pt idx="2469">
                  <c:v>#N/A</c:v>
                </c:pt>
                <c:pt idx="2470">
                  <c:v>#N/A</c:v>
                </c:pt>
                <c:pt idx="2471">
                  <c:v>#N/A</c:v>
                </c:pt>
                <c:pt idx="2472">
                  <c:v>#N/A</c:v>
                </c:pt>
                <c:pt idx="2473">
                  <c:v>#N/A</c:v>
                </c:pt>
                <c:pt idx="2474">
                  <c:v>#N/A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Lit>
              <c:formatCode>General</c:formatCode>
              <c:ptCount val="2475"/>
              <c:pt idx="0">
                <c:v>-60278.5</c:v>
              </c:pt>
              <c:pt idx="1">
                <c:v>-52503</c:v>
              </c:pt>
              <c:pt idx="2">
                <c:v>-51662</c:v>
              </c:pt>
              <c:pt idx="3">
                <c:v>-51662</c:v>
              </c:pt>
              <c:pt idx="4">
                <c:v>-34196</c:v>
              </c:pt>
              <c:pt idx="5">
                <c:v>-32641</c:v>
              </c:pt>
              <c:pt idx="6">
                <c:v>-31975</c:v>
              </c:pt>
              <c:pt idx="7">
                <c:v>-31972</c:v>
              </c:pt>
              <c:pt idx="8">
                <c:v>-31961</c:v>
              </c:pt>
              <c:pt idx="9">
                <c:v>-31960</c:v>
              </c:pt>
              <c:pt idx="10">
                <c:v>-31957</c:v>
              </c:pt>
              <c:pt idx="11">
                <c:v>-31954</c:v>
              </c:pt>
              <c:pt idx="12">
                <c:v>-31948</c:v>
              </c:pt>
              <c:pt idx="13">
                <c:v>-30959.5</c:v>
              </c:pt>
              <c:pt idx="14">
                <c:v>-30911.5</c:v>
              </c:pt>
              <c:pt idx="15">
                <c:v>-30908.5</c:v>
              </c:pt>
              <c:pt idx="16">
                <c:v>-30890.5</c:v>
              </c:pt>
              <c:pt idx="17">
                <c:v>-30872.5</c:v>
              </c:pt>
              <c:pt idx="18">
                <c:v>-30872</c:v>
              </c:pt>
              <c:pt idx="19">
                <c:v>-30854</c:v>
              </c:pt>
              <c:pt idx="20">
                <c:v>-30842</c:v>
              </c:pt>
              <c:pt idx="21">
                <c:v>-30821</c:v>
              </c:pt>
              <c:pt idx="22">
                <c:v>-30815</c:v>
              </c:pt>
              <c:pt idx="23">
                <c:v>-30812</c:v>
              </c:pt>
              <c:pt idx="24">
                <c:v>-30544.5</c:v>
              </c:pt>
              <c:pt idx="25">
                <c:v>-29814.5</c:v>
              </c:pt>
              <c:pt idx="26">
                <c:v>-29811.5</c:v>
              </c:pt>
              <c:pt idx="27">
                <c:v>-29809.5</c:v>
              </c:pt>
              <c:pt idx="28">
                <c:v>-29808.5</c:v>
              </c:pt>
              <c:pt idx="29">
                <c:v>-29802.5</c:v>
              </c:pt>
              <c:pt idx="30">
                <c:v>-19946.5</c:v>
              </c:pt>
              <c:pt idx="31">
                <c:v>-19940.5</c:v>
              </c:pt>
              <c:pt idx="32">
                <c:v>-19934.5</c:v>
              </c:pt>
              <c:pt idx="33">
                <c:v>-19928.5</c:v>
              </c:pt>
              <c:pt idx="34">
                <c:v>-19847</c:v>
              </c:pt>
              <c:pt idx="35">
                <c:v>-19847</c:v>
              </c:pt>
              <c:pt idx="36">
                <c:v>-19846.5</c:v>
              </c:pt>
              <c:pt idx="37">
                <c:v>-19844.5</c:v>
              </c:pt>
              <c:pt idx="38">
                <c:v>-19844</c:v>
              </c:pt>
              <c:pt idx="39">
                <c:v>-19838.5</c:v>
              </c:pt>
              <c:pt idx="40">
                <c:v>-19793.5</c:v>
              </c:pt>
              <c:pt idx="41">
                <c:v>-19793</c:v>
              </c:pt>
              <c:pt idx="42">
                <c:v>-19790.5</c:v>
              </c:pt>
              <c:pt idx="43">
                <c:v>-19778.5</c:v>
              </c:pt>
              <c:pt idx="44">
                <c:v>-19762.5</c:v>
              </c:pt>
              <c:pt idx="45">
                <c:v>-19754.5</c:v>
              </c:pt>
              <c:pt idx="46">
                <c:v>-19754</c:v>
              </c:pt>
              <c:pt idx="47">
                <c:v>-19739</c:v>
              </c:pt>
              <c:pt idx="48">
                <c:v>-19709</c:v>
              </c:pt>
              <c:pt idx="49">
                <c:v>-19567.5</c:v>
              </c:pt>
              <c:pt idx="50">
                <c:v>-19519.5</c:v>
              </c:pt>
              <c:pt idx="51">
                <c:v>-19510.5</c:v>
              </c:pt>
              <c:pt idx="52">
                <c:v>-19498.5</c:v>
              </c:pt>
              <c:pt idx="53">
                <c:v>-18874</c:v>
              </c:pt>
              <c:pt idx="54">
                <c:v>-18865</c:v>
              </c:pt>
              <c:pt idx="55">
                <c:v>-18777.5</c:v>
              </c:pt>
              <c:pt idx="56">
                <c:v>-18771.5</c:v>
              </c:pt>
              <c:pt idx="57">
                <c:v>-18720.5</c:v>
              </c:pt>
              <c:pt idx="58">
                <c:v>-18699.5</c:v>
              </c:pt>
              <c:pt idx="59">
                <c:v>-18696.5</c:v>
              </c:pt>
              <c:pt idx="60">
                <c:v>-18686.5</c:v>
              </c:pt>
              <c:pt idx="61">
                <c:v>-18624.5</c:v>
              </c:pt>
              <c:pt idx="62">
                <c:v>-18624</c:v>
              </c:pt>
              <c:pt idx="63">
                <c:v>-18615</c:v>
              </c:pt>
              <c:pt idx="64">
                <c:v>-18519</c:v>
              </c:pt>
              <c:pt idx="65">
                <c:v>-18453</c:v>
              </c:pt>
              <c:pt idx="66">
                <c:v>-17735</c:v>
              </c:pt>
              <c:pt idx="67">
                <c:v>-17729</c:v>
              </c:pt>
              <c:pt idx="68">
                <c:v>-17631.5</c:v>
              </c:pt>
              <c:pt idx="69">
                <c:v>-17630</c:v>
              </c:pt>
              <c:pt idx="70">
                <c:v>-17629.5</c:v>
              </c:pt>
              <c:pt idx="71">
                <c:v>-17623.5</c:v>
              </c:pt>
              <c:pt idx="72">
                <c:v>-17608.5</c:v>
              </c:pt>
              <c:pt idx="73">
                <c:v>-17464.5</c:v>
              </c:pt>
              <c:pt idx="74">
                <c:v>-17461</c:v>
              </c:pt>
              <c:pt idx="75">
                <c:v>-16578</c:v>
              </c:pt>
              <c:pt idx="76">
                <c:v>-16565</c:v>
              </c:pt>
              <c:pt idx="77">
                <c:v>-16560</c:v>
              </c:pt>
              <c:pt idx="78">
                <c:v>-16557</c:v>
              </c:pt>
              <c:pt idx="79">
                <c:v>-15583</c:v>
              </c:pt>
              <c:pt idx="80">
                <c:v>-15568</c:v>
              </c:pt>
              <c:pt idx="81">
                <c:v>-15508</c:v>
              </c:pt>
              <c:pt idx="82">
                <c:v>-15505</c:v>
              </c:pt>
              <c:pt idx="83">
                <c:v>-15498.5</c:v>
              </c:pt>
              <c:pt idx="84">
                <c:v>-15465.5</c:v>
              </c:pt>
              <c:pt idx="85">
                <c:v>-15408.5</c:v>
              </c:pt>
              <c:pt idx="86">
                <c:v>-15405.5</c:v>
              </c:pt>
              <c:pt idx="87">
                <c:v>-15255</c:v>
              </c:pt>
              <c:pt idx="88">
                <c:v>-15249</c:v>
              </c:pt>
              <c:pt idx="89">
                <c:v>-14339.5</c:v>
              </c:pt>
              <c:pt idx="90">
                <c:v>-13372</c:v>
              </c:pt>
              <c:pt idx="91">
                <c:v>-13285</c:v>
              </c:pt>
              <c:pt idx="92">
                <c:v>-13284.5</c:v>
              </c:pt>
              <c:pt idx="93">
                <c:v>-13262.5</c:v>
              </c:pt>
              <c:pt idx="94">
                <c:v>-13107.5</c:v>
              </c:pt>
              <c:pt idx="95">
                <c:v>-12107</c:v>
              </c:pt>
              <c:pt idx="96">
                <c:v>-12104</c:v>
              </c:pt>
              <c:pt idx="97">
                <c:v>-12026</c:v>
              </c:pt>
              <c:pt idx="98">
                <c:v>-12025.5</c:v>
              </c:pt>
              <c:pt idx="99">
                <c:v>-11981.5</c:v>
              </c:pt>
              <c:pt idx="100">
                <c:v>-11854</c:v>
              </c:pt>
              <c:pt idx="101">
                <c:v>-11773</c:v>
              </c:pt>
              <c:pt idx="102">
                <c:v>-11151.5</c:v>
              </c:pt>
              <c:pt idx="103">
                <c:v>-11139.5</c:v>
              </c:pt>
              <c:pt idx="104">
                <c:v>-11137.5</c:v>
              </c:pt>
              <c:pt idx="105">
                <c:v>-11121.5</c:v>
              </c:pt>
              <c:pt idx="106">
                <c:v>-10000</c:v>
              </c:pt>
              <c:pt idx="107">
                <c:v>-9997</c:v>
              </c:pt>
              <c:pt idx="108">
                <c:v>-9991</c:v>
              </c:pt>
              <c:pt idx="109">
                <c:v>-9990.5</c:v>
              </c:pt>
              <c:pt idx="110">
                <c:v>-9985</c:v>
              </c:pt>
              <c:pt idx="111">
                <c:v>-9984.5</c:v>
              </c:pt>
              <c:pt idx="112">
                <c:v>-9982</c:v>
              </c:pt>
              <c:pt idx="113">
                <c:v>-9973</c:v>
              </c:pt>
              <c:pt idx="114">
                <c:v>-9972.5</c:v>
              </c:pt>
              <c:pt idx="115">
                <c:v>-9970</c:v>
              </c:pt>
              <c:pt idx="116">
                <c:v>-9964</c:v>
              </c:pt>
              <c:pt idx="117">
                <c:v>-9963.5</c:v>
              </c:pt>
              <c:pt idx="118">
                <c:v>-9906.5</c:v>
              </c:pt>
              <c:pt idx="119">
                <c:v>-8934</c:v>
              </c:pt>
              <c:pt idx="120">
                <c:v>-8555</c:v>
              </c:pt>
              <c:pt idx="121">
                <c:v>-2227</c:v>
              </c:pt>
              <c:pt idx="122">
                <c:v>-2224</c:v>
              </c:pt>
              <c:pt idx="123">
                <c:v>-2121.5</c:v>
              </c:pt>
              <c:pt idx="124">
                <c:v>0</c:v>
              </c:pt>
              <c:pt idx="125">
                <c:v>45.5</c:v>
              </c:pt>
              <c:pt idx="126">
                <c:v>69.5</c:v>
              </c:pt>
              <c:pt idx="127">
                <c:v>5257.5</c:v>
              </c:pt>
              <c:pt idx="128">
                <c:v>5410.5</c:v>
              </c:pt>
              <c:pt idx="129">
                <c:v>5413.5</c:v>
              </c:pt>
              <c:pt idx="130">
                <c:v>5416.5</c:v>
              </c:pt>
              <c:pt idx="131">
                <c:v>5419.5</c:v>
              </c:pt>
              <c:pt idx="132">
                <c:v>5420</c:v>
              </c:pt>
              <c:pt idx="133">
                <c:v>5441</c:v>
              </c:pt>
              <c:pt idx="134">
                <c:v>5498</c:v>
              </c:pt>
              <c:pt idx="135">
                <c:v>6517</c:v>
              </c:pt>
              <c:pt idx="136">
                <c:v>6565</c:v>
              </c:pt>
              <c:pt idx="137">
                <c:v>6857</c:v>
              </c:pt>
              <c:pt idx="138">
                <c:v>6938</c:v>
              </c:pt>
              <c:pt idx="139">
                <c:v>7722</c:v>
              </c:pt>
              <c:pt idx="140">
                <c:v>8659</c:v>
              </c:pt>
              <c:pt idx="141">
                <c:v>8662</c:v>
              </c:pt>
              <c:pt idx="142">
                <c:v>8662</c:v>
              </c:pt>
              <c:pt idx="143">
                <c:v>8662</c:v>
              </c:pt>
              <c:pt idx="144">
                <c:v>8783</c:v>
              </c:pt>
              <c:pt idx="145">
                <c:v>8789</c:v>
              </c:pt>
              <c:pt idx="146">
                <c:v>8863.5</c:v>
              </c:pt>
              <c:pt idx="147">
                <c:v>8879</c:v>
              </c:pt>
              <c:pt idx="148">
                <c:v>8879</c:v>
              </c:pt>
              <c:pt idx="149">
                <c:v>8885</c:v>
              </c:pt>
              <c:pt idx="150">
                <c:v>8888</c:v>
              </c:pt>
              <c:pt idx="151">
                <c:v>8894</c:v>
              </c:pt>
              <c:pt idx="152">
                <c:v>8900</c:v>
              </c:pt>
              <c:pt idx="153">
                <c:v>9768</c:v>
              </c:pt>
              <c:pt idx="154">
                <c:v>9849</c:v>
              </c:pt>
              <c:pt idx="155">
                <c:v>9888</c:v>
              </c:pt>
              <c:pt idx="156">
                <c:v>9924.5</c:v>
              </c:pt>
              <c:pt idx="157">
                <c:v>9924.5</c:v>
              </c:pt>
              <c:pt idx="158">
                <c:v>9972.5</c:v>
              </c:pt>
              <c:pt idx="159">
                <c:v>10044.5</c:v>
              </c:pt>
              <c:pt idx="160">
                <c:v>10123</c:v>
              </c:pt>
              <c:pt idx="161">
                <c:v>11928</c:v>
              </c:pt>
              <c:pt idx="162">
                <c:v>12110</c:v>
              </c:pt>
              <c:pt idx="163">
                <c:v>12113</c:v>
              </c:pt>
              <c:pt idx="164">
                <c:v>12119</c:v>
              </c:pt>
              <c:pt idx="165">
                <c:v>12200</c:v>
              </c:pt>
              <c:pt idx="166">
                <c:v>12200.5</c:v>
              </c:pt>
              <c:pt idx="167">
                <c:v>13028</c:v>
              </c:pt>
              <c:pt idx="168">
                <c:v>13151</c:v>
              </c:pt>
              <c:pt idx="169">
                <c:v>14219</c:v>
              </c:pt>
              <c:pt idx="170">
                <c:v>14219.5</c:v>
              </c:pt>
              <c:pt idx="171">
                <c:v>14222</c:v>
              </c:pt>
              <c:pt idx="172">
                <c:v>14222.5</c:v>
              </c:pt>
              <c:pt idx="173">
                <c:v>14233</c:v>
              </c:pt>
              <c:pt idx="174">
                <c:v>14260</c:v>
              </c:pt>
              <c:pt idx="175">
                <c:v>14272</c:v>
              </c:pt>
              <c:pt idx="176">
                <c:v>14299</c:v>
              </c:pt>
              <c:pt idx="177">
                <c:v>14384.5</c:v>
              </c:pt>
              <c:pt idx="178">
                <c:v>14385</c:v>
              </c:pt>
              <c:pt idx="179">
                <c:v>14390.5</c:v>
              </c:pt>
              <c:pt idx="180">
                <c:v>14391</c:v>
              </c:pt>
              <c:pt idx="181">
                <c:v>14393.5</c:v>
              </c:pt>
              <c:pt idx="182">
                <c:v>14394</c:v>
              </c:pt>
              <c:pt idx="183">
                <c:v>15438</c:v>
              </c:pt>
              <c:pt idx="184">
                <c:v>16538</c:v>
              </c:pt>
              <c:pt idx="185">
                <c:v>16541</c:v>
              </c:pt>
              <c:pt idx="186">
                <c:v>17857.5</c:v>
              </c:pt>
              <c:pt idx="187">
                <c:v>18526.5</c:v>
              </c:pt>
              <c:pt idx="188">
                <c:v>18527</c:v>
              </c:pt>
              <c:pt idx="189">
                <c:v>18547.5</c:v>
              </c:pt>
              <c:pt idx="190">
                <c:v>18653</c:v>
              </c:pt>
              <c:pt idx="191">
                <c:v>18653.5</c:v>
              </c:pt>
              <c:pt idx="192">
                <c:v>20084</c:v>
              </c:pt>
              <c:pt idx="193">
                <c:v>20648</c:v>
              </c:pt>
              <c:pt idx="194">
                <c:v>20894.5</c:v>
              </c:pt>
              <c:pt idx="195">
                <c:v>20895</c:v>
              </c:pt>
              <c:pt idx="196">
                <c:v>20900.5</c:v>
              </c:pt>
              <c:pt idx="197">
                <c:v>20913</c:v>
              </c:pt>
              <c:pt idx="198">
                <c:v>20925</c:v>
              </c:pt>
              <c:pt idx="199">
                <c:v>21150.5</c:v>
              </c:pt>
              <c:pt idx="200">
                <c:v>21874</c:v>
              </c:pt>
              <c:pt idx="201">
                <c:v>21877</c:v>
              </c:pt>
              <c:pt idx="202">
                <c:v>21880</c:v>
              </c:pt>
              <c:pt idx="203">
                <c:v>21886</c:v>
              </c:pt>
              <c:pt idx="204">
                <c:v>21892</c:v>
              </c:pt>
              <c:pt idx="205">
                <c:v>22211.5</c:v>
              </c:pt>
              <c:pt idx="206">
                <c:v>23019</c:v>
              </c:pt>
              <c:pt idx="207">
                <c:v>24185</c:v>
              </c:pt>
              <c:pt idx="208">
                <c:v>24185.5</c:v>
              </c:pt>
              <c:pt idx="209">
                <c:v>24188</c:v>
              </c:pt>
              <c:pt idx="210">
                <c:v>24188.5</c:v>
              </c:pt>
              <c:pt idx="211">
                <c:v>24191.5</c:v>
              </c:pt>
              <c:pt idx="212">
                <c:v>26522</c:v>
              </c:pt>
              <c:pt idx="213">
                <c:v>26524.5</c:v>
              </c:pt>
              <c:pt idx="214">
                <c:v>26527.5</c:v>
              </c:pt>
              <c:pt idx="215">
                <c:v>27481.5</c:v>
              </c:pt>
              <c:pt idx="216">
                <c:v>27573</c:v>
              </c:pt>
              <c:pt idx="217">
                <c:v>27573.5</c:v>
              </c:pt>
              <c:pt idx="218">
                <c:v>27579</c:v>
              </c:pt>
              <c:pt idx="219">
                <c:v>27579.5</c:v>
              </c:pt>
              <c:pt idx="220">
                <c:v>29807.5</c:v>
              </c:pt>
              <c:pt idx="221">
                <c:v>30768.5</c:v>
              </c:pt>
              <c:pt idx="222">
                <c:v>32775.5</c:v>
              </c:pt>
              <c:pt idx="223">
                <c:v>33004</c:v>
              </c:pt>
              <c:pt idx="224">
                <c:v>34059</c:v>
              </c:pt>
              <c:pt idx="225">
                <c:v>35201</c:v>
              </c:pt>
              <c:pt idx="226">
                <c:v>35204</c:v>
              </c:pt>
              <c:pt idx="227">
                <c:v>35206.5</c:v>
              </c:pt>
              <c:pt idx="228">
                <c:v>35209.5</c:v>
              </c:pt>
              <c:pt idx="229">
                <c:v>35333</c:v>
              </c:pt>
              <c:pt idx="230">
                <c:v>36348.5</c:v>
              </c:pt>
              <c:pt idx="231">
                <c:v>36351.5</c:v>
              </c:pt>
              <c:pt idx="232">
                <c:v>36357.5</c:v>
              </c:pt>
              <c:pt idx="233">
                <c:v>36358</c:v>
              </c:pt>
              <c:pt idx="234">
                <c:v>36387.5</c:v>
              </c:pt>
              <c:pt idx="235">
                <c:v>36454</c:v>
              </c:pt>
              <c:pt idx="236">
                <c:v>36472</c:v>
              </c:pt>
              <c:pt idx="237">
                <c:v>36484</c:v>
              </c:pt>
              <c:pt idx="238">
                <c:v>37333</c:v>
              </c:pt>
              <c:pt idx="239">
                <c:v>37370</c:v>
              </c:pt>
              <c:pt idx="240">
                <c:v>37370.5</c:v>
              </c:pt>
              <c:pt idx="241">
                <c:v>37373</c:v>
              </c:pt>
              <c:pt idx="242">
                <c:v>37373.5</c:v>
              </c:pt>
              <c:pt idx="243">
                <c:v>37770.5</c:v>
              </c:pt>
              <c:pt idx="244">
                <c:v>38491</c:v>
              </c:pt>
              <c:pt idx="245">
                <c:v>38491.5</c:v>
              </c:pt>
              <c:pt idx="246">
                <c:v>38493.5</c:v>
              </c:pt>
              <c:pt idx="247">
                <c:v>40609</c:v>
              </c:pt>
              <c:pt idx="248">
                <c:v>40609</c:v>
              </c:pt>
              <c:pt idx="249">
                <c:v>40880</c:v>
              </c:pt>
              <c:pt idx="250">
                <c:v>41912</c:v>
              </c:pt>
              <c:pt idx="251">
                <c:v>42683.5</c:v>
              </c:pt>
              <c:pt idx="252">
                <c:v>43968.5</c:v>
              </c:pt>
              <c:pt idx="253">
                <c:v>43969</c:v>
              </c:pt>
              <c:pt idx="254">
                <c:v>44107</c:v>
              </c:pt>
              <c:pt idx="255">
                <c:v>44764.5</c:v>
              </c:pt>
              <c:pt idx="256">
                <c:v>44818.5</c:v>
              </c:pt>
              <c:pt idx="257">
                <c:v>44915</c:v>
              </c:pt>
              <c:pt idx="258">
                <c:v>45402.5</c:v>
              </c:pt>
              <c:pt idx="259">
                <c:v>46130</c:v>
              </c:pt>
              <c:pt idx="260">
                <c:v>46136</c:v>
              </c:pt>
              <c:pt idx="261">
                <c:v>46150</c:v>
              </c:pt>
              <c:pt idx="262">
                <c:v>46150</c:v>
              </c:pt>
              <c:pt idx="263">
                <c:v>46231.5</c:v>
              </c:pt>
              <c:pt idx="264">
                <c:v>46231.5</c:v>
              </c:pt>
              <c:pt idx="265">
                <c:v>46427</c:v>
              </c:pt>
              <c:pt idx="266">
                <c:v>46436</c:v>
              </c:pt>
              <c:pt idx="267">
                <c:v>46475</c:v>
              </c:pt>
              <c:pt idx="268">
                <c:v>46475</c:v>
              </c:pt>
              <c:pt idx="269">
                <c:v>46475</c:v>
              </c:pt>
              <c:pt idx="270">
                <c:v>47024</c:v>
              </c:pt>
              <c:pt idx="271">
                <c:v>47205</c:v>
              </c:pt>
              <c:pt idx="272">
                <c:v>47205</c:v>
              </c:pt>
              <c:pt idx="273">
                <c:v>47207.5</c:v>
              </c:pt>
              <c:pt idx="274">
                <c:v>47207.5</c:v>
              </c:pt>
              <c:pt idx="275">
                <c:v>47298</c:v>
              </c:pt>
              <c:pt idx="276">
                <c:v>47376</c:v>
              </c:pt>
              <c:pt idx="277">
                <c:v>47376.5</c:v>
              </c:pt>
              <c:pt idx="278">
                <c:v>47376.5</c:v>
              </c:pt>
              <c:pt idx="279">
                <c:v>47578</c:v>
              </c:pt>
              <c:pt idx="280">
                <c:v>47591</c:v>
              </c:pt>
              <c:pt idx="281">
                <c:v>47636</c:v>
              </c:pt>
              <c:pt idx="282">
                <c:v>47653</c:v>
              </c:pt>
              <c:pt idx="283">
                <c:v>47675</c:v>
              </c:pt>
              <c:pt idx="284">
                <c:v>48290</c:v>
              </c:pt>
              <c:pt idx="285">
                <c:v>48415.5</c:v>
              </c:pt>
              <c:pt idx="286">
                <c:v>48416</c:v>
              </c:pt>
              <c:pt idx="287">
                <c:v>48460.5</c:v>
              </c:pt>
              <c:pt idx="288">
                <c:v>48461</c:v>
              </c:pt>
              <c:pt idx="289">
                <c:v>48467</c:v>
              </c:pt>
              <c:pt idx="290">
                <c:v>48497</c:v>
              </c:pt>
              <c:pt idx="291">
                <c:v>48497.5</c:v>
              </c:pt>
              <c:pt idx="292">
                <c:v>48500</c:v>
              </c:pt>
              <c:pt idx="293">
                <c:v>48500.5</c:v>
              </c:pt>
              <c:pt idx="294">
                <c:v>48509</c:v>
              </c:pt>
              <c:pt idx="295">
                <c:v>48512</c:v>
              </c:pt>
              <c:pt idx="296">
                <c:v>48512.5</c:v>
              </c:pt>
              <c:pt idx="297">
                <c:v>48561</c:v>
              </c:pt>
              <c:pt idx="298">
                <c:v>48656.5</c:v>
              </c:pt>
              <c:pt idx="299">
                <c:v>49338</c:v>
              </c:pt>
              <c:pt idx="300">
                <c:v>49362</c:v>
              </c:pt>
              <c:pt idx="301">
                <c:v>49395</c:v>
              </c:pt>
              <c:pt idx="302">
                <c:v>49398.5</c:v>
              </c:pt>
              <c:pt idx="303">
                <c:v>49401.5</c:v>
              </c:pt>
              <c:pt idx="304">
                <c:v>49407.5</c:v>
              </c:pt>
              <c:pt idx="305">
                <c:v>49416</c:v>
              </c:pt>
              <c:pt idx="306">
                <c:v>49419</c:v>
              </c:pt>
              <c:pt idx="307">
                <c:v>49437</c:v>
              </c:pt>
              <c:pt idx="308">
                <c:v>49437.5</c:v>
              </c:pt>
              <c:pt idx="309">
                <c:v>49479.5</c:v>
              </c:pt>
              <c:pt idx="310">
                <c:v>49494.5</c:v>
              </c:pt>
              <c:pt idx="311">
                <c:v>49530.5</c:v>
              </c:pt>
              <c:pt idx="312">
                <c:v>49536.5</c:v>
              </c:pt>
              <c:pt idx="313">
                <c:v>49559</c:v>
              </c:pt>
              <c:pt idx="314">
                <c:v>49564.5</c:v>
              </c:pt>
              <c:pt idx="315">
                <c:v>49579</c:v>
              </c:pt>
              <c:pt idx="316">
                <c:v>49610</c:v>
              </c:pt>
              <c:pt idx="317">
                <c:v>49616</c:v>
              </c:pt>
              <c:pt idx="318">
                <c:v>49617</c:v>
              </c:pt>
              <c:pt idx="319">
                <c:v>49620.5</c:v>
              </c:pt>
              <c:pt idx="320">
                <c:v>49621</c:v>
              </c:pt>
              <c:pt idx="321">
                <c:v>49684</c:v>
              </c:pt>
              <c:pt idx="322">
                <c:v>49691</c:v>
              </c:pt>
              <c:pt idx="323">
                <c:v>49736</c:v>
              </c:pt>
              <c:pt idx="324">
                <c:v>49853</c:v>
              </c:pt>
              <c:pt idx="325">
                <c:v>50353.5</c:v>
              </c:pt>
              <c:pt idx="326">
                <c:v>50525</c:v>
              </c:pt>
              <c:pt idx="327">
                <c:v>50531</c:v>
              </c:pt>
              <c:pt idx="328">
                <c:v>50579.5</c:v>
              </c:pt>
              <c:pt idx="329">
                <c:v>50584</c:v>
              </c:pt>
              <c:pt idx="330">
                <c:v>50585</c:v>
              </c:pt>
              <c:pt idx="331">
                <c:v>50585.5</c:v>
              </c:pt>
              <c:pt idx="332">
                <c:v>50594.5</c:v>
              </c:pt>
              <c:pt idx="333">
                <c:v>50597</c:v>
              </c:pt>
              <c:pt idx="334">
                <c:v>50597.5</c:v>
              </c:pt>
              <c:pt idx="335">
                <c:v>50627.5</c:v>
              </c:pt>
              <c:pt idx="336">
                <c:v>50681.5</c:v>
              </c:pt>
              <c:pt idx="337">
                <c:v>50682</c:v>
              </c:pt>
              <c:pt idx="338">
                <c:v>50682.5</c:v>
              </c:pt>
              <c:pt idx="339">
                <c:v>50691.5</c:v>
              </c:pt>
              <c:pt idx="340">
                <c:v>50700.5</c:v>
              </c:pt>
              <c:pt idx="341">
                <c:v>50700.5</c:v>
              </c:pt>
              <c:pt idx="342">
                <c:v>50835</c:v>
              </c:pt>
              <c:pt idx="343">
                <c:v>50835</c:v>
              </c:pt>
              <c:pt idx="344">
                <c:v>50835</c:v>
              </c:pt>
              <c:pt idx="345">
                <c:v>50838</c:v>
              </c:pt>
              <c:pt idx="346">
                <c:v>50841</c:v>
              </c:pt>
              <c:pt idx="347">
                <c:v>50896</c:v>
              </c:pt>
              <c:pt idx="348">
                <c:v>50959.5</c:v>
              </c:pt>
              <c:pt idx="349">
                <c:v>50976.5</c:v>
              </c:pt>
              <c:pt idx="350">
                <c:v>51519.5</c:v>
              </c:pt>
              <c:pt idx="351">
                <c:v>51646.5</c:v>
              </c:pt>
              <c:pt idx="352">
                <c:v>51676.5</c:v>
              </c:pt>
              <c:pt idx="353">
                <c:v>51748</c:v>
              </c:pt>
              <c:pt idx="354">
                <c:v>51749</c:v>
              </c:pt>
              <c:pt idx="355">
                <c:v>51755</c:v>
              </c:pt>
              <c:pt idx="356">
                <c:v>51755</c:v>
              </c:pt>
              <c:pt idx="357">
                <c:v>51773.5</c:v>
              </c:pt>
              <c:pt idx="358">
                <c:v>51776.5</c:v>
              </c:pt>
              <c:pt idx="359">
                <c:v>51788.5</c:v>
              </c:pt>
              <c:pt idx="360">
                <c:v>51824.5</c:v>
              </c:pt>
              <c:pt idx="361">
                <c:v>51842.5</c:v>
              </c:pt>
              <c:pt idx="362">
                <c:v>51905.5</c:v>
              </c:pt>
              <c:pt idx="363">
                <c:v>52565</c:v>
              </c:pt>
              <c:pt idx="364">
                <c:v>52737</c:v>
              </c:pt>
              <c:pt idx="365">
                <c:v>52740</c:v>
              </c:pt>
              <c:pt idx="366">
                <c:v>52758</c:v>
              </c:pt>
              <c:pt idx="367">
                <c:v>52794</c:v>
              </c:pt>
              <c:pt idx="368">
                <c:v>52800</c:v>
              </c:pt>
              <c:pt idx="369">
                <c:v>52833</c:v>
              </c:pt>
              <c:pt idx="370">
                <c:v>52848</c:v>
              </c:pt>
              <c:pt idx="371">
                <c:v>52851</c:v>
              </c:pt>
              <c:pt idx="372">
                <c:v>52854</c:v>
              </c:pt>
              <c:pt idx="373">
                <c:v>52869</c:v>
              </c:pt>
              <c:pt idx="374">
                <c:v>52869.5</c:v>
              </c:pt>
              <c:pt idx="375">
                <c:v>52899</c:v>
              </c:pt>
              <c:pt idx="376">
                <c:v>52923</c:v>
              </c:pt>
              <c:pt idx="377">
                <c:v>52950</c:v>
              </c:pt>
              <c:pt idx="378">
                <c:v>52950.5</c:v>
              </c:pt>
              <c:pt idx="379">
                <c:v>53152</c:v>
              </c:pt>
              <c:pt idx="380">
                <c:v>53155</c:v>
              </c:pt>
              <c:pt idx="381">
                <c:v>53158</c:v>
              </c:pt>
              <c:pt idx="382">
                <c:v>53698.5</c:v>
              </c:pt>
              <c:pt idx="383">
                <c:v>53710</c:v>
              </c:pt>
              <c:pt idx="384">
                <c:v>53713</c:v>
              </c:pt>
              <c:pt idx="385">
                <c:v>53716</c:v>
              </c:pt>
              <c:pt idx="386">
                <c:v>53848</c:v>
              </c:pt>
              <c:pt idx="387">
                <c:v>53916</c:v>
              </c:pt>
              <c:pt idx="388">
                <c:v>53953.5</c:v>
              </c:pt>
              <c:pt idx="389">
                <c:v>53964</c:v>
              </c:pt>
              <c:pt idx="390">
                <c:v>53986.5</c:v>
              </c:pt>
              <c:pt idx="391">
                <c:v>54144.5</c:v>
              </c:pt>
              <c:pt idx="392">
                <c:v>54969.5</c:v>
              </c:pt>
              <c:pt idx="393">
                <c:v>55027.5</c:v>
              </c:pt>
              <c:pt idx="394">
                <c:v>55029.5</c:v>
              </c:pt>
              <c:pt idx="395">
                <c:v>55029.5</c:v>
              </c:pt>
              <c:pt idx="396">
                <c:v>55066</c:v>
              </c:pt>
              <c:pt idx="397">
                <c:v>55094.5</c:v>
              </c:pt>
              <c:pt idx="398">
                <c:v>55171.5</c:v>
              </c:pt>
              <c:pt idx="399">
                <c:v>55238</c:v>
              </c:pt>
              <c:pt idx="400">
                <c:v>55310</c:v>
              </c:pt>
              <c:pt idx="401">
                <c:v>55937.5</c:v>
              </c:pt>
              <c:pt idx="402">
                <c:v>55943.5</c:v>
              </c:pt>
              <c:pt idx="403">
                <c:v>55954.5</c:v>
              </c:pt>
              <c:pt idx="404">
                <c:v>56005.5</c:v>
              </c:pt>
              <c:pt idx="405">
                <c:v>56018</c:v>
              </c:pt>
              <c:pt idx="406">
                <c:v>56019</c:v>
              </c:pt>
              <c:pt idx="407">
                <c:v>56354</c:v>
              </c:pt>
              <c:pt idx="408">
                <c:v>56360</c:v>
              </c:pt>
              <c:pt idx="409">
                <c:v>56448.5</c:v>
              </c:pt>
              <c:pt idx="410">
                <c:v>57070.5</c:v>
              </c:pt>
              <c:pt idx="411">
                <c:v>57090.5</c:v>
              </c:pt>
              <c:pt idx="412">
                <c:v>57111.5</c:v>
              </c:pt>
              <c:pt idx="413">
                <c:v>57111.5</c:v>
              </c:pt>
              <c:pt idx="414">
                <c:v>57253</c:v>
              </c:pt>
              <c:pt idx="415">
                <c:v>57262</c:v>
              </c:pt>
              <c:pt idx="416">
                <c:v>57329</c:v>
              </c:pt>
              <c:pt idx="417">
                <c:v>57584</c:v>
              </c:pt>
              <c:pt idx="418">
                <c:v>58118</c:v>
              </c:pt>
              <c:pt idx="419">
                <c:v>58124</c:v>
              </c:pt>
              <c:pt idx="420">
                <c:v>58140</c:v>
              </c:pt>
              <c:pt idx="421">
                <c:v>58252.5</c:v>
              </c:pt>
              <c:pt idx="422">
                <c:v>58253</c:v>
              </c:pt>
              <c:pt idx="423">
                <c:v>58253.5</c:v>
              </c:pt>
              <c:pt idx="424">
                <c:v>58254</c:v>
              </c:pt>
              <c:pt idx="425">
                <c:v>58299.5</c:v>
              </c:pt>
              <c:pt idx="426">
                <c:v>58301.5</c:v>
              </c:pt>
              <c:pt idx="427">
                <c:v>58307.5</c:v>
              </c:pt>
              <c:pt idx="428">
                <c:v>58323.5</c:v>
              </c:pt>
              <c:pt idx="429">
                <c:v>58381</c:v>
              </c:pt>
              <c:pt idx="430">
                <c:v>58419</c:v>
              </c:pt>
              <c:pt idx="431">
                <c:v>58444</c:v>
              </c:pt>
              <c:pt idx="432">
                <c:v>58478</c:v>
              </c:pt>
              <c:pt idx="433">
                <c:v>58507</c:v>
              </c:pt>
              <c:pt idx="434">
                <c:v>59173.5</c:v>
              </c:pt>
              <c:pt idx="435">
                <c:v>59260</c:v>
              </c:pt>
              <c:pt idx="436">
                <c:v>59308.5</c:v>
              </c:pt>
              <c:pt idx="437">
                <c:v>59388.5</c:v>
              </c:pt>
              <c:pt idx="438">
                <c:v>59389</c:v>
              </c:pt>
              <c:pt idx="439">
                <c:v>59443.5</c:v>
              </c:pt>
              <c:pt idx="440">
                <c:v>59444</c:v>
              </c:pt>
              <c:pt idx="441">
                <c:v>59482.5</c:v>
              </c:pt>
              <c:pt idx="442">
                <c:v>59483</c:v>
              </c:pt>
              <c:pt idx="443">
                <c:v>59538</c:v>
              </c:pt>
              <c:pt idx="444">
                <c:v>59543</c:v>
              </c:pt>
              <c:pt idx="445">
                <c:v>59600</c:v>
              </c:pt>
              <c:pt idx="446">
                <c:v>59649</c:v>
              </c:pt>
              <c:pt idx="447">
                <c:v>60170</c:v>
              </c:pt>
              <c:pt idx="448">
                <c:v>60363</c:v>
              </c:pt>
              <c:pt idx="449">
                <c:v>60377.5</c:v>
              </c:pt>
              <c:pt idx="450">
                <c:v>60468</c:v>
              </c:pt>
              <c:pt idx="451">
                <c:v>60468.5</c:v>
              </c:pt>
              <c:pt idx="452">
                <c:v>60568</c:v>
              </c:pt>
              <c:pt idx="453">
                <c:v>60613.5</c:v>
              </c:pt>
              <c:pt idx="454">
                <c:v>60641.5</c:v>
              </c:pt>
              <c:pt idx="455">
                <c:v>60642</c:v>
              </c:pt>
              <c:pt idx="456">
                <c:v>60705.5</c:v>
              </c:pt>
              <c:pt idx="457">
                <c:v>61450.5</c:v>
              </c:pt>
              <c:pt idx="458">
                <c:v>61501.5</c:v>
              </c:pt>
              <c:pt idx="459">
                <c:v>61501.5</c:v>
              </c:pt>
              <c:pt idx="460">
                <c:v>61504.5</c:v>
              </c:pt>
              <c:pt idx="461">
                <c:v>61504.5</c:v>
              </c:pt>
              <c:pt idx="462">
                <c:v>61544</c:v>
              </c:pt>
              <c:pt idx="463">
                <c:v>61555.5</c:v>
              </c:pt>
              <c:pt idx="464">
                <c:v>61556</c:v>
              </c:pt>
              <c:pt idx="465">
                <c:v>61621</c:v>
              </c:pt>
              <c:pt idx="466">
                <c:v>61624</c:v>
              </c:pt>
              <c:pt idx="467">
                <c:v>61624.5</c:v>
              </c:pt>
              <c:pt idx="468">
                <c:v>61770</c:v>
              </c:pt>
              <c:pt idx="469">
                <c:v>61869.5</c:v>
              </c:pt>
              <c:pt idx="470">
                <c:v>61874.5</c:v>
              </c:pt>
              <c:pt idx="471">
                <c:v>62553</c:v>
              </c:pt>
              <c:pt idx="472">
                <c:v>62553.5</c:v>
              </c:pt>
              <c:pt idx="473">
                <c:v>62571</c:v>
              </c:pt>
              <c:pt idx="474">
                <c:v>62571.5</c:v>
              </c:pt>
              <c:pt idx="475">
                <c:v>62581</c:v>
              </c:pt>
              <c:pt idx="476">
                <c:v>62608.5</c:v>
              </c:pt>
              <c:pt idx="477">
                <c:v>62643.5</c:v>
              </c:pt>
              <c:pt idx="478">
                <c:v>62731.5</c:v>
              </c:pt>
              <c:pt idx="479">
                <c:v>62731.5</c:v>
              </c:pt>
              <c:pt idx="480">
                <c:v>62732</c:v>
              </c:pt>
              <c:pt idx="481">
                <c:v>62732</c:v>
              </c:pt>
              <c:pt idx="482">
                <c:v>63129</c:v>
              </c:pt>
              <c:pt idx="483">
                <c:v>63129</c:v>
              </c:pt>
              <c:pt idx="484">
                <c:v>63129</c:v>
              </c:pt>
              <c:pt idx="485">
                <c:v>63562.5</c:v>
              </c:pt>
              <c:pt idx="486">
                <c:v>63612</c:v>
              </c:pt>
              <c:pt idx="487">
                <c:v>63653</c:v>
              </c:pt>
              <c:pt idx="488">
                <c:v>63683</c:v>
              </c:pt>
              <c:pt idx="489">
                <c:v>63683.5</c:v>
              </c:pt>
              <c:pt idx="490">
                <c:v>63723</c:v>
              </c:pt>
              <c:pt idx="491">
                <c:v>63768</c:v>
              </c:pt>
              <c:pt idx="492">
                <c:v>63842.5</c:v>
              </c:pt>
              <c:pt idx="493">
                <c:v>63926.5</c:v>
              </c:pt>
              <c:pt idx="494">
                <c:v>63933.5</c:v>
              </c:pt>
              <c:pt idx="495">
                <c:v>63951.5</c:v>
              </c:pt>
              <c:pt idx="496">
                <c:v>64023</c:v>
              </c:pt>
              <c:pt idx="497">
                <c:v>64696.5</c:v>
              </c:pt>
              <c:pt idx="498">
                <c:v>64722.5</c:v>
              </c:pt>
              <c:pt idx="499">
                <c:v>64763</c:v>
              </c:pt>
              <c:pt idx="500">
                <c:v>64781</c:v>
              </c:pt>
              <c:pt idx="501">
                <c:v>64892</c:v>
              </c:pt>
              <c:pt idx="502">
                <c:v>65023.5</c:v>
              </c:pt>
              <c:pt idx="503">
                <c:v>65024</c:v>
              </c:pt>
              <c:pt idx="504">
                <c:v>65048.5</c:v>
              </c:pt>
              <c:pt idx="505">
                <c:v>65691</c:v>
              </c:pt>
              <c:pt idx="506">
                <c:v>65835.5</c:v>
              </c:pt>
              <c:pt idx="507">
                <c:v>65918.5</c:v>
              </c:pt>
              <c:pt idx="508">
                <c:v>65919</c:v>
              </c:pt>
              <c:pt idx="509">
                <c:v>65956</c:v>
              </c:pt>
              <c:pt idx="510">
                <c:v>66081</c:v>
              </c:pt>
              <c:pt idx="511">
                <c:v>66084</c:v>
              </c:pt>
              <c:pt idx="512">
                <c:v>66087</c:v>
              </c:pt>
              <c:pt idx="513">
                <c:v>66093</c:v>
              </c:pt>
              <c:pt idx="514">
                <c:v>66111.5</c:v>
              </c:pt>
              <c:pt idx="515">
                <c:v>66112</c:v>
              </c:pt>
              <c:pt idx="516">
                <c:v>66132.5</c:v>
              </c:pt>
              <c:pt idx="517">
                <c:v>66196.5</c:v>
              </c:pt>
              <c:pt idx="518">
                <c:v>66371</c:v>
              </c:pt>
              <c:pt idx="519">
                <c:v>68290.5</c:v>
              </c:pt>
              <c:pt idx="520">
                <c:v>68291</c:v>
              </c:pt>
              <c:pt idx="521">
                <c:v>68372</c:v>
              </c:pt>
              <c:pt idx="522">
                <c:v>68426</c:v>
              </c:pt>
              <c:pt idx="523">
                <c:v>69390.5</c:v>
              </c:pt>
            </c:numLit>
          </c:xVal>
          <c:yVal>
            <c:numLit>
              <c:formatCode>General</c:formatCode>
              <c:ptCount val="2475"/>
              <c:pt idx="121">
                <c:v>3.8049998693168163E-5</c:v>
              </c:pt>
              <c:pt idx="122">
                <c:v>3.6160000308882445E-4</c:v>
              </c:pt>
              <c:pt idx="123">
                <c:v>2.1622500207740813E-4</c:v>
              </c:pt>
              <c:pt idx="124">
                <c:v>-9.799999970709905E-4</c:v>
              </c:pt>
              <c:pt idx="125">
                <c:v>-2.7282500377623364E-4</c:v>
              </c:pt>
              <c:pt idx="126">
                <c:v>3.1557500187773257E-4</c:v>
              </c:pt>
              <c:pt idx="128">
                <c:v>-3.3575749985175207E-3</c:v>
              </c:pt>
              <c:pt idx="129">
                <c:v>-2.0340249975561164E-3</c:v>
              </c:pt>
              <c:pt idx="130">
                <c:v>-3.8104749983176589E-3</c:v>
              </c:pt>
              <c:pt idx="131">
                <c:v>-1.6869250030140392E-3</c:v>
              </c:pt>
              <c:pt idx="132">
                <c:v>4.867000003287103E-3</c:v>
              </c:pt>
              <c:pt idx="133">
                <c:v>-1.8681499932426959E-3</c:v>
              </c:pt>
              <c:pt idx="134">
                <c:v>-4.6206999977584928E-3</c:v>
              </c:pt>
              <c:pt idx="136">
                <c:v>1.7552499994053505E-3</c:v>
              </c:pt>
              <c:pt idx="139">
                <c:v>-1.4622999951825477E-3</c:v>
              </c:pt>
              <c:pt idx="146">
                <c:v>-3.5152499913237989E-4</c:v>
              </c:pt>
              <c:pt idx="162">
                <c:v>1.2835000088671222E-3</c:v>
              </c:pt>
              <c:pt idx="163">
                <c:v>1.2070500015397556E-3</c:v>
              </c:pt>
              <c:pt idx="164">
                <c:v>1.2541499963845126E-3</c:v>
              </c:pt>
              <c:pt idx="165">
                <c:v>1.2900000001536682E-3</c:v>
              </c:pt>
              <c:pt idx="166">
                <c:v>1.843924997956492E-3</c:v>
              </c:pt>
              <c:pt idx="167">
                <c:v>2.2898000024724752E-3</c:v>
              </c:pt>
              <c:pt idx="168">
                <c:v>1.055350003298372E-3</c:v>
              </c:pt>
              <c:pt idx="169">
                <c:v>3.0391500040423125E-3</c:v>
              </c:pt>
              <c:pt idx="170">
                <c:v>2.8930749977007508E-3</c:v>
              </c:pt>
              <c:pt idx="171">
                <c:v>3.062700001464691E-3</c:v>
              </c:pt>
              <c:pt idx="172">
                <c:v>2.7166250074515119E-3</c:v>
              </c:pt>
              <c:pt idx="173">
                <c:v>3.1490500041400082E-3</c:v>
              </c:pt>
              <c:pt idx="174">
                <c:v>4.1610000043874606E-3</c:v>
              </c:pt>
              <c:pt idx="175">
                <c:v>4.6552000057999976E-3</c:v>
              </c:pt>
              <c:pt idx="176">
                <c:v>4.2671499977586791E-3</c:v>
              </c:pt>
              <c:pt idx="177">
                <c:v>3.5883250020560808E-3</c:v>
              </c:pt>
              <c:pt idx="178">
                <c:v>3.2422500007669441E-3</c:v>
              </c:pt>
              <c:pt idx="179">
                <c:v>3.6354249969008379E-3</c:v>
              </c:pt>
              <c:pt idx="180">
                <c:v>3.4893500051111914E-3</c:v>
              </c:pt>
              <c:pt idx="181">
                <c:v>3.8589750038227066E-3</c:v>
              </c:pt>
              <c:pt idx="182">
                <c:v>3.3129000003100373E-3</c:v>
              </c:pt>
              <c:pt idx="183">
                <c:v>3.408300006412901E-3</c:v>
              </c:pt>
              <c:pt idx="187">
                <c:v>3.0250012059696019E-6</c:v>
              </c:pt>
              <c:pt idx="188">
                <c:v>-4.3049993109889328E-5</c:v>
              </c:pt>
              <c:pt idx="189">
                <c:v>6.78750075167045E-5</c:v>
              </c:pt>
              <c:pt idx="190">
                <c:v>4.605000140145421E-5</c:v>
              </c:pt>
              <c:pt idx="191">
                <c:v>-2.5000190362334251E-8</c:v>
              </c:pt>
              <c:pt idx="193">
                <c:v>3.6067999972146936E-3</c:v>
              </c:pt>
              <c:pt idx="194">
                <c:v>4.891825003142003E-3</c:v>
              </c:pt>
              <c:pt idx="195">
                <c:v>3.6457500027609058E-3</c:v>
              </c:pt>
              <c:pt idx="196">
                <c:v>2.9389249975793064E-3</c:v>
              </c:pt>
              <c:pt idx="197">
                <c:v>3.4870500021497719E-3</c:v>
              </c:pt>
              <c:pt idx="198">
                <c:v>3.6812500038649887E-3</c:v>
              </c:pt>
              <c:pt idx="199">
                <c:v>5.2014250031788833E-3</c:v>
              </c:pt>
              <c:pt idx="200">
                <c:v>2.2308999978122301E-3</c:v>
              </c:pt>
              <c:pt idx="201">
                <c:v>3.4544500012998469E-3</c:v>
              </c:pt>
              <c:pt idx="202">
                <c:v>2.5780000069062226E-3</c:v>
              </c:pt>
              <c:pt idx="203">
                <c:v>3.5251000008429401E-3</c:v>
              </c:pt>
              <c:pt idx="204">
                <c:v>3.0722000010428019E-3</c:v>
              </c:pt>
              <c:pt idx="205">
                <c:v>3.9302750083152205E-3</c:v>
              </c:pt>
              <c:pt idx="206">
                <c:v>4.3191500008106232E-3</c:v>
              </c:pt>
              <c:pt idx="207">
                <c:v>2.1722500023315661E-3</c:v>
              </c:pt>
              <c:pt idx="208">
                <c:v>1.0261749994242564E-3</c:v>
              </c:pt>
              <c:pt idx="209">
                <c:v>4.9579999904381111E-4</c:v>
              </c:pt>
              <c:pt idx="210">
                <c:v>-5.0274997192900628E-5</c:v>
              </c:pt>
              <c:pt idx="211">
                <c:v>3.7327500467654318E-4</c:v>
              </c:pt>
              <c:pt idx="212">
                <c:v>2.8176999985589646E-3</c:v>
              </c:pt>
              <c:pt idx="213">
                <c:v>7.0873250006115995E-3</c:v>
              </c:pt>
              <c:pt idx="214">
                <c:v>5.9108749992446974E-3</c:v>
              </c:pt>
              <c:pt idx="215">
                <c:v>3.9997750063776039E-3</c:v>
              </c:pt>
              <c:pt idx="216">
                <c:v>4.0680500023881905E-3</c:v>
              </c:pt>
              <c:pt idx="217">
                <c:v>2.3219750000862405E-3</c:v>
              </c:pt>
              <c:pt idx="218">
                <c:v>3.8151500048115849E-3</c:v>
              </c:pt>
              <c:pt idx="219">
                <c:v>2.6690750019042753E-3</c:v>
              </c:pt>
              <c:pt idx="220">
                <c:v>2.7588750017457642E-3</c:v>
              </c:pt>
              <c:pt idx="221">
                <c:v>4.0272500336868688E-4</c:v>
              </c:pt>
              <c:pt idx="222">
                <c:v>6.5767500200308859E-4</c:v>
              </c:pt>
              <c:pt idx="223">
                <c:v>-1.069860000279732E-2</c:v>
              </c:pt>
              <c:pt idx="224">
                <c:v>-4.0168499981518835E-3</c:v>
              </c:pt>
              <c:pt idx="230">
                <c:v>-1.9942749931942672E-3</c:v>
              </c:pt>
              <c:pt idx="231">
                <c:v>-5.8707249991130084E-3</c:v>
              </c:pt>
              <c:pt idx="232">
                <c:v>-6.1236249966896139E-3</c:v>
              </c:pt>
              <c:pt idx="233">
                <c:v>-3.6697000032290816E-3</c:v>
              </c:pt>
              <c:pt idx="243">
                <c:v>-7.3315749978064559E-3</c:v>
              </c:pt>
              <c:pt idx="247">
                <c:v>-1.2599349996889941E-2</c:v>
              </c:pt>
              <c:pt idx="248">
                <c:v>-1.1599350000324193E-2</c:v>
              </c:pt>
              <c:pt idx="249">
                <c:v>-1.3471999998728279E-2</c:v>
              </c:pt>
              <c:pt idx="250">
                <c:v>-1.4070799996261485E-2</c:v>
              </c:pt>
              <c:pt idx="251">
                <c:v>-1.5464524993149098E-2</c:v>
              </c:pt>
              <c:pt idx="252">
                <c:v>-1.5877275000093505E-2</c:v>
              </c:pt>
              <c:pt idx="253">
                <c:v>-1.6923349998251069E-2</c:v>
              </c:pt>
              <c:pt idx="254">
                <c:v>-1.2140049999288749E-2</c:v>
              </c:pt>
              <c:pt idx="255">
                <c:v>-1.2928675001603551E-2</c:v>
              </c:pt>
              <c:pt idx="256">
                <c:v>-1.5504775001318194E-2</c:v>
              </c:pt>
              <c:pt idx="257">
                <c:v>-1.4697249993332662E-2</c:v>
              </c:pt>
              <c:pt idx="258">
                <c:v>-1.5420374998939224E-2</c:v>
              </c:pt>
              <c:pt idx="261">
                <c:v>-1.4402499997231644E-2</c:v>
              </c:pt>
              <c:pt idx="262">
                <c:v>-1.3902500002586748E-2</c:v>
              </c:pt>
              <c:pt idx="263">
                <c:v>-1.4112724995356984E-2</c:v>
              </c:pt>
              <c:pt idx="264">
                <c:v>-1.3612725000712089E-2</c:v>
              </c:pt>
              <c:pt idx="265">
                <c:v>-1.4828049992502201E-2</c:v>
              </c:pt>
              <c:pt idx="266">
                <c:v>-1.4657399995485321E-2</c:v>
              </c:pt>
              <c:pt idx="267">
                <c:v>-1.6251250002824236E-2</c:v>
              </c:pt>
              <c:pt idx="268">
                <c:v>-1.5751250000903383E-2</c:v>
              </c:pt>
              <c:pt idx="269">
                <c:v>-1.4751249997061677E-2</c:v>
              </c:pt>
              <c:pt idx="270">
                <c:v>-1.4741599996341392E-2</c:v>
              </c:pt>
              <c:pt idx="271">
                <c:v>-1.5120749994821381E-2</c:v>
              </c:pt>
              <c:pt idx="272">
                <c:v>-1.4320749993203208E-2</c:v>
              </c:pt>
              <c:pt idx="273">
                <c:v>-1.5051124995807186E-2</c:v>
              </c:pt>
              <c:pt idx="274">
                <c:v>-1.4351124998938758E-2</c:v>
              </c:pt>
              <c:pt idx="275">
                <c:v>-1.5090699998836499E-2</c:v>
              </c:pt>
              <c:pt idx="276">
                <c:v>-1.4878399997542147E-2</c:v>
              </c:pt>
              <c:pt idx="277">
                <c:v>-1.4624474999436643E-2</c:v>
              </c:pt>
              <c:pt idx="278">
                <c:v>-1.442447499721311E-2</c:v>
              </c:pt>
              <c:pt idx="279">
                <c:v>-1.4392700002645142E-2</c:v>
              </c:pt>
              <c:pt idx="282">
                <c:v>-1.5403949997562449E-2</c:v>
              </c:pt>
              <c:pt idx="285">
                <c:v>-1.5198324996163137E-2</c:v>
              </c:pt>
              <c:pt idx="286">
                <c:v>-1.4624399998865556E-2</c:v>
              </c:pt>
              <c:pt idx="287">
                <c:v>-1.4495074996375479E-2</c:v>
              </c:pt>
              <c:pt idx="288">
                <c:v>-1.5921149999485351E-2</c:v>
              </c:pt>
              <c:pt idx="289">
                <c:v>-1.6114049998577684E-2</c:v>
              </c:pt>
              <c:pt idx="290">
                <c:v>-1.8378549997578375E-2</c:v>
              </c:pt>
              <c:pt idx="291">
                <c:v>-1.6224624996539205E-2</c:v>
              </c:pt>
              <c:pt idx="292">
                <c:v>-1.5954999995301478E-2</c:v>
              </c:pt>
              <c:pt idx="293">
                <c:v>-1.6301074996590614E-2</c:v>
              </c:pt>
              <c:pt idx="294">
                <c:v>-1.5584349996061064E-2</c:v>
              </c:pt>
              <c:pt idx="295">
                <c:v>-1.6160799998033326E-2</c:v>
              </c:pt>
              <c:pt idx="296">
                <c:v>-1.660687499679625E-2</c:v>
              </c:pt>
              <c:pt idx="298">
                <c:v>-1.6076474996225443E-2</c:v>
              </c:pt>
              <c:pt idx="299">
                <c:v>-1.5076699994096998E-2</c:v>
              </c:pt>
              <c:pt idx="300">
                <c:v>-1.6088299998955335E-2</c:v>
              </c:pt>
              <c:pt idx="302">
                <c:v>-1.4651775003585499E-2</c:v>
              </c:pt>
              <c:pt idx="303">
                <c:v>-1.6328224992321339E-2</c:v>
              </c:pt>
              <c:pt idx="304">
                <c:v>-1.5681124998081941E-2</c:v>
              </c:pt>
              <c:pt idx="305">
                <c:v>-1.316439999936847E-2</c:v>
              </c:pt>
              <c:pt idx="306">
                <c:v>-1.564084999699844E-2</c:v>
              </c:pt>
              <c:pt idx="307">
                <c:v>-1.5299549995688722E-2</c:v>
              </c:pt>
              <c:pt idx="308">
                <c:v>-1.6345625001122244E-2</c:v>
              </c:pt>
              <c:pt idx="310">
                <c:v>-1.5798174994415604E-2</c:v>
              </c:pt>
              <c:pt idx="311">
                <c:v>-1.6415574995335191E-2</c:v>
              </c:pt>
              <c:pt idx="312">
                <c:v>-1.7668474996753503E-2</c:v>
              </c:pt>
              <c:pt idx="314">
                <c:v>-1.5548674993624445E-2</c:v>
              </c:pt>
              <c:pt idx="315">
                <c:v>-1.5684850004618056E-2</c:v>
              </c:pt>
              <c:pt idx="318">
                <c:v>-1.2786549996235408E-2</c:v>
              </c:pt>
              <c:pt idx="319">
                <c:v>-1.6009074992325623E-2</c:v>
              </c:pt>
              <c:pt idx="320">
                <c:v>-1.5055150004627649E-2</c:v>
              </c:pt>
              <c:pt idx="321">
                <c:v>-1.4960599997721147E-2</c:v>
              </c:pt>
              <c:pt idx="324">
                <c:v>-1.6733949996705633E-2</c:v>
              </c:pt>
              <c:pt idx="325">
                <c:v>-1.5055024996399879E-2</c:v>
              </c:pt>
              <c:pt idx="326">
                <c:v>-1.4698749997478444E-2</c:v>
              </c:pt>
              <c:pt idx="327">
                <c:v>-1.501165000081528E-2</c:v>
              </c:pt>
              <c:pt idx="328">
                <c:v>-1.518092499463819E-2</c:v>
              </c:pt>
              <c:pt idx="329">
                <c:v>-1.6095600003609434E-2</c:v>
              </c:pt>
              <c:pt idx="331">
                <c:v>-1.553382499696454E-2</c:v>
              </c:pt>
              <c:pt idx="332">
                <c:v>-1.4863174998026807E-2</c:v>
              </c:pt>
              <c:pt idx="333">
                <c:v>-1.4993550001236144E-2</c:v>
              </c:pt>
              <c:pt idx="334">
                <c:v>-1.4739624995854683E-2</c:v>
              </c:pt>
              <c:pt idx="335">
                <c:v>-1.3244125002529472E-2</c:v>
              </c:pt>
              <c:pt idx="336">
                <c:v>-1.3880224993044976E-2</c:v>
              </c:pt>
              <c:pt idx="337">
                <c:v>-1.5626300002622884E-2</c:v>
              </c:pt>
              <c:pt idx="338">
                <c:v>-1.0972374999255408E-2</c:v>
              </c:pt>
              <c:pt idx="339">
                <c:v>-1.4101724998909049E-2</c:v>
              </c:pt>
              <c:pt idx="340">
                <c:v>-1.4631074991484638E-2</c:v>
              </c:pt>
              <c:pt idx="342">
                <c:v>-1.3825249996443745E-2</c:v>
              </c:pt>
              <c:pt idx="345">
                <c:v>-1.4601699993363582E-2</c:v>
              </c:pt>
              <c:pt idx="346">
                <c:v>-1.2378150000586174E-2</c:v>
              </c:pt>
              <c:pt idx="348">
                <c:v>-1.4597925000998657E-2</c:v>
              </c:pt>
              <c:pt idx="353">
                <c:v>-1.5358199998445343E-2</c:v>
              </c:pt>
              <c:pt idx="357">
                <c:v>-1.4708024995343294E-2</c:v>
              </c:pt>
              <c:pt idx="358">
                <c:v>-1.4884475000144448E-2</c:v>
              </c:pt>
              <c:pt idx="359">
                <c:v>-1.4990274998126552E-2</c:v>
              </c:pt>
              <c:pt idx="363">
                <c:v>-1.6144749999511987E-2</c:v>
              </c:pt>
              <c:pt idx="369">
                <c:v>-1.6740949999075383E-2</c:v>
              </c:pt>
              <c:pt idx="371">
                <c:v>-1.9999649994133506E-2</c:v>
              </c:pt>
              <c:pt idx="372">
                <c:v>-1.957609999954002E-2</c:v>
              </c:pt>
              <c:pt idx="375">
                <c:v>-1.672284999222029E-2</c:v>
              </c:pt>
              <c:pt idx="377">
                <c:v>-1.6522499994607642E-2</c:v>
              </c:pt>
              <c:pt idx="378">
                <c:v>-1.6468574998725671E-2</c:v>
              </c:pt>
              <c:pt idx="384">
                <c:v>-1.6432949996669777E-2</c:v>
              </c:pt>
              <c:pt idx="386">
                <c:v>-1.7373199996654876E-2</c:v>
              </c:pt>
              <c:pt idx="388">
                <c:v>-1.8695024999033194E-2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B4BA-4EEC-935B-BF02B784ABFA}"/>
            </c:ext>
          </c:extLst>
        </c:ser>
        <c:ser>
          <c:idx val="4"/>
          <c:order val="2"/>
          <c:tx>
            <c:v>CCD</c:v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Lit>
              <c:formatCode>General</c:formatCode>
              <c:ptCount val="2475"/>
              <c:pt idx="0">
                <c:v>-60278.5</c:v>
              </c:pt>
              <c:pt idx="1">
                <c:v>-52503</c:v>
              </c:pt>
              <c:pt idx="2">
                <c:v>-51662</c:v>
              </c:pt>
              <c:pt idx="3">
                <c:v>-51662</c:v>
              </c:pt>
              <c:pt idx="4">
                <c:v>-34196</c:v>
              </c:pt>
              <c:pt idx="5">
                <c:v>-32641</c:v>
              </c:pt>
              <c:pt idx="6">
                <c:v>-31975</c:v>
              </c:pt>
              <c:pt idx="7">
                <c:v>-31972</c:v>
              </c:pt>
              <c:pt idx="8">
                <c:v>-31961</c:v>
              </c:pt>
              <c:pt idx="9">
                <c:v>-31960</c:v>
              </c:pt>
              <c:pt idx="10">
                <c:v>-31957</c:v>
              </c:pt>
              <c:pt idx="11">
                <c:v>-31954</c:v>
              </c:pt>
              <c:pt idx="12">
                <c:v>-31948</c:v>
              </c:pt>
              <c:pt idx="13">
                <c:v>-30959.5</c:v>
              </c:pt>
              <c:pt idx="14">
                <c:v>-30911.5</c:v>
              </c:pt>
              <c:pt idx="15">
                <c:v>-30908.5</c:v>
              </c:pt>
              <c:pt idx="16">
                <c:v>-30890.5</c:v>
              </c:pt>
              <c:pt idx="17">
                <c:v>-30872.5</c:v>
              </c:pt>
              <c:pt idx="18">
                <c:v>-30872</c:v>
              </c:pt>
              <c:pt idx="19">
                <c:v>-30854</c:v>
              </c:pt>
              <c:pt idx="20">
                <c:v>-30842</c:v>
              </c:pt>
              <c:pt idx="21">
                <c:v>-30821</c:v>
              </c:pt>
              <c:pt idx="22">
                <c:v>-30815</c:v>
              </c:pt>
              <c:pt idx="23">
                <c:v>-30812</c:v>
              </c:pt>
              <c:pt idx="24">
                <c:v>-30544.5</c:v>
              </c:pt>
              <c:pt idx="25">
                <c:v>-29814.5</c:v>
              </c:pt>
              <c:pt idx="26">
                <c:v>-29811.5</c:v>
              </c:pt>
              <c:pt idx="27">
                <c:v>-29809.5</c:v>
              </c:pt>
              <c:pt idx="28">
                <c:v>-29808.5</c:v>
              </c:pt>
              <c:pt idx="29">
                <c:v>-29802.5</c:v>
              </c:pt>
              <c:pt idx="30">
                <c:v>-19946.5</c:v>
              </c:pt>
              <c:pt idx="31">
                <c:v>-19940.5</c:v>
              </c:pt>
              <c:pt idx="32">
                <c:v>-19934.5</c:v>
              </c:pt>
              <c:pt idx="33">
                <c:v>-19928.5</c:v>
              </c:pt>
              <c:pt idx="34">
                <c:v>-19847</c:v>
              </c:pt>
              <c:pt idx="35">
                <c:v>-19847</c:v>
              </c:pt>
              <c:pt idx="36">
                <c:v>-19846.5</c:v>
              </c:pt>
              <c:pt idx="37">
                <c:v>-19844.5</c:v>
              </c:pt>
              <c:pt idx="38">
                <c:v>-19844</c:v>
              </c:pt>
              <c:pt idx="39">
                <c:v>-19838.5</c:v>
              </c:pt>
              <c:pt idx="40">
                <c:v>-19793.5</c:v>
              </c:pt>
              <c:pt idx="41">
                <c:v>-19793</c:v>
              </c:pt>
              <c:pt idx="42">
                <c:v>-19790.5</c:v>
              </c:pt>
              <c:pt idx="43">
                <c:v>-19778.5</c:v>
              </c:pt>
              <c:pt idx="44">
                <c:v>-19762.5</c:v>
              </c:pt>
              <c:pt idx="45">
                <c:v>-19754.5</c:v>
              </c:pt>
              <c:pt idx="46">
                <c:v>-19754</c:v>
              </c:pt>
              <c:pt idx="47">
                <c:v>-19739</c:v>
              </c:pt>
              <c:pt idx="48">
                <c:v>-19709</c:v>
              </c:pt>
              <c:pt idx="49">
                <c:v>-19567.5</c:v>
              </c:pt>
              <c:pt idx="50">
                <c:v>-19519.5</c:v>
              </c:pt>
              <c:pt idx="51">
                <c:v>-19510.5</c:v>
              </c:pt>
              <c:pt idx="52">
                <c:v>-19498.5</c:v>
              </c:pt>
              <c:pt idx="53">
                <c:v>-18874</c:v>
              </c:pt>
              <c:pt idx="54">
                <c:v>-18865</c:v>
              </c:pt>
              <c:pt idx="55">
                <c:v>-18777.5</c:v>
              </c:pt>
              <c:pt idx="56">
                <c:v>-18771.5</c:v>
              </c:pt>
              <c:pt idx="57">
                <c:v>-18720.5</c:v>
              </c:pt>
              <c:pt idx="58">
                <c:v>-18699.5</c:v>
              </c:pt>
              <c:pt idx="59">
                <c:v>-18696.5</c:v>
              </c:pt>
              <c:pt idx="60">
                <c:v>-18686.5</c:v>
              </c:pt>
              <c:pt idx="61">
                <c:v>-18624.5</c:v>
              </c:pt>
              <c:pt idx="62">
                <c:v>-18624</c:v>
              </c:pt>
              <c:pt idx="63">
                <c:v>-18615</c:v>
              </c:pt>
              <c:pt idx="64">
                <c:v>-18519</c:v>
              </c:pt>
              <c:pt idx="65">
                <c:v>-18453</c:v>
              </c:pt>
              <c:pt idx="66">
                <c:v>-17735</c:v>
              </c:pt>
              <c:pt idx="67">
                <c:v>-17729</c:v>
              </c:pt>
              <c:pt idx="68">
                <c:v>-17631.5</c:v>
              </c:pt>
              <c:pt idx="69">
                <c:v>-17630</c:v>
              </c:pt>
              <c:pt idx="70">
                <c:v>-17629.5</c:v>
              </c:pt>
              <c:pt idx="71">
                <c:v>-17623.5</c:v>
              </c:pt>
              <c:pt idx="72">
                <c:v>-17608.5</c:v>
              </c:pt>
              <c:pt idx="73">
                <c:v>-17464.5</c:v>
              </c:pt>
              <c:pt idx="74">
                <c:v>-17461</c:v>
              </c:pt>
              <c:pt idx="75">
                <c:v>-16578</c:v>
              </c:pt>
              <c:pt idx="76">
                <c:v>-16565</c:v>
              </c:pt>
              <c:pt idx="77">
                <c:v>-16560</c:v>
              </c:pt>
              <c:pt idx="78">
                <c:v>-16557</c:v>
              </c:pt>
              <c:pt idx="79">
                <c:v>-15583</c:v>
              </c:pt>
              <c:pt idx="80">
                <c:v>-15568</c:v>
              </c:pt>
              <c:pt idx="81">
                <c:v>-15508</c:v>
              </c:pt>
              <c:pt idx="82">
                <c:v>-15505</c:v>
              </c:pt>
              <c:pt idx="83">
                <c:v>-15498.5</c:v>
              </c:pt>
              <c:pt idx="84">
                <c:v>-15465.5</c:v>
              </c:pt>
              <c:pt idx="85">
                <c:v>-15408.5</c:v>
              </c:pt>
              <c:pt idx="86">
                <c:v>-15405.5</c:v>
              </c:pt>
              <c:pt idx="87">
                <c:v>-15255</c:v>
              </c:pt>
              <c:pt idx="88">
                <c:v>-15249</c:v>
              </c:pt>
              <c:pt idx="89">
                <c:v>-14339.5</c:v>
              </c:pt>
              <c:pt idx="90">
                <c:v>-13372</c:v>
              </c:pt>
              <c:pt idx="91">
                <c:v>-13285</c:v>
              </c:pt>
              <c:pt idx="92">
                <c:v>-13284.5</c:v>
              </c:pt>
              <c:pt idx="93">
                <c:v>-13262.5</c:v>
              </c:pt>
              <c:pt idx="94">
                <c:v>-13107.5</c:v>
              </c:pt>
              <c:pt idx="95">
                <c:v>-12107</c:v>
              </c:pt>
              <c:pt idx="96">
                <c:v>-12104</c:v>
              </c:pt>
              <c:pt idx="97">
                <c:v>-12026</c:v>
              </c:pt>
              <c:pt idx="98">
                <c:v>-12025.5</c:v>
              </c:pt>
              <c:pt idx="99">
                <c:v>-11981.5</c:v>
              </c:pt>
              <c:pt idx="100">
                <c:v>-11854</c:v>
              </c:pt>
              <c:pt idx="101">
                <c:v>-11773</c:v>
              </c:pt>
              <c:pt idx="102">
                <c:v>-11151.5</c:v>
              </c:pt>
              <c:pt idx="103">
                <c:v>-11139.5</c:v>
              </c:pt>
              <c:pt idx="104">
                <c:v>-11137.5</c:v>
              </c:pt>
              <c:pt idx="105">
                <c:v>-11121.5</c:v>
              </c:pt>
              <c:pt idx="106">
                <c:v>-10000</c:v>
              </c:pt>
              <c:pt idx="107">
                <c:v>-9997</c:v>
              </c:pt>
              <c:pt idx="108">
                <c:v>-9991</c:v>
              </c:pt>
              <c:pt idx="109">
                <c:v>-9990.5</c:v>
              </c:pt>
              <c:pt idx="110">
                <c:v>-9985</c:v>
              </c:pt>
              <c:pt idx="111">
                <c:v>-9984.5</c:v>
              </c:pt>
              <c:pt idx="112">
                <c:v>-9982</c:v>
              </c:pt>
              <c:pt idx="113">
                <c:v>-9973</c:v>
              </c:pt>
              <c:pt idx="114">
                <c:v>-9972.5</c:v>
              </c:pt>
              <c:pt idx="115">
                <c:v>-9970</c:v>
              </c:pt>
              <c:pt idx="116">
                <c:v>-9964</c:v>
              </c:pt>
              <c:pt idx="117">
                <c:v>-9963.5</c:v>
              </c:pt>
              <c:pt idx="118">
                <c:v>-9906.5</c:v>
              </c:pt>
              <c:pt idx="119">
                <c:v>-8934</c:v>
              </c:pt>
              <c:pt idx="120">
                <c:v>-8555</c:v>
              </c:pt>
              <c:pt idx="121">
                <c:v>-2227</c:v>
              </c:pt>
              <c:pt idx="122">
                <c:v>-2224</c:v>
              </c:pt>
              <c:pt idx="123">
                <c:v>-2121.5</c:v>
              </c:pt>
              <c:pt idx="124">
                <c:v>0</c:v>
              </c:pt>
              <c:pt idx="125">
                <c:v>45.5</c:v>
              </c:pt>
              <c:pt idx="126">
                <c:v>69.5</c:v>
              </c:pt>
              <c:pt idx="127">
                <c:v>5257.5</c:v>
              </c:pt>
              <c:pt idx="128">
                <c:v>5410.5</c:v>
              </c:pt>
              <c:pt idx="129">
                <c:v>5413.5</c:v>
              </c:pt>
              <c:pt idx="130">
                <c:v>5416.5</c:v>
              </c:pt>
              <c:pt idx="131">
                <c:v>5419.5</c:v>
              </c:pt>
              <c:pt idx="132">
                <c:v>5420</c:v>
              </c:pt>
              <c:pt idx="133">
                <c:v>5441</c:v>
              </c:pt>
              <c:pt idx="134">
                <c:v>5498</c:v>
              </c:pt>
              <c:pt idx="135">
                <c:v>6517</c:v>
              </c:pt>
              <c:pt idx="136">
                <c:v>6565</c:v>
              </c:pt>
              <c:pt idx="137">
                <c:v>6857</c:v>
              </c:pt>
              <c:pt idx="138">
                <c:v>6938</c:v>
              </c:pt>
              <c:pt idx="139">
                <c:v>7722</c:v>
              </c:pt>
              <c:pt idx="140">
                <c:v>8659</c:v>
              </c:pt>
              <c:pt idx="141">
                <c:v>8662</c:v>
              </c:pt>
              <c:pt idx="142">
                <c:v>8662</c:v>
              </c:pt>
              <c:pt idx="143">
                <c:v>8662</c:v>
              </c:pt>
              <c:pt idx="144">
                <c:v>8783</c:v>
              </c:pt>
              <c:pt idx="145">
                <c:v>8789</c:v>
              </c:pt>
              <c:pt idx="146">
                <c:v>8863.5</c:v>
              </c:pt>
              <c:pt idx="147">
                <c:v>8879</c:v>
              </c:pt>
              <c:pt idx="148">
                <c:v>8879</c:v>
              </c:pt>
              <c:pt idx="149">
                <c:v>8885</c:v>
              </c:pt>
              <c:pt idx="150">
                <c:v>8888</c:v>
              </c:pt>
              <c:pt idx="151">
                <c:v>8894</c:v>
              </c:pt>
              <c:pt idx="152">
                <c:v>8900</c:v>
              </c:pt>
              <c:pt idx="153">
                <c:v>9768</c:v>
              </c:pt>
              <c:pt idx="154">
                <c:v>9849</c:v>
              </c:pt>
              <c:pt idx="155">
                <c:v>9888</c:v>
              </c:pt>
              <c:pt idx="156">
                <c:v>9924.5</c:v>
              </c:pt>
              <c:pt idx="157">
                <c:v>9924.5</c:v>
              </c:pt>
              <c:pt idx="158">
                <c:v>9972.5</c:v>
              </c:pt>
              <c:pt idx="159">
                <c:v>10044.5</c:v>
              </c:pt>
              <c:pt idx="160">
                <c:v>10123</c:v>
              </c:pt>
              <c:pt idx="161">
                <c:v>11928</c:v>
              </c:pt>
              <c:pt idx="162">
                <c:v>12110</c:v>
              </c:pt>
              <c:pt idx="163">
                <c:v>12113</c:v>
              </c:pt>
              <c:pt idx="164">
                <c:v>12119</c:v>
              </c:pt>
              <c:pt idx="165">
                <c:v>12200</c:v>
              </c:pt>
              <c:pt idx="166">
                <c:v>12200.5</c:v>
              </c:pt>
              <c:pt idx="167">
                <c:v>13028</c:v>
              </c:pt>
              <c:pt idx="168">
                <c:v>13151</c:v>
              </c:pt>
              <c:pt idx="169">
                <c:v>14219</c:v>
              </c:pt>
              <c:pt idx="170">
                <c:v>14219.5</c:v>
              </c:pt>
              <c:pt idx="171">
                <c:v>14222</c:v>
              </c:pt>
              <c:pt idx="172">
                <c:v>14222.5</c:v>
              </c:pt>
              <c:pt idx="173">
                <c:v>14233</c:v>
              </c:pt>
              <c:pt idx="174">
                <c:v>14260</c:v>
              </c:pt>
              <c:pt idx="175">
                <c:v>14272</c:v>
              </c:pt>
              <c:pt idx="176">
                <c:v>14299</c:v>
              </c:pt>
              <c:pt idx="177">
                <c:v>14384.5</c:v>
              </c:pt>
              <c:pt idx="178">
                <c:v>14385</c:v>
              </c:pt>
              <c:pt idx="179">
                <c:v>14390.5</c:v>
              </c:pt>
              <c:pt idx="180">
                <c:v>14391</c:v>
              </c:pt>
              <c:pt idx="181">
                <c:v>14393.5</c:v>
              </c:pt>
              <c:pt idx="182">
                <c:v>14394</c:v>
              </c:pt>
              <c:pt idx="183">
                <c:v>15438</c:v>
              </c:pt>
              <c:pt idx="184">
                <c:v>16538</c:v>
              </c:pt>
              <c:pt idx="185">
                <c:v>16541</c:v>
              </c:pt>
              <c:pt idx="186">
                <c:v>17857.5</c:v>
              </c:pt>
              <c:pt idx="187">
                <c:v>18526.5</c:v>
              </c:pt>
              <c:pt idx="188">
                <c:v>18527</c:v>
              </c:pt>
              <c:pt idx="189">
                <c:v>18547.5</c:v>
              </c:pt>
              <c:pt idx="190">
                <c:v>18653</c:v>
              </c:pt>
              <c:pt idx="191">
                <c:v>18653.5</c:v>
              </c:pt>
              <c:pt idx="192">
                <c:v>20084</c:v>
              </c:pt>
              <c:pt idx="193">
                <c:v>20648</c:v>
              </c:pt>
              <c:pt idx="194">
                <c:v>20894.5</c:v>
              </c:pt>
              <c:pt idx="195">
                <c:v>20895</c:v>
              </c:pt>
              <c:pt idx="196">
                <c:v>20900.5</c:v>
              </c:pt>
              <c:pt idx="197">
                <c:v>20913</c:v>
              </c:pt>
              <c:pt idx="198">
                <c:v>20925</c:v>
              </c:pt>
              <c:pt idx="199">
                <c:v>21150.5</c:v>
              </c:pt>
              <c:pt idx="200">
                <c:v>21874</c:v>
              </c:pt>
              <c:pt idx="201">
                <c:v>21877</c:v>
              </c:pt>
              <c:pt idx="202">
                <c:v>21880</c:v>
              </c:pt>
              <c:pt idx="203">
                <c:v>21886</c:v>
              </c:pt>
              <c:pt idx="204">
                <c:v>21892</c:v>
              </c:pt>
              <c:pt idx="205">
                <c:v>22211.5</c:v>
              </c:pt>
              <c:pt idx="206">
                <c:v>23019</c:v>
              </c:pt>
              <c:pt idx="207">
                <c:v>24185</c:v>
              </c:pt>
              <c:pt idx="208">
                <c:v>24185.5</c:v>
              </c:pt>
              <c:pt idx="209">
                <c:v>24188</c:v>
              </c:pt>
              <c:pt idx="210">
                <c:v>24188.5</c:v>
              </c:pt>
              <c:pt idx="211">
                <c:v>24191.5</c:v>
              </c:pt>
              <c:pt idx="212">
                <c:v>26522</c:v>
              </c:pt>
              <c:pt idx="213">
                <c:v>26524.5</c:v>
              </c:pt>
              <c:pt idx="214">
                <c:v>26527.5</c:v>
              </c:pt>
              <c:pt idx="215">
                <c:v>27481.5</c:v>
              </c:pt>
              <c:pt idx="216">
                <c:v>27573</c:v>
              </c:pt>
              <c:pt idx="217">
                <c:v>27573.5</c:v>
              </c:pt>
              <c:pt idx="218">
                <c:v>27579</c:v>
              </c:pt>
              <c:pt idx="219">
                <c:v>27579.5</c:v>
              </c:pt>
              <c:pt idx="220">
                <c:v>29807.5</c:v>
              </c:pt>
              <c:pt idx="221">
                <c:v>30768.5</c:v>
              </c:pt>
              <c:pt idx="222">
                <c:v>32775.5</c:v>
              </c:pt>
              <c:pt idx="223">
                <c:v>33004</c:v>
              </c:pt>
              <c:pt idx="224">
                <c:v>34059</c:v>
              </c:pt>
              <c:pt idx="225">
                <c:v>35201</c:v>
              </c:pt>
              <c:pt idx="226">
                <c:v>35204</c:v>
              </c:pt>
              <c:pt idx="227">
                <c:v>35206.5</c:v>
              </c:pt>
              <c:pt idx="228">
                <c:v>35209.5</c:v>
              </c:pt>
              <c:pt idx="229">
                <c:v>35333</c:v>
              </c:pt>
              <c:pt idx="230">
                <c:v>36348.5</c:v>
              </c:pt>
              <c:pt idx="231">
                <c:v>36351.5</c:v>
              </c:pt>
              <c:pt idx="232">
                <c:v>36357.5</c:v>
              </c:pt>
              <c:pt idx="233">
                <c:v>36358</c:v>
              </c:pt>
              <c:pt idx="234">
                <c:v>36387.5</c:v>
              </c:pt>
              <c:pt idx="235">
                <c:v>36454</c:v>
              </c:pt>
              <c:pt idx="236">
                <c:v>36472</c:v>
              </c:pt>
              <c:pt idx="237">
                <c:v>36484</c:v>
              </c:pt>
              <c:pt idx="238">
                <c:v>37333</c:v>
              </c:pt>
              <c:pt idx="239">
                <c:v>37370</c:v>
              </c:pt>
              <c:pt idx="240">
                <c:v>37370.5</c:v>
              </c:pt>
              <c:pt idx="241">
                <c:v>37373</c:v>
              </c:pt>
              <c:pt idx="242">
                <c:v>37373.5</c:v>
              </c:pt>
              <c:pt idx="243">
                <c:v>37770.5</c:v>
              </c:pt>
              <c:pt idx="244">
                <c:v>38491</c:v>
              </c:pt>
              <c:pt idx="245">
                <c:v>38491.5</c:v>
              </c:pt>
              <c:pt idx="246">
                <c:v>38493.5</c:v>
              </c:pt>
              <c:pt idx="247">
                <c:v>40609</c:v>
              </c:pt>
              <c:pt idx="248">
                <c:v>40609</c:v>
              </c:pt>
              <c:pt idx="249">
                <c:v>40880</c:v>
              </c:pt>
              <c:pt idx="250">
                <c:v>41912</c:v>
              </c:pt>
              <c:pt idx="251">
                <c:v>42683.5</c:v>
              </c:pt>
              <c:pt idx="252">
                <c:v>43968.5</c:v>
              </c:pt>
              <c:pt idx="253">
                <c:v>43969</c:v>
              </c:pt>
              <c:pt idx="254">
                <c:v>44107</c:v>
              </c:pt>
              <c:pt idx="255">
                <c:v>44764.5</c:v>
              </c:pt>
              <c:pt idx="256">
                <c:v>44818.5</c:v>
              </c:pt>
              <c:pt idx="257">
                <c:v>44915</c:v>
              </c:pt>
              <c:pt idx="258">
                <c:v>45402.5</c:v>
              </c:pt>
              <c:pt idx="259">
                <c:v>46130</c:v>
              </c:pt>
              <c:pt idx="260">
                <c:v>46136</c:v>
              </c:pt>
              <c:pt idx="261">
                <c:v>46150</c:v>
              </c:pt>
              <c:pt idx="262">
                <c:v>46150</c:v>
              </c:pt>
              <c:pt idx="263">
                <c:v>46231.5</c:v>
              </c:pt>
              <c:pt idx="264">
                <c:v>46231.5</c:v>
              </c:pt>
              <c:pt idx="265">
                <c:v>46427</c:v>
              </c:pt>
              <c:pt idx="266">
                <c:v>46436</c:v>
              </c:pt>
              <c:pt idx="267">
                <c:v>46475</c:v>
              </c:pt>
              <c:pt idx="268">
                <c:v>46475</c:v>
              </c:pt>
              <c:pt idx="269">
                <c:v>46475</c:v>
              </c:pt>
              <c:pt idx="270">
                <c:v>47024</c:v>
              </c:pt>
              <c:pt idx="271">
                <c:v>47205</c:v>
              </c:pt>
              <c:pt idx="272">
                <c:v>47205</c:v>
              </c:pt>
              <c:pt idx="273">
                <c:v>47207.5</c:v>
              </c:pt>
              <c:pt idx="274">
                <c:v>47207.5</c:v>
              </c:pt>
              <c:pt idx="275">
                <c:v>47298</c:v>
              </c:pt>
              <c:pt idx="276">
                <c:v>47376</c:v>
              </c:pt>
              <c:pt idx="277">
                <c:v>47376.5</c:v>
              </c:pt>
              <c:pt idx="278">
                <c:v>47376.5</c:v>
              </c:pt>
              <c:pt idx="279">
                <c:v>47578</c:v>
              </c:pt>
              <c:pt idx="280">
                <c:v>47591</c:v>
              </c:pt>
              <c:pt idx="281">
                <c:v>47636</c:v>
              </c:pt>
              <c:pt idx="282">
                <c:v>47653</c:v>
              </c:pt>
              <c:pt idx="283">
                <c:v>47675</c:v>
              </c:pt>
              <c:pt idx="284">
                <c:v>48290</c:v>
              </c:pt>
              <c:pt idx="285">
                <c:v>48415.5</c:v>
              </c:pt>
              <c:pt idx="286">
                <c:v>48416</c:v>
              </c:pt>
              <c:pt idx="287">
                <c:v>48460.5</c:v>
              </c:pt>
              <c:pt idx="288">
                <c:v>48461</c:v>
              </c:pt>
              <c:pt idx="289">
                <c:v>48467</c:v>
              </c:pt>
              <c:pt idx="290">
                <c:v>48497</c:v>
              </c:pt>
              <c:pt idx="291">
                <c:v>48497.5</c:v>
              </c:pt>
              <c:pt idx="292">
                <c:v>48500</c:v>
              </c:pt>
              <c:pt idx="293">
                <c:v>48500.5</c:v>
              </c:pt>
              <c:pt idx="294">
                <c:v>48509</c:v>
              </c:pt>
              <c:pt idx="295">
                <c:v>48512</c:v>
              </c:pt>
              <c:pt idx="296">
                <c:v>48512.5</c:v>
              </c:pt>
              <c:pt idx="297">
                <c:v>48561</c:v>
              </c:pt>
              <c:pt idx="298">
                <c:v>48656.5</c:v>
              </c:pt>
              <c:pt idx="299">
                <c:v>49338</c:v>
              </c:pt>
              <c:pt idx="300">
                <c:v>49362</c:v>
              </c:pt>
              <c:pt idx="301">
                <c:v>49395</c:v>
              </c:pt>
              <c:pt idx="302">
                <c:v>49398.5</c:v>
              </c:pt>
              <c:pt idx="303">
                <c:v>49401.5</c:v>
              </c:pt>
              <c:pt idx="304">
                <c:v>49407.5</c:v>
              </c:pt>
              <c:pt idx="305">
                <c:v>49416</c:v>
              </c:pt>
              <c:pt idx="306">
                <c:v>49419</c:v>
              </c:pt>
              <c:pt idx="307">
                <c:v>49437</c:v>
              </c:pt>
              <c:pt idx="308">
                <c:v>49437.5</c:v>
              </c:pt>
              <c:pt idx="309">
                <c:v>49479.5</c:v>
              </c:pt>
              <c:pt idx="310">
                <c:v>49494.5</c:v>
              </c:pt>
              <c:pt idx="311">
                <c:v>49530.5</c:v>
              </c:pt>
              <c:pt idx="312">
                <c:v>49536.5</c:v>
              </c:pt>
              <c:pt idx="313">
                <c:v>49559</c:v>
              </c:pt>
              <c:pt idx="314">
                <c:v>49564.5</c:v>
              </c:pt>
              <c:pt idx="315">
                <c:v>49579</c:v>
              </c:pt>
              <c:pt idx="316">
                <c:v>49610</c:v>
              </c:pt>
              <c:pt idx="317">
                <c:v>49616</c:v>
              </c:pt>
              <c:pt idx="318">
                <c:v>49617</c:v>
              </c:pt>
              <c:pt idx="319">
                <c:v>49620.5</c:v>
              </c:pt>
              <c:pt idx="320">
                <c:v>49621</c:v>
              </c:pt>
              <c:pt idx="321">
                <c:v>49684</c:v>
              </c:pt>
              <c:pt idx="322">
                <c:v>49691</c:v>
              </c:pt>
              <c:pt idx="323">
                <c:v>49736</c:v>
              </c:pt>
              <c:pt idx="324">
                <c:v>49853</c:v>
              </c:pt>
              <c:pt idx="325">
                <c:v>50353.5</c:v>
              </c:pt>
              <c:pt idx="326">
                <c:v>50525</c:v>
              </c:pt>
              <c:pt idx="327">
                <c:v>50531</c:v>
              </c:pt>
              <c:pt idx="328">
                <c:v>50579.5</c:v>
              </c:pt>
              <c:pt idx="329">
                <c:v>50584</c:v>
              </c:pt>
              <c:pt idx="330">
                <c:v>50585</c:v>
              </c:pt>
              <c:pt idx="331">
                <c:v>50585.5</c:v>
              </c:pt>
              <c:pt idx="332">
                <c:v>50594.5</c:v>
              </c:pt>
              <c:pt idx="333">
                <c:v>50597</c:v>
              </c:pt>
              <c:pt idx="334">
                <c:v>50597.5</c:v>
              </c:pt>
              <c:pt idx="335">
                <c:v>50627.5</c:v>
              </c:pt>
              <c:pt idx="336">
                <c:v>50681.5</c:v>
              </c:pt>
              <c:pt idx="337">
                <c:v>50682</c:v>
              </c:pt>
              <c:pt idx="338">
                <c:v>50682.5</c:v>
              </c:pt>
              <c:pt idx="339">
                <c:v>50691.5</c:v>
              </c:pt>
              <c:pt idx="340">
                <c:v>50700.5</c:v>
              </c:pt>
              <c:pt idx="341">
                <c:v>50700.5</c:v>
              </c:pt>
              <c:pt idx="342">
                <c:v>50835</c:v>
              </c:pt>
              <c:pt idx="343">
                <c:v>50835</c:v>
              </c:pt>
              <c:pt idx="344">
                <c:v>50835</c:v>
              </c:pt>
              <c:pt idx="345">
                <c:v>50838</c:v>
              </c:pt>
              <c:pt idx="346">
                <c:v>50841</c:v>
              </c:pt>
              <c:pt idx="347">
                <c:v>50896</c:v>
              </c:pt>
              <c:pt idx="348">
                <c:v>50959.5</c:v>
              </c:pt>
              <c:pt idx="349">
                <c:v>50976.5</c:v>
              </c:pt>
              <c:pt idx="350">
                <c:v>51519.5</c:v>
              </c:pt>
              <c:pt idx="351">
                <c:v>51646.5</c:v>
              </c:pt>
              <c:pt idx="352">
                <c:v>51676.5</c:v>
              </c:pt>
              <c:pt idx="353">
                <c:v>51748</c:v>
              </c:pt>
              <c:pt idx="354">
                <c:v>51749</c:v>
              </c:pt>
              <c:pt idx="355">
                <c:v>51755</c:v>
              </c:pt>
              <c:pt idx="356">
                <c:v>51755</c:v>
              </c:pt>
              <c:pt idx="357">
                <c:v>51773.5</c:v>
              </c:pt>
              <c:pt idx="358">
                <c:v>51776.5</c:v>
              </c:pt>
              <c:pt idx="359">
                <c:v>51788.5</c:v>
              </c:pt>
              <c:pt idx="360">
                <c:v>51824.5</c:v>
              </c:pt>
              <c:pt idx="361">
                <c:v>51842.5</c:v>
              </c:pt>
              <c:pt idx="362">
                <c:v>51905.5</c:v>
              </c:pt>
              <c:pt idx="363">
                <c:v>52565</c:v>
              </c:pt>
              <c:pt idx="364">
                <c:v>52737</c:v>
              </c:pt>
              <c:pt idx="365">
                <c:v>52740</c:v>
              </c:pt>
              <c:pt idx="366">
                <c:v>52758</c:v>
              </c:pt>
              <c:pt idx="367">
                <c:v>52794</c:v>
              </c:pt>
              <c:pt idx="368">
                <c:v>52800</c:v>
              </c:pt>
              <c:pt idx="369">
                <c:v>52833</c:v>
              </c:pt>
              <c:pt idx="370">
                <c:v>52848</c:v>
              </c:pt>
              <c:pt idx="371">
                <c:v>52851</c:v>
              </c:pt>
              <c:pt idx="372">
                <c:v>52854</c:v>
              </c:pt>
              <c:pt idx="373">
                <c:v>52869</c:v>
              </c:pt>
              <c:pt idx="374">
                <c:v>52869.5</c:v>
              </c:pt>
              <c:pt idx="375">
                <c:v>52899</c:v>
              </c:pt>
              <c:pt idx="376">
                <c:v>52923</c:v>
              </c:pt>
              <c:pt idx="377">
                <c:v>52950</c:v>
              </c:pt>
              <c:pt idx="378">
                <c:v>52950.5</c:v>
              </c:pt>
              <c:pt idx="379">
                <c:v>53152</c:v>
              </c:pt>
              <c:pt idx="380">
                <c:v>53155</c:v>
              </c:pt>
              <c:pt idx="381">
                <c:v>53158</c:v>
              </c:pt>
              <c:pt idx="382">
                <c:v>53698.5</c:v>
              </c:pt>
              <c:pt idx="383">
                <c:v>53710</c:v>
              </c:pt>
              <c:pt idx="384">
                <c:v>53713</c:v>
              </c:pt>
              <c:pt idx="385">
                <c:v>53716</c:v>
              </c:pt>
              <c:pt idx="386">
                <c:v>53848</c:v>
              </c:pt>
              <c:pt idx="387">
                <c:v>53916</c:v>
              </c:pt>
              <c:pt idx="388">
                <c:v>53953.5</c:v>
              </c:pt>
              <c:pt idx="389">
                <c:v>53964</c:v>
              </c:pt>
              <c:pt idx="390">
                <c:v>53986.5</c:v>
              </c:pt>
              <c:pt idx="391">
                <c:v>54144.5</c:v>
              </c:pt>
              <c:pt idx="392">
                <c:v>54969.5</c:v>
              </c:pt>
              <c:pt idx="393">
                <c:v>55027.5</c:v>
              </c:pt>
              <c:pt idx="394">
                <c:v>55029.5</c:v>
              </c:pt>
              <c:pt idx="395">
                <c:v>55029.5</c:v>
              </c:pt>
              <c:pt idx="396">
                <c:v>55066</c:v>
              </c:pt>
              <c:pt idx="397">
                <c:v>55094.5</c:v>
              </c:pt>
              <c:pt idx="398">
                <c:v>55171.5</c:v>
              </c:pt>
              <c:pt idx="399">
                <c:v>55238</c:v>
              </c:pt>
              <c:pt idx="400">
                <c:v>55310</c:v>
              </c:pt>
              <c:pt idx="401">
                <c:v>55937.5</c:v>
              </c:pt>
              <c:pt idx="402">
                <c:v>55943.5</c:v>
              </c:pt>
              <c:pt idx="403">
                <c:v>55954.5</c:v>
              </c:pt>
              <c:pt idx="404">
                <c:v>56005.5</c:v>
              </c:pt>
              <c:pt idx="405">
                <c:v>56018</c:v>
              </c:pt>
              <c:pt idx="406">
                <c:v>56019</c:v>
              </c:pt>
              <c:pt idx="407">
                <c:v>56354</c:v>
              </c:pt>
              <c:pt idx="408">
                <c:v>56360</c:v>
              </c:pt>
              <c:pt idx="409">
                <c:v>56448.5</c:v>
              </c:pt>
              <c:pt idx="410">
                <c:v>57070.5</c:v>
              </c:pt>
              <c:pt idx="411">
                <c:v>57090.5</c:v>
              </c:pt>
              <c:pt idx="412">
                <c:v>57111.5</c:v>
              </c:pt>
              <c:pt idx="413">
                <c:v>57111.5</c:v>
              </c:pt>
              <c:pt idx="414">
                <c:v>57253</c:v>
              </c:pt>
              <c:pt idx="415">
                <c:v>57262</c:v>
              </c:pt>
              <c:pt idx="416">
                <c:v>57329</c:v>
              </c:pt>
              <c:pt idx="417">
                <c:v>57584</c:v>
              </c:pt>
              <c:pt idx="418">
                <c:v>58118</c:v>
              </c:pt>
              <c:pt idx="419">
                <c:v>58124</c:v>
              </c:pt>
              <c:pt idx="420">
                <c:v>58140</c:v>
              </c:pt>
              <c:pt idx="421">
                <c:v>58252.5</c:v>
              </c:pt>
              <c:pt idx="422">
                <c:v>58253</c:v>
              </c:pt>
              <c:pt idx="423">
                <c:v>58253.5</c:v>
              </c:pt>
              <c:pt idx="424">
                <c:v>58254</c:v>
              </c:pt>
              <c:pt idx="425">
                <c:v>58299.5</c:v>
              </c:pt>
              <c:pt idx="426">
                <c:v>58301.5</c:v>
              </c:pt>
              <c:pt idx="427">
                <c:v>58307.5</c:v>
              </c:pt>
              <c:pt idx="428">
                <c:v>58323.5</c:v>
              </c:pt>
              <c:pt idx="429">
                <c:v>58381</c:v>
              </c:pt>
              <c:pt idx="430">
                <c:v>58419</c:v>
              </c:pt>
              <c:pt idx="431">
                <c:v>58444</c:v>
              </c:pt>
              <c:pt idx="432">
                <c:v>58478</c:v>
              </c:pt>
              <c:pt idx="433">
                <c:v>58507</c:v>
              </c:pt>
              <c:pt idx="434">
                <c:v>59173.5</c:v>
              </c:pt>
              <c:pt idx="435">
                <c:v>59260</c:v>
              </c:pt>
              <c:pt idx="436">
                <c:v>59308.5</c:v>
              </c:pt>
              <c:pt idx="437">
                <c:v>59388.5</c:v>
              </c:pt>
              <c:pt idx="438">
                <c:v>59389</c:v>
              </c:pt>
              <c:pt idx="439">
                <c:v>59443.5</c:v>
              </c:pt>
              <c:pt idx="440">
                <c:v>59444</c:v>
              </c:pt>
              <c:pt idx="441">
                <c:v>59482.5</c:v>
              </c:pt>
              <c:pt idx="442">
                <c:v>59483</c:v>
              </c:pt>
              <c:pt idx="443">
                <c:v>59538</c:v>
              </c:pt>
              <c:pt idx="444">
                <c:v>59543</c:v>
              </c:pt>
              <c:pt idx="445">
                <c:v>59600</c:v>
              </c:pt>
              <c:pt idx="446">
                <c:v>59649</c:v>
              </c:pt>
              <c:pt idx="447">
                <c:v>60170</c:v>
              </c:pt>
              <c:pt idx="448">
                <c:v>60363</c:v>
              </c:pt>
              <c:pt idx="449">
                <c:v>60377.5</c:v>
              </c:pt>
              <c:pt idx="450">
                <c:v>60468</c:v>
              </c:pt>
              <c:pt idx="451">
                <c:v>60468.5</c:v>
              </c:pt>
              <c:pt idx="452">
                <c:v>60568</c:v>
              </c:pt>
              <c:pt idx="453">
                <c:v>60613.5</c:v>
              </c:pt>
              <c:pt idx="454">
                <c:v>60641.5</c:v>
              </c:pt>
              <c:pt idx="455">
                <c:v>60642</c:v>
              </c:pt>
              <c:pt idx="456">
                <c:v>60705.5</c:v>
              </c:pt>
              <c:pt idx="457">
                <c:v>61450.5</c:v>
              </c:pt>
              <c:pt idx="458">
                <c:v>61501.5</c:v>
              </c:pt>
              <c:pt idx="459">
                <c:v>61501.5</c:v>
              </c:pt>
              <c:pt idx="460">
                <c:v>61504.5</c:v>
              </c:pt>
              <c:pt idx="461">
                <c:v>61504.5</c:v>
              </c:pt>
              <c:pt idx="462">
                <c:v>61544</c:v>
              </c:pt>
              <c:pt idx="463">
                <c:v>61555.5</c:v>
              </c:pt>
              <c:pt idx="464">
                <c:v>61556</c:v>
              </c:pt>
              <c:pt idx="465">
                <c:v>61621</c:v>
              </c:pt>
              <c:pt idx="466">
                <c:v>61624</c:v>
              </c:pt>
              <c:pt idx="467">
                <c:v>61624.5</c:v>
              </c:pt>
              <c:pt idx="468">
                <c:v>61770</c:v>
              </c:pt>
              <c:pt idx="469">
                <c:v>61869.5</c:v>
              </c:pt>
              <c:pt idx="470">
                <c:v>61874.5</c:v>
              </c:pt>
              <c:pt idx="471">
                <c:v>62553</c:v>
              </c:pt>
              <c:pt idx="472">
                <c:v>62553.5</c:v>
              </c:pt>
              <c:pt idx="473">
                <c:v>62571</c:v>
              </c:pt>
              <c:pt idx="474">
                <c:v>62571.5</c:v>
              </c:pt>
              <c:pt idx="475">
                <c:v>62581</c:v>
              </c:pt>
              <c:pt idx="476">
                <c:v>62608.5</c:v>
              </c:pt>
              <c:pt idx="477">
                <c:v>62643.5</c:v>
              </c:pt>
              <c:pt idx="478">
                <c:v>62731.5</c:v>
              </c:pt>
              <c:pt idx="479">
                <c:v>62731.5</c:v>
              </c:pt>
              <c:pt idx="480">
                <c:v>62732</c:v>
              </c:pt>
              <c:pt idx="481">
                <c:v>62732</c:v>
              </c:pt>
              <c:pt idx="482">
                <c:v>63129</c:v>
              </c:pt>
              <c:pt idx="483">
                <c:v>63129</c:v>
              </c:pt>
              <c:pt idx="484">
                <c:v>63129</c:v>
              </c:pt>
              <c:pt idx="485">
                <c:v>63562.5</c:v>
              </c:pt>
              <c:pt idx="486">
                <c:v>63612</c:v>
              </c:pt>
              <c:pt idx="487">
                <c:v>63653</c:v>
              </c:pt>
              <c:pt idx="488">
                <c:v>63683</c:v>
              </c:pt>
              <c:pt idx="489">
                <c:v>63683.5</c:v>
              </c:pt>
              <c:pt idx="490">
                <c:v>63723</c:v>
              </c:pt>
              <c:pt idx="491">
                <c:v>63768</c:v>
              </c:pt>
              <c:pt idx="492">
                <c:v>63842.5</c:v>
              </c:pt>
              <c:pt idx="493">
                <c:v>63926.5</c:v>
              </c:pt>
              <c:pt idx="494">
                <c:v>63933.5</c:v>
              </c:pt>
              <c:pt idx="495">
                <c:v>63951.5</c:v>
              </c:pt>
              <c:pt idx="496">
                <c:v>64023</c:v>
              </c:pt>
              <c:pt idx="497">
                <c:v>64696.5</c:v>
              </c:pt>
              <c:pt idx="498">
                <c:v>64722.5</c:v>
              </c:pt>
              <c:pt idx="499">
                <c:v>64763</c:v>
              </c:pt>
              <c:pt idx="500">
                <c:v>64781</c:v>
              </c:pt>
              <c:pt idx="501">
                <c:v>64892</c:v>
              </c:pt>
              <c:pt idx="502">
                <c:v>65023.5</c:v>
              </c:pt>
              <c:pt idx="503">
                <c:v>65024</c:v>
              </c:pt>
              <c:pt idx="504">
                <c:v>65048.5</c:v>
              </c:pt>
              <c:pt idx="505">
                <c:v>65691</c:v>
              </c:pt>
              <c:pt idx="506">
                <c:v>65835.5</c:v>
              </c:pt>
              <c:pt idx="507">
                <c:v>65918.5</c:v>
              </c:pt>
              <c:pt idx="508">
                <c:v>65919</c:v>
              </c:pt>
              <c:pt idx="509">
                <c:v>65956</c:v>
              </c:pt>
              <c:pt idx="510">
                <c:v>66081</c:v>
              </c:pt>
              <c:pt idx="511">
                <c:v>66084</c:v>
              </c:pt>
              <c:pt idx="512">
                <c:v>66087</c:v>
              </c:pt>
              <c:pt idx="513">
                <c:v>66093</c:v>
              </c:pt>
              <c:pt idx="514">
                <c:v>66111.5</c:v>
              </c:pt>
              <c:pt idx="515">
                <c:v>66112</c:v>
              </c:pt>
              <c:pt idx="516">
                <c:v>66132.5</c:v>
              </c:pt>
              <c:pt idx="517">
                <c:v>66196.5</c:v>
              </c:pt>
              <c:pt idx="518">
                <c:v>66371</c:v>
              </c:pt>
              <c:pt idx="519">
                <c:v>68290.5</c:v>
              </c:pt>
              <c:pt idx="520">
                <c:v>68291</c:v>
              </c:pt>
              <c:pt idx="521">
                <c:v>68372</c:v>
              </c:pt>
              <c:pt idx="522">
                <c:v>68426</c:v>
              </c:pt>
              <c:pt idx="523">
                <c:v>69390.5</c:v>
              </c:pt>
            </c:numLit>
          </c:xVal>
          <c:yVal>
            <c:numLit>
              <c:formatCode>General</c:formatCode>
              <c:ptCount val="2475"/>
              <c:pt idx="127">
                <c:v>4.7413749998668209E-3</c:v>
              </c:pt>
              <c:pt idx="225">
                <c:v>-5.3521499939961359E-3</c:v>
              </c:pt>
              <c:pt idx="226">
                <c:v>-5.7285999937448651E-3</c:v>
              </c:pt>
              <c:pt idx="227">
                <c:v>-6.3589749988750555E-3</c:v>
              </c:pt>
              <c:pt idx="228">
                <c:v>-6.6354250011499971E-3</c:v>
              </c:pt>
              <c:pt idx="229">
                <c:v>-6.0159499989822507E-3</c:v>
              </c:pt>
              <c:pt idx="234">
                <c:v>-6.2881249978090636E-3</c:v>
              </c:pt>
              <c:pt idx="235">
                <c:v>-5.6160999956773594E-3</c:v>
              </c:pt>
              <c:pt idx="236">
                <c:v>-5.0747999921441078E-3</c:v>
              </c:pt>
              <c:pt idx="237">
                <c:v>-5.6805999993230216E-3</c:v>
              </c:pt>
              <c:pt idx="238">
                <c:v>-4.9159499976667576E-3</c:v>
              </c:pt>
              <c:pt idx="239">
                <c:v>-7.7254999923752621E-3</c:v>
              </c:pt>
              <c:pt idx="240">
                <c:v>-7.4715749942697585E-3</c:v>
              </c:pt>
              <c:pt idx="241">
                <c:v>-6.9019500006106682E-3</c:v>
              </c:pt>
              <c:pt idx="242">
                <c:v>-7.1480249971500598E-3</c:v>
              </c:pt>
              <c:pt idx="244">
                <c:v>-7.9256499957409687E-3</c:v>
              </c:pt>
              <c:pt idx="245">
                <c:v>-1.0171724992687814E-2</c:v>
              </c:pt>
              <c:pt idx="246">
                <c:v>-9.456024992687162E-3</c:v>
              </c:pt>
              <c:pt idx="259">
                <c:v>-1.2159500001871493E-2</c:v>
              </c:pt>
              <c:pt idx="260">
                <c:v>-1.7512400001578499E-2</c:v>
              </c:pt>
              <c:pt idx="280">
                <c:v>-1.5190649995929562E-2</c:v>
              </c:pt>
              <c:pt idx="281">
                <c:v>-1.5637399999832269E-2</c:v>
              </c:pt>
              <c:pt idx="283">
                <c:v>-1.5431249994435348E-2</c:v>
              </c:pt>
              <c:pt idx="284">
                <c:v>-1.5703500001109205E-2</c:v>
              </c:pt>
              <c:pt idx="297">
                <c:v>-1.6276149995974265E-2</c:v>
              </c:pt>
              <c:pt idx="301">
                <c:v>-1.6329250000126194E-2</c:v>
              </c:pt>
              <c:pt idx="309">
                <c:v>-1.5215924999210984E-2</c:v>
              </c:pt>
              <c:pt idx="313">
                <c:v>-1.5541849999863189E-2</c:v>
              </c:pt>
              <c:pt idx="316">
                <c:v>-1.5341499994974583E-2</c:v>
              </c:pt>
              <c:pt idx="317">
                <c:v>-1.5494400002353359E-2</c:v>
              </c:pt>
              <c:pt idx="322">
                <c:v>-1.510565000353381E-2</c:v>
              </c:pt>
              <c:pt idx="323">
                <c:v>-1.2852399995608721E-2</c:v>
              </c:pt>
              <c:pt idx="330">
                <c:v>-1.4297749999968801E-2</c:v>
              </c:pt>
              <c:pt idx="341">
                <c:v>-1.4231074994313531E-2</c:v>
              </c:pt>
              <c:pt idx="343">
                <c:v>-1.3425249999272637E-2</c:v>
              </c:pt>
              <c:pt idx="344">
                <c:v>-1.3425249999272637E-2</c:v>
              </c:pt>
              <c:pt idx="347">
                <c:v>-1.4646399999037385E-2</c:v>
              </c:pt>
              <c:pt idx="349">
                <c:v>-1.4114474994130433E-2</c:v>
              </c:pt>
              <c:pt idx="350">
                <c:v>-1.2541924996185116E-2</c:v>
              </c:pt>
              <c:pt idx="351">
                <c:v>-1.7204975003551226E-2</c:v>
              </c:pt>
              <c:pt idx="352">
                <c:v>-1.4969474999816157E-2</c:v>
              </c:pt>
              <c:pt idx="354">
                <c:v>-1.4950349992432166E-2</c:v>
              </c:pt>
              <c:pt idx="355">
                <c:v>-1.5503249996982049E-2</c:v>
              </c:pt>
              <c:pt idx="356">
                <c:v>-1.4703249995363876E-2</c:v>
              </c:pt>
              <c:pt idx="360">
                <c:v>-1.5307674999348819E-2</c:v>
              </c:pt>
              <c:pt idx="361">
                <c:v>-1.4166374996420927E-2</c:v>
              </c:pt>
              <c:pt idx="362">
                <c:v>-1.4371824989211746E-2</c:v>
              </c:pt>
              <c:pt idx="364">
                <c:v>-1.6494550000061281E-2</c:v>
              </c:pt>
              <c:pt idx="365">
                <c:v>-1.8170999996073078E-2</c:v>
              </c:pt>
              <c:pt idx="366">
                <c:v>-1.6829699998197611E-2</c:v>
              </c:pt>
              <c:pt idx="367">
                <c:v>-1.6647100004774984E-2</c:v>
              </c:pt>
              <c:pt idx="368">
                <c:v>-1.6999999999825377E-2</c:v>
              </c:pt>
              <c:pt idx="370">
                <c:v>-1.8823199992766604E-2</c:v>
              </c:pt>
              <c:pt idx="373">
                <c:v>-1.6858350005350076E-2</c:v>
              </c:pt>
              <c:pt idx="374">
                <c:v>-1.6004424993298016E-2</c:v>
              </c:pt>
              <c:pt idx="376">
                <c:v>-2.0734449994051829E-2</c:v>
              </c:pt>
              <c:pt idx="379">
                <c:v>-1.7936799995368347E-2</c:v>
              </c:pt>
              <c:pt idx="380">
                <c:v>-1.7713249995722435E-2</c:v>
              </c:pt>
              <c:pt idx="381">
                <c:v>-2.0489700000325684E-2</c:v>
              </c:pt>
              <c:pt idx="382">
                <c:v>-1.7496774999017362E-2</c:v>
              </c:pt>
              <c:pt idx="383">
                <c:v>-1.625649999914458E-2</c:v>
              </c:pt>
              <c:pt idx="385">
                <c:v>-1.7889399998239242E-2</c:v>
              </c:pt>
              <c:pt idx="387">
                <c:v>-1.8439400002534967E-2</c:v>
              </c:pt>
              <c:pt idx="389">
                <c:v>-1.8062600000121165E-2</c:v>
              </c:pt>
              <c:pt idx="390">
                <c:v>-1.8425974994897842E-2</c:v>
              </c:pt>
              <c:pt idx="391">
                <c:v>-1.8195674994785804E-2</c:v>
              </c:pt>
              <c:pt idx="392">
                <c:v>-1.9019425002625212E-2</c:v>
              </c:pt>
              <c:pt idx="393">
                <c:v>-1.936412499344442E-2</c:v>
              </c:pt>
              <c:pt idx="394">
                <c:v>-1.9748425002035219E-2</c:v>
              </c:pt>
              <c:pt idx="395">
                <c:v>-1.9648424997285474E-2</c:v>
              </c:pt>
              <c:pt idx="396">
                <c:v>-1.9911899995349813E-2</c:v>
              </c:pt>
              <c:pt idx="397">
                <c:v>-1.9938174998969771E-2</c:v>
              </c:pt>
              <c:pt idx="398">
                <c:v>-1.9433724999544211E-2</c:v>
              </c:pt>
              <c:pt idx="399">
                <c:v>-2.076169999781996E-2</c:v>
              </c:pt>
              <c:pt idx="400">
                <c:v>-2.069649999612011E-2</c:v>
              </c:pt>
              <c:pt idx="401">
                <c:v>-2.172062499448657E-2</c:v>
              </c:pt>
              <c:pt idx="402">
                <c:v>-2.1973524992063176E-2</c:v>
              </c:pt>
              <c:pt idx="403">
                <c:v>-2.2587175000808202E-2</c:v>
              </c:pt>
              <c:pt idx="404">
                <c:v>-2.1986824998748489E-2</c:v>
              </c:pt>
              <c:pt idx="405">
                <c:v>-2.2538700002769474E-2</c:v>
              </c:pt>
              <c:pt idx="406">
                <c:v>-2.2830850000900682E-2</c:v>
              </c:pt>
              <c:pt idx="407">
                <c:v>-2.250110000022687E-2</c:v>
              </c:pt>
              <c:pt idx="408">
                <c:v>-2.2954000000027008E-2</c:v>
              </c:pt>
              <c:pt idx="409">
                <c:v>-2.3509274993557483E-2</c:v>
              </c:pt>
              <c:pt idx="410">
                <c:v>-2.3526574994320981E-2</c:v>
              </c:pt>
              <c:pt idx="411">
                <c:v>-2.5169574997562449E-2</c:v>
              </c:pt>
              <c:pt idx="412">
                <c:v>-2.4304724996909499E-2</c:v>
              </c:pt>
              <c:pt idx="413">
                <c:v>-2.3904724999738391E-2</c:v>
              </c:pt>
              <c:pt idx="414">
                <c:v>-2.3543950002931524E-2</c:v>
              </c:pt>
              <c:pt idx="415">
                <c:v>-2.197330000490183E-2</c:v>
              </c:pt>
              <c:pt idx="416">
                <c:v>-2.3547349992441013E-2</c:v>
              </c:pt>
              <c:pt idx="417">
                <c:v>-2.4345600002561696E-2</c:v>
              </c:pt>
              <c:pt idx="418">
                <c:v>-2.5153700000373647E-2</c:v>
              </c:pt>
              <c:pt idx="419">
                <c:v>-2.550659999542404E-2</c:v>
              </c:pt>
              <c:pt idx="420">
                <c:v>-2.5380999999470077E-2</c:v>
              </c:pt>
              <c:pt idx="421">
                <c:v>-2.5547874996846076E-2</c:v>
              </c:pt>
              <c:pt idx="422">
                <c:v>-2.6593950002279598E-2</c:v>
              </c:pt>
              <c:pt idx="423">
                <c:v>-2.6340024996898137E-2</c:v>
              </c:pt>
              <c:pt idx="424">
                <c:v>-2.5886099996569101E-2</c:v>
              </c:pt>
              <c:pt idx="425">
                <c:v>-2.65789249970112E-2</c:v>
              </c:pt>
              <c:pt idx="426">
                <c:v>-2.6263225001457613E-2</c:v>
              </c:pt>
              <c:pt idx="427">
                <c:v>-2.6416125001560431E-2</c:v>
              </c:pt>
              <c:pt idx="428">
                <c:v>-2.6190524993580766E-2</c:v>
              </c:pt>
              <c:pt idx="429">
                <c:v>-2.6489149997360073E-2</c:v>
              </c:pt>
              <c:pt idx="430">
                <c:v>-2.6290849993529264E-2</c:v>
              </c:pt>
              <c:pt idx="431">
                <c:v>-2.6894599999650382E-2</c:v>
              </c:pt>
              <c:pt idx="432">
                <c:v>-2.5727699998242315E-2</c:v>
              </c:pt>
              <c:pt idx="433">
                <c:v>-2.7300049994664732E-2</c:v>
              </c:pt>
              <c:pt idx="434">
                <c:v>-2.8418024994607549E-2</c:v>
              </c:pt>
              <c:pt idx="435">
                <c:v>-2.8988999998546205E-2</c:v>
              </c:pt>
              <c:pt idx="436">
                <c:v>-2.7258274996711407E-2</c:v>
              </c:pt>
              <c:pt idx="437">
                <c:v>-2.9230274994915817E-2</c:v>
              </c:pt>
              <c:pt idx="438">
                <c:v>-3.0276350000349339E-2</c:v>
              </c:pt>
              <c:pt idx="439">
                <c:v>-2.9198525000538211E-2</c:v>
              </c:pt>
              <c:pt idx="440">
                <c:v>-2.8644600002735388E-2</c:v>
              </c:pt>
              <c:pt idx="441">
                <c:v>-2.9092374999891035E-2</c:v>
              </c:pt>
              <c:pt idx="442">
                <c:v>-2.8138449997641146E-2</c:v>
              </c:pt>
              <c:pt idx="443">
                <c:v>-2.6506700000027195E-2</c:v>
              </c:pt>
              <c:pt idx="444">
                <c:v>-2.8757449996192008E-2</c:v>
              </c:pt>
              <c:pt idx="445">
                <c:v>-2.9620000001159497E-2</c:v>
              </c:pt>
              <c:pt idx="446">
                <c:v>-2.9135349999705795E-2</c:v>
              </c:pt>
              <c:pt idx="447">
                <c:v>-3.064549999544397E-2</c:v>
              </c:pt>
              <c:pt idx="448">
                <c:v>-3.0430449995037634E-2</c:v>
              </c:pt>
              <c:pt idx="449">
                <c:v>-3.1566624995321035E-2</c:v>
              </c:pt>
              <c:pt idx="450">
                <c:v>-2.9106200003298E-2</c:v>
              </c:pt>
              <c:pt idx="451">
                <c:v>-2.9952274999232031E-2</c:v>
              </c:pt>
              <c:pt idx="452">
                <c:v>-3.1321199996455107E-2</c:v>
              </c:pt>
              <c:pt idx="453">
                <c:v>-3.2814024998515379E-2</c:v>
              </c:pt>
              <c:pt idx="454">
                <c:v>-3.1494224997004494E-2</c:v>
              </c:pt>
              <c:pt idx="455">
                <c:v>-3.1740300000819843E-2</c:v>
              </c:pt>
              <c:pt idx="456">
                <c:v>-3.1191824993584305E-2</c:v>
              </c:pt>
              <c:pt idx="457">
                <c:v>-3.2743575000495184E-2</c:v>
              </c:pt>
              <c:pt idx="458">
                <c:v>-3.2783224996819627E-2</c:v>
              </c:pt>
              <c:pt idx="459">
                <c:v>-3.2493225000507664E-2</c:v>
              </c:pt>
              <c:pt idx="460">
                <c:v>-3.2409674997325055E-2</c:v>
              </c:pt>
              <c:pt idx="461">
                <c:v>-3.206967499863822E-2</c:v>
              </c:pt>
              <c:pt idx="462">
                <c:v>-3.3559600000444334E-2</c:v>
              </c:pt>
              <c:pt idx="463">
                <c:v>-3.241932499804534E-2</c:v>
              </c:pt>
              <c:pt idx="464">
                <c:v>-3.3665399998426437E-2</c:v>
              </c:pt>
              <c:pt idx="465">
                <c:v>-3.3655150000413414E-2</c:v>
              </c:pt>
              <c:pt idx="466">
                <c:v>-3.3931599995412398E-2</c:v>
              </c:pt>
              <c:pt idx="467">
                <c:v>-3.377767500205664E-2</c:v>
              </c:pt>
              <c:pt idx="468">
                <c:v>-3.3285499994235579E-2</c:v>
              </c:pt>
              <c:pt idx="469">
                <c:v>-3.3754424992366694E-2</c:v>
              </c:pt>
              <c:pt idx="470">
                <c:v>-3.3815174996561836E-2</c:v>
              </c:pt>
              <c:pt idx="471">
                <c:v>-3.4738949994789436E-2</c:v>
              </c:pt>
              <c:pt idx="472">
                <c:v>-3.4885025001130998E-2</c:v>
              </c:pt>
              <c:pt idx="473">
                <c:v>-3.5497650002071168E-2</c:v>
              </c:pt>
              <c:pt idx="474">
                <c:v>-3.5943724993558135E-2</c:v>
              </c:pt>
              <c:pt idx="475">
                <c:v>-3.5019149996514898E-2</c:v>
              </c:pt>
              <c:pt idx="476">
                <c:v>-3.4853274992201477E-2</c:v>
              </c:pt>
              <c:pt idx="477">
                <c:v>-3.5178525002265815E-2</c:v>
              </c:pt>
              <c:pt idx="478">
                <c:v>-3.5187724999559578E-2</c:v>
              </c:pt>
              <c:pt idx="479">
                <c:v>-3.5187724999559578E-2</c:v>
              </c:pt>
              <c:pt idx="480">
                <c:v>-3.5633799991046544E-2</c:v>
              </c:pt>
              <c:pt idx="481">
                <c:v>-3.5633799991046544E-2</c:v>
              </c:pt>
              <c:pt idx="482">
                <c:v>-3.6417349991097581E-2</c:v>
              </c:pt>
              <c:pt idx="483">
                <c:v>-3.6417349991097581E-2</c:v>
              </c:pt>
              <c:pt idx="484">
                <c:v>-3.611734999140026E-2</c:v>
              </c:pt>
              <c:pt idx="485">
                <c:v>-3.8124374994367827E-2</c:v>
              </c:pt>
              <c:pt idx="486">
                <c:v>-3.7225799998850562E-2</c:v>
              </c:pt>
              <c:pt idx="487">
                <c:v>-3.6403949998202734E-2</c:v>
              </c:pt>
              <c:pt idx="488">
                <c:v>-3.6968450003769249E-2</c:v>
              </c:pt>
              <c:pt idx="489">
                <c:v>-3.8714524998795241E-2</c:v>
              </c:pt>
              <c:pt idx="490">
                <c:v>-3.7254449998727068E-2</c:v>
              </c:pt>
              <c:pt idx="491">
                <c:v>-3.7501200000406243E-2</c:v>
              </c:pt>
              <c:pt idx="492">
                <c:v>-3.7816374999238178E-2</c:v>
              </c:pt>
              <c:pt idx="493">
                <c:v>-3.8006974995369092E-2</c:v>
              </c:pt>
              <c:pt idx="494">
                <c:v>-3.8352025003405288E-2</c:v>
              </c:pt>
              <c:pt idx="495">
                <c:v>-3.7610724997648504E-2</c:v>
              </c:pt>
              <c:pt idx="496">
                <c:v>-3.799944999627769E-2</c:v>
              </c:pt>
              <c:pt idx="497">
                <c:v>-4.0262474998598918E-2</c:v>
              </c:pt>
              <c:pt idx="498">
                <c:v>-4.0458374998706859E-2</c:v>
              </c:pt>
              <c:pt idx="499">
                <c:v>-3.9790450005966704E-2</c:v>
              </c:pt>
              <c:pt idx="500">
                <c:v>-4.0349150003748946E-2</c:v>
              </c:pt>
              <c:pt idx="501">
                <c:v>-4.0477799993823282E-2</c:v>
              </c:pt>
              <c:pt idx="502">
                <c:v>-4.1695524996612221E-2</c:v>
              </c:pt>
              <c:pt idx="503">
                <c:v>-4.0941600003861822E-2</c:v>
              </c:pt>
              <c:pt idx="504">
                <c:v>-4.1299274998891633E-2</c:v>
              </c:pt>
              <c:pt idx="505">
                <c:v>-4.2105649998120498E-2</c:v>
              </c:pt>
              <c:pt idx="506">
                <c:v>-4.242132500075968E-2</c:v>
              </c:pt>
              <c:pt idx="507">
                <c:v>-4.2669775000831578E-2</c:v>
              </c:pt>
              <c:pt idx="508">
                <c:v>-4.2815849992621224E-2</c:v>
              </c:pt>
              <c:pt idx="509">
                <c:v>-4.3625400001474191E-2</c:v>
              </c:pt>
              <c:pt idx="510">
                <c:v>-3.8844150003569666E-2</c:v>
              </c:pt>
              <c:pt idx="511">
                <c:v>-4.7420599999895785E-2</c:v>
              </c:pt>
              <c:pt idx="512">
                <c:v>-4.2997049989935476E-2</c:v>
              </c:pt>
              <c:pt idx="513">
                <c:v>-4.5749949997116346E-2</c:v>
              </c:pt>
              <c:pt idx="514">
                <c:v>-4.345472499699099E-2</c:v>
              </c:pt>
              <c:pt idx="515">
                <c:v>-4.4000800000503659E-2</c:v>
              </c:pt>
              <c:pt idx="516">
                <c:v>-4.258987499633804E-2</c:v>
              </c:pt>
              <c:pt idx="517">
                <c:v>-4.4387474998075049E-2</c:v>
              </c:pt>
              <c:pt idx="518">
                <c:v>-4.4367649999912828E-2</c:v>
              </c:pt>
              <c:pt idx="519">
                <c:v>-4.7777544670680072E-2</c:v>
              </c:pt>
              <c:pt idx="520">
                <c:v>-4.8034453015134204E-2</c:v>
              </c:pt>
              <c:pt idx="521">
                <c:v>-4.8359799999161623E-2</c:v>
              </c:pt>
              <c:pt idx="522">
                <c:v>-4.8535900001297705E-2</c:v>
              </c:pt>
              <c:pt idx="523">
                <c:v>-4.9814574995252769E-2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B4BA-4EEC-935B-BF02B784ABFA}"/>
            </c:ext>
          </c:extLst>
        </c:ser>
        <c:ser>
          <c:idx val="7"/>
          <c:order val="3"/>
          <c:tx>
            <c:v>Q.+LiTE fit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126"/>
              <c:pt idx="0">
                <c:v>-62000</c:v>
              </c:pt>
              <c:pt idx="1">
                <c:v>-61000</c:v>
              </c:pt>
              <c:pt idx="2">
                <c:v>-60000</c:v>
              </c:pt>
              <c:pt idx="3">
                <c:v>-59000</c:v>
              </c:pt>
              <c:pt idx="4">
                <c:v>-58000</c:v>
              </c:pt>
              <c:pt idx="5">
                <c:v>-57000</c:v>
              </c:pt>
              <c:pt idx="6">
                <c:v>-56000</c:v>
              </c:pt>
              <c:pt idx="7">
                <c:v>-55000</c:v>
              </c:pt>
              <c:pt idx="8">
                <c:v>-54000</c:v>
              </c:pt>
              <c:pt idx="9">
                <c:v>-53000</c:v>
              </c:pt>
              <c:pt idx="10">
                <c:v>-52000</c:v>
              </c:pt>
              <c:pt idx="11">
                <c:v>-51000</c:v>
              </c:pt>
              <c:pt idx="12">
                <c:v>-50000</c:v>
              </c:pt>
              <c:pt idx="13">
                <c:v>-49000</c:v>
              </c:pt>
              <c:pt idx="14">
                <c:v>-48000</c:v>
              </c:pt>
              <c:pt idx="15">
                <c:v>-47000</c:v>
              </c:pt>
              <c:pt idx="16">
                <c:v>-46000</c:v>
              </c:pt>
              <c:pt idx="17">
                <c:v>-45000</c:v>
              </c:pt>
              <c:pt idx="18">
                <c:v>-44000</c:v>
              </c:pt>
              <c:pt idx="19">
                <c:v>-43000</c:v>
              </c:pt>
              <c:pt idx="20">
                <c:v>-42000</c:v>
              </c:pt>
              <c:pt idx="21">
                <c:v>-41000</c:v>
              </c:pt>
              <c:pt idx="22">
                <c:v>-40000</c:v>
              </c:pt>
              <c:pt idx="23">
                <c:v>-39000</c:v>
              </c:pt>
              <c:pt idx="24">
                <c:v>-38000</c:v>
              </c:pt>
              <c:pt idx="25">
                <c:v>-37000</c:v>
              </c:pt>
              <c:pt idx="26">
                <c:v>-36000</c:v>
              </c:pt>
              <c:pt idx="27">
                <c:v>-35000</c:v>
              </c:pt>
              <c:pt idx="28">
                <c:v>-34000</c:v>
              </c:pt>
              <c:pt idx="29">
                <c:v>-33000</c:v>
              </c:pt>
              <c:pt idx="30">
                <c:v>-32000</c:v>
              </c:pt>
              <c:pt idx="31">
                <c:v>-31000</c:v>
              </c:pt>
              <c:pt idx="32">
                <c:v>-30000</c:v>
              </c:pt>
              <c:pt idx="33">
                <c:v>-29000</c:v>
              </c:pt>
              <c:pt idx="34">
                <c:v>-28000</c:v>
              </c:pt>
              <c:pt idx="35">
                <c:v>-27000</c:v>
              </c:pt>
              <c:pt idx="36">
                <c:v>-26000</c:v>
              </c:pt>
              <c:pt idx="37">
                <c:v>-25000</c:v>
              </c:pt>
              <c:pt idx="38">
                <c:v>-24000</c:v>
              </c:pt>
              <c:pt idx="39">
                <c:v>-23000</c:v>
              </c:pt>
              <c:pt idx="40">
                <c:v>-22000</c:v>
              </c:pt>
              <c:pt idx="41">
                <c:v>-21000</c:v>
              </c:pt>
              <c:pt idx="42">
                <c:v>-20000</c:v>
              </c:pt>
              <c:pt idx="43">
                <c:v>-19000</c:v>
              </c:pt>
              <c:pt idx="44">
                <c:v>-18000</c:v>
              </c:pt>
              <c:pt idx="45">
                <c:v>-17000</c:v>
              </c:pt>
              <c:pt idx="46">
                <c:v>-16000</c:v>
              </c:pt>
              <c:pt idx="47">
                <c:v>-15000</c:v>
              </c:pt>
              <c:pt idx="48">
                <c:v>-14000</c:v>
              </c:pt>
              <c:pt idx="49">
                <c:v>-13000</c:v>
              </c:pt>
              <c:pt idx="50">
                <c:v>-12000</c:v>
              </c:pt>
              <c:pt idx="51">
                <c:v>-11000</c:v>
              </c:pt>
              <c:pt idx="52">
                <c:v>-10000</c:v>
              </c:pt>
              <c:pt idx="53">
                <c:v>-9000</c:v>
              </c:pt>
              <c:pt idx="54">
                <c:v>-8000</c:v>
              </c:pt>
              <c:pt idx="55">
                <c:v>-7000</c:v>
              </c:pt>
              <c:pt idx="56">
                <c:v>-6000</c:v>
              </c:pt>
              <c:pt idx="57">
                <c:v>-5000</c:v>
              </c:pt>
              <c:pt idx="58">
                <c:v>-4000</c:v>
              </c:pt>
              <c:pt idx="59">
                <c:v>-3000</c:v>
              </c:pt>
              <c:pt idx="60">
                <c:v>-2000</c:v>
              </c:pt>
              <c:pt idx="61">
                <c:v>-1000</c:v>
              </c:pt>
              <c:pt idx="62">
                <c:v>0</c:v>
              </c:pt>
              <c:pt idx="63">
                <c:v>1000</c:v>
              </c:pt>
              <c:pt idx="64">
                <c:v>2000</c:v>
              </c:pt>
              <c:pt idx="65">
                <c:v>3000</c:v>
              </c:pt>
              <c:pt idx="66">
                <c:v>4000</c:v>
              </c:pt>
              <c:pt idx="67">
                <c:v>5000</c:v>
              </c:pt>
              <c:pt idx="68">
                <c:v>6000</c:v>
              </c:pt>
              <c:pt idx="69">
                <c:v>7000</c:v>
              </c:pt>
              <c:pt idx="70">
                <c:v>8000</c:v>
              </c:pt>
              <c:pt idx="71">
                <c:v>9000</c:v>
              </c:pt>
              <c:pt idx="72">
                <c:v>10000</c:v>
              </c:pt>
              <c:pt idx="73">
                <c:v>11000</c:v>
              </c:pt>
              <c:pt idx="74">
                <c:v>12000</c:v>
              </c:pt>
              <c:pt idx="75">
                <c:v>13000</c:v>
              </c:pt>
              <c:pt idx="76">
                <c:v>14000</c:v>
              </c:pt>
              <c:pt idx="77">
                <c:v>15000</c:v>
              </c:pt>
              <c:pt idx="78">
                <c:v>16000</c:v>
              </c:pt>
              <c:pt idx="79">
                <c:v>17000</c:v>
              </c:pt>
              <c:pt idx="80">
                <c:v>18000</c:v>
              </c:pt>
              <c:pt idx="81">
                <c:v>19000</c:v>
              </c:pt>
              <c:pt idx="82">
                <c:v>20000</c:v>
              </c:pt>
              <c:pt idx="83">
                <c:v>21000</c:v>
              </c:pt>
              <c:pt idx="84">
                <c:v>22000</c:v>
              </c:pt>
              <c:pt idx="85">
                <c:v>23000</c:v>
              </c:pt>
              <c:pt idx="86">
                <c:v>24000</c:v>
              </c:pt>
              <c:pt idx="87">
                <c:v>25000</c:v>
              </c:pt>
              <c:pt idx="88">
                <c:v>26000</c:v>
              </c:pt>
              <c:pt idx="89">
                <c:v>27000</c:v>
              </c:pt>
              <c:pt idx="90">
                <c:v>28000</c:v>
              </c:pt>
              <c:pt idx="91">
                <c:v>29000</c:v>
              </c:pt>
              <c:pt idx="92">
                <c:v>30000</c:v>
              </c:pt>
              <c:pt idx="93">
                <c:v>31000</c:v>
              </c:pt>
              <c:pt idx="94">
                <c:v>32000</c:v>
              </c:pt>
              <c:pt idx="95">
                <c:v>33000</c:v>
              </c:pt>
              <c:pt idx="96">
                <c:v>34000</c:v>
              </c:pt>
              <c:pt idx="97">
                <c:v>35000</c:v>
              </c:pt>
              <c:pt idx="98">
                <c:v>36000</c:v>
              </c:pt>
              <c:pt idx="99">
                <c:v>37000</c:v>
              </c:pt>
              <c:pt idx="100">
                <c:v>38000</c:v>
              </c:pt>
              <c:pt idx="101">
                <c:v>39000</c:v>
              </c:pt>
              <c:pt idx="102">
                <c:v>40000</c:v>
              </c:pt>
              <c:pt idx="103">
                <c:v>41000</c:v>
              </c:pt>
              <c:pt idx="104">
                <c:v>42000</c:v>
              </c:pt>
              <c:pt idx="105">
                <c:v>43000</c:v>
              </c:pt>
              <c:pt idx="106">
                <c:v>44000</c:v>
              </c:pt>
              <c:pt idx="107">
                <c:v>45000</c:v>
              </c:pt>
              <c:pt idx="108">
                <c:v>46000</c:v>
              </c:pt>
              <c:pt idx="109">
                <c:v>47000</c:v>
              </c:pt>
              <c:pt idx="110">
                <c:v>48000</c:v>
              </c:pt>
              <c:pt idx="111">
                <c:v>49000</c:v>
              </c:pt>
              <c:pt idx="112">
                <c:v>50000</c:v>
              </c:pt>
              <c:pt idx="113">
                <c:v>51000</c:v>
              </c:pt>
              <c:pt idx="114">
                <c:v>52000</c:v>
              </c:pt>
              <c:pt idx="115">
                <c:v>53000</c:v>
              </c:pt>
              <c:pt idx="116">
                <c:v>54000</c:v>
              </c:pt>
              <c:pt idx="117">
                <c:v>55000</c:v>
              </c:pt>
              <c:pt idx="118">
                <c:v>56000</c:v>
              </c:pt>
              <c:pt idx="119">
                <c:v>57000</c:v>
              </c:pt>
              <c:pt idx="120">
                <c:v>58000</c:v>
              </c:pt>
              <c:pt idx="121">
                <c:v>59000</c:v>
              </c:pt>
              <c:pt idx="122">
                <c:v>60000</c:v>
              </c:pt>
              <c:pt idx="123">
                <c:v>61000</c:v>
              </c:pt>
              <c:pt idx="124">
                <c:v>62000</c:v>
              </c:pt>
              <c:pt idx="125">
                <c:v>63000</c:v>
              </c:pt>
            </c:numLit>
          </c:xVal>
          <c:yVal>
            <c:numLit>
              <c:formatCode>General</c:formatCode>
              <c:ptCount val="126"/>
              <c:pt idx="0">
                <c:v>0.31554913729369605</c:v>
              </c:pt>
              <c:pt idx="1">
                <c:v>0.31098182628013926</c:v>
              </c:pt>
              <c:pt idx="2">
                <c:v>0.30636080943313615</c:v>
              </c:pt>
              <c:pt idx="3">
                <c:v>0.30168522911715812</c:v>
              </c:pt>
              <c:pt idx="4">
                <c:v>0.29695421696444768</c:v>
              </c:pt>
              <c:pt idx="5">
                <c:v>0.29216689472962598</c:v>
              </c:pt>
              <c:pt idx="6">
                <c:v>0.28732237534839766</c:v>
              </c:pt>
              <c:pt idx="7">
                <c:v>0.28241976425894511</c:v>
              </c:pt>
              <c:pt idx="8">
                <c:v>0.27745816107514643</c:v>
              </c:pt>
              <c:pt idx="9">
                <c:v>0.27243666173136921</c:v>
              </c:pt>
              <c:pt idx="10">
                <c:v>0.26735436124787709</c:v>
              </c:pt>
              <c:pt idx="11">
                <c:v>0.26221035729282255</c:v>
              </c:pt>
              <c:pt idx="12">
                <c:v>0.25700375474097586</c:v>
              </c:pt>
              <c:pt idx="13">
                <c:v>0.25173367145112985</c:v>
              </c:pt>
              <c:pt idx="14">
                <c:v>0.2463992455048295</c:v>
              </c:pt>
              <c:pt idx="15">
                <c:v>0.24099964417099798</c:v>
              </c:pt>
              <c:pt idx="16">
                <c:v>0.23553407488742026</c:v>
              </c:pt>
              <c:pt idx="17">
                <c:v>0.23000179858494169</c:v>
              </c:pt>
              <c:pt idx="18">
                <c:v>0.22440214572818379</c:v>
              </c:pt>
              <c:pt idx="19">
                <c:v>0.21873453551217764</c:v>
              </c:pt>
              <c:pt idx="20">
                <c:v>0.21299849874166527</c:v>
              </c:pt>
              <c:pt idx="21">
                <c:v>0.20719370503189735</c:v>
              </c:pt>
              <c:pt idx="22">
                <c:v>0.20131999510772514</c:v>
              </c:pt>
              <c:pt idx="23">
                <c:v>0.19537741914040266</c:v>
              </c:pt>
              <c:pt idx="24">
                <c:v>0.18936628224468521</c:v>
              </c:pt>
              <c:pt idx="25">
                <c:v>0.1832871984553115</c:v>
              </c:pt>
              <c:pt idx="26">
                <c:v>0.17714115470148148</c:v>
              </c:pt>
              <c:pt idx="27">
                <c:v>0.17092958648714149</c:v>
              </c:pt>
              <c:pt idx="28">
                <c:v>0.16465446714729473</c:v>
              </c:pt>
              <c:pt idx="29">
                <c:v>0.15831841266553751</c:v>
              </c:pt>
              <c:pt idx="30">
                <c:v>0.15192480407792902</c:v>
              </c:pt>
              <c:pt idx="31">
                <c:v>0.14547792941232443</c:v>
              </c:pt>
              <c:pt idx="32">
                <c:v>0.13898314685569774</c:v>
              </c:pt>
              <c:pt idx="33">
                <c:v>0.13244707029980785</c:v>
              </c:pt>
              <c:pt idx="34">
                <c:v>0.12587777742189973</c:v>
              </c:pt>
              <c:pt idx="35">
                <c:v>0.11928503876458657</c:v>
              </c:pt>
              <c:pt idx="36">
                <c:v>0.11268056354966735</c:v>
              </c:pt>
              <c:pt idx="37">
                <c:v>0.1060782537878843</c:v>
              </c:pt>
              <c:pt idx="38">
                <c:v>9.9494452236962447E-2</c:v>
              </c:pt>
              <c:pt idx="39">
                <c:v>9.294816170548785E-2</c:v>
              </c:pt>
              <c:pt idx="40">
                <c:v>8.6461203359145561E-2</c:v>
              </c:pt>
              <c:pt idx="41">
                <c:v>8.0058271152267421E-2</c:v>
              </c:pt>
              <c:pt idx="42">
                <c:v>7.3766830560632352E-2</c:v>
              </c:pt>
              <c:pt idx="43">
                <c:v>6.7616806018347436E-2</c:v>
              </c:pt>
              <c:pt idx="44">
                <c:v>6.1640007357334679E-2</c:v>
              </c:pt>
              <c:pt idx="45">
                <c:v>5.5869265328417718E-2</c:v>
              </c:pt>
              <c:pt idx="46">
                <c:v>5.0337281912242009E-2</c:v>
              </c:pt>
              <c:pt idx="47">
                <c:v>4.507525007628075E-2</c:v>
              </c:pt>
              <c:pt idx="48">
                <c:v>4.0111351471642138E-2</c:v>
              </c:pt>
              <c:pt idx="49">
                <c:v>3.546928572319135E-2</c:v>
              </c:pt>
              <c:pt idx="50">
                <c:v>3.1167006387542016E-2</c:v>
              </c:pt>
              <c:pt idx="51">
                <c:v>2.7215825515058245E-2</c:v>
              </c:pt>
              <c:pt idx="52">
                <c:v>2.3619999840525902E-2</c:v>
              </c:pt>
              <c:pt idx="53">
                <c:v>2.0376837319405872E-2</c:v>
              </c:pt>
              <c:pt idx="54">
                <c:v>1.7477281951552751E-2</c:v>
              </c:pt>
              <c:pt idx="55">
                <c:v>1.4906868117913252E-2</c:v>
              </c:pt>
              <c:pt idx="56">
                <c:v>1.2646897649003799E-2</c:v>
              </c:pt>
              <c:pt idx="57">
                <c:v>1.0675687932420311E-2</c:v>
              </c:pt>
              <c:pt idx="58">
                <c:v>8.9697619813621371E-3</c:v>
              </c:pt>
              <c:pt idx="59">
                <c:v>7.5048899975477604E-3</c:v>
              </c:pt>
              <c:pt idx="60">
                <c:v>6.2569341901509215E-3</c:v>
              </c:pt>
              <c:pt idx="61">
                <c:v>5.2024850877251949E-3</c:v>
              </c:pt>
              <c:pt idx="62">
                <c:v>4.3193035016572054E-3</c:v>
              </c:pt>
              <c:pt idx="63">
                <c:v>3.5865969845935985E-3</c:v>
              </c:pt>
              <c:pt idx="64">
                <c:v>2.9851650192093751E-3</c:v>
              </c:pt>
              <c:pt idx="65">
                <c:v>2.4974462500559069E-3</c:v>
              </c:pt>
              <c:pt idx="66">
                <c:v>2.1074966981078566E-3</c:v>
              </c:pt>
              <c:pt idx="67">
                <c:v>1.8009222475313252E-3</c:v>
              </c:pt>
              <c:pt idx="68">
                <c:v>1.5647831264651267E-3</c:v>
              </c:pt>
              <c:pt idx="69">
                <c:v>1.3874832949027603E-3</c:v>
              </c:pt>
              <c:pt idx="70">
                <c:v>1.2586538159281326E-3</c:v>
              </c:pt>
              <c:pt idx="71">
                <c:v>1.169036375654884E-3</c:v>
              </c:pt>
              <c:pt idx="72">
                <c:v>1.1103709766475765E-3</c:v>
              </c:pt>
              <c:pt idx="73">
                <c:v>1.0752902835151658E-3</c:v>
              </c:pt>
              <c:pt idx="74">
                <c:v>1.0572219943435959E-3</c:v>
              </c:pt>
              <c:pt idx="75">
                <c:v>1.0502998297804954E-3</c:v>
              </c:pt>
              <c:pt idx="76">
                <c:v>1.0492831882876795E-3</c:v>
              </c:pt>
              <c:pt idx="77">
                <c:v>1.0494851519460399E-3</c:v>
              </c:pt>
              <c:pt idx="78">
                <c:v>1.0467082996848519E-3</c:v>
              </c:pt>
              <c:pt idx="79">
                <c:v>1.0371876616021188E-3</c:v>
              </c:pt>
              <c:pt idx="80">
                <c:v>1.0175401029538312E-3</c:v>
              </c:pt>
              <c:pt idx="81">
                <c:v>9.8471943713229326E-4</c:v>
              </c:pt>
              <c:pt idx="82">
                <c:v>9.3597661437316675E-4</c:v>
              </c:pt>
              <c:pt idx="83">
                <c:v>8.6882440086444648E-4</c:v>
              </c:pt>
              <c:pt idx="84">
                <c:v>7.8100603839431626E-4</c:v>
              </c:pt>
              <c:pt idx="85">
                <c:v>6.7046744796851396E-4</c:v>
              </c:pt>
              <c:pt idx="86">
                <c:v>5.3533260545412381E-4</c:v>
              </c:pt>
              <c:pt idx="87">
                <c:v>3.7388176973303724E-4</c:v>
              </c:pt>
              <c:pt idx="88">
                <c:v>1.8453228304027638E-4</c:v>
              </c:pt>
              <c:pt idx="89">
                <c:v>-3.4178309979530919E-5</c:v>
              </c:pt>
              <c:pt idx="90">
                <c:v>-2.8360706119525542E-4</c:v>
              </c:pt>
              <c:pt idx="91">
                <c:v>-5.6501856291705371E-4</c:v>
              </c:pt>
              <c:pt idx="92">
                <c:v>-8.795962580503483E-4</c:v>
              </c:pt>
              <c:pt idx="93">
                <c:v>-1.2284523327432371E-3</c:v>
              </c:pt>
              <c:pt idx="94">
                <c:v>-1.6126364011488231E-3</c:v>
              </c:pt>
              <c:pt idx="95">
                <c:v>-2.0331431817843873E-3</c:v>
              </c:pt>
              <c:pt idx="96">
                <c:v>-2.4909193502891391E-3</c:v>
              </c:pt>
              <c:pt idx="97">
                <c:v>-2.9868697339313077E-3</c:v>
              </c:pt>
              <c:pt idx="98">
                <c:v>-3.5218629894565867E-3</c:v>
              </c:pt>
              <c:pt idx="99">
                <c:v>-4.0967368788466657E-3</c:v>
              </c:pt>
              <c:pt idx="100">
                <c:v>-4.7123032287311253E-3</c:v>
              </c:pt>
              <c:pt idx="101">
                <c:v>-5.3693526302380779E-3</c:v>
              </c:pt>
              <c:pt idx="102">
                <c:v>-6.0686589087150869E-3</c:v>
              </c:pt>
              <c:pt idx="103">
                <c:v>-6.8109833685984292E-3</c:v>
              </c:pt>
              <c:pt idx="104">
                <c:v>-7.5970787991054348E-3</c:v>
              </c:pt>
              <c:pt idx="105">
                <c:v>-8.4276932123296677E-3</c:v>
              </c:pt>
              <c:pt idx="106">
                <c:v>-9.3035732772706534E-3</c:v>
              </c:pt>
              <c:pt idx="107">
                <c:v>-1.0225467411363341E-2</c:v>
              </c:pt>
              <c:pt idx="108">
                <c:v>-1.1194128494771569E-2</c:v>
              </c:pt>
              <c:pt idx="109">
                <c:v>-1.2210316181208242E-2</c:v>
              </c:pt>
              <c:pt idx="110">
                <c:v>-1.3274798791115996E-2</c:v>
              </c:pt>
              <c:pt idx="111">
                <c:v>-1.4388354787190312E-2</c:v>
              </c:pt>
              <c:pt idx="112">
                <c:v>-1.5551773846787943E-2</c:v>
              </c:pt>
              <c:pt idx="113">
                <c:v>-1.676585755904568E-2</c:v>
              </c:pt>
              <c:pt idx="114">
                <c:v>-1.8031419784925944E-2</c:v>
              </c:pt>
              <c:pt idx="115">
                <c:v>-1.9349286724510438E-2</c:v>
              </c:pt>
              <c:pt idx="116">
                <c:v>-2.072029673659978E-2</c:v>
              </c:pt>
              <c:pt idx="117">
                <c:v>-2.2145299950368277E-2</c:v>
              </c:pt>
              <c:pt idx="118">
                <c:v>-2.3625157697255282E-2</c:v>
              </c:pt>
              <c:pt idx="119">
                <c:v>-2.5160741773714052E-2</c:v>
              </c:pt>
              <c:pt idx="120">
                <c:v>-2.6752933522622036E-2</c:v>
              </c:pt>
              <c:pt idx="121">
                <c:v>-2.8402622694216742E-2</c:v>
              </c:pt>
              <c:pt idx="122">
                <c:v>-3.0110706017792567E-2</c:v>
              </c:pt>
              <c:pt idx="123">
                <c:v>-3.1878085384652567E-2</c:v>
              </c:pt>
              <c:pt idx="124">
                <c:v>-3.3705665512499261E-2</c:v>
              </c:pt>
              <c:pt idx="125">
                <c:v>-3.5594350932865108E-2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B4BA-4EEC-935B-BF02B784A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4006880"/>
        <c:axId val="1"/>
      </c:scatterChart>
      <c:valAx>
        <c:axId val="744006880"/>
        <c:scaling>
          <c:orientation val="minMax"/>
          <c:max val="70000"/>
          <c:min val="-60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3"/>
          <c:min val="-0.0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4006880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V1115 Cas - O-C Diagr.</a:t>
            </a:r>
          </a:p>
        </c:rich>
      </c:tx>
      <c:layout>
        <c:manualLayout>
          <c:xMode val="edge"/>
          <c:yMode val="edge"/>
          <c:x val="0.37874665666791651"/>
          <c:y val="3.35366733004528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1241843699303"/>
          <c:y val="0.13461556519301221"/>
          <c:w val="0.82585143740890388"/>
          <c:h val="0.69230862099263424"/>
        </c:manualLayout>
      </c:layout>
      <c:scatterChart>
        <c:scatterStyle val="lineMarker"/>
        <c:varyColors val="0"/>
        <c:ser>
          <c:idx val="0"/>
          <c:order val="0"/>
          <c:tx>
            <c:strRef>
              <c:f>Samec..!$H$20:$H$20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Samec..!$F$21:$F$999</c:f>
              <c:numCache>
                <c:formatCode>General</c:formatCode>
                <c:ptCount val="979"/>
                <c:pt idx="0">
                  <c:v>-21736.5</c:v>
                </c:pt>
                <c:pt idx="1">
                  <c:v>-17879.5</c:v>
                </c:pt>
                <c:pt idx="2">
                  <c:v>-17861</c:v>
                </c:pt>
                <c:pt idx="3">
                  <c:v>-17861</c:v>
                </c:pt>
                <c:pt idx="4">
                  <c:v>-17860.5</c:v>
                </c:pt>
                <c:pt idx="5">
                  <c:v>-17796</c:v>
                </c:pt>
                <c:pt idx="6">
                  <c:v>-16846.5</c:v>
                </c:pt>
                <c:pt idx="7">
                  <c:v>-16846</c:v>
                </c:pt>
                <c:pt idx="8">
                  <c:v>-16845.5</c:v>
                </c:pt>
                <c:pt idx="9">
                  <c:v>-14865.5</c:v>
                </c:pt>
                <c:pt idx="10">
                  <c:v>-14862.5</c:v>
                </c:pt>
                <c:pt idx="11">
                  <c:v>-14859.5</c:v>
                </c:pt>
                <c:pt idx="12">
                  <c:v>-14859</c:v>
                </c:pt>
                <c:pt idx="13">
                  <c:v>-13853.5</c:v>
                </c:pt>
                <c:pt idx="14">
                  <c:v>-12438.5</c:v>
                </c:pt>
                <c:pt idx="15">
                  <c:v>-12438</c:v>
                </c:pt>
                <c:pt idx="16">
                  <c:v>-11331</c:v>
                </c:pt>
                <c:pt idx="17">
                  <c:v>-11330.5</c:v>
                </c:pt>
                <c:pt idx="18">
                  <c:v>-10347.5</c:v>
                </c:pt>
                <c:pt idx="19">
                  <c:v>-10347</c:v>
                </c:pt>
                <c:pt idx="20">
                  <c:v>-10114.5</c:v>
                </c:pt>
                <c:pt idx="21">
                  <c:v>-10109.5</c:v>
                </c:pt>
                <c:pt idx="22">
                  <c:v>-10109</c:v>
                </c:pt>
                <c:pt idx="23">
                  <c:v>-10019</c:v>
                </c:pt>
                <c:pt idx="24">
                  <c:v>-10019</c:v>
                </c:pt>
                <c:pt idx="25">
                  <c:v>-10019</c:v>
                </c:pt>
                <c:pt idx="26">
                  <c:v>-10019</c:v>
                </c:pt>
                <c:pt idx="27">
                  <c:v>-9985</c:v>
                </c:pt>
                <c:pt idx="28">
                  <c:v>-9985</c:v>
                </c:pt>
                <c:pt idx="29">
                  <c:v>-9985</c:v>
                </c:pt>
                <c:pt idx="30">
                  <c:v>-9982</c:v>
                </c:pt>
                <c:pt idx="31">
                  <c:v>-9982</c:v>
                </c:pt>
                <c:pt idx="32">
                  <c:v>-9982</c:v>
                </c:pt>
                <c:pt idx="33">
                  <c:v>-9246.5</c:v>
                </c:pt>
                <c:pt idx="34">
                  <c:v>-9246</c:v>
                </c:pt>
                <c:pt idx="35">
                  <c:v>-8111</c:v>
                </c:pt>
                <c:pt idx="36">
                  <c:v>-8110.5</c:v>
                </c:pt>
                <c:pt idx="37">
                  <c:v>-6021</c:v>
                </c:pt>
                <c:pt idx="38">
                  <c:v>-5887</c:v>
                </c:pt>
                <c:pt idx="39">
                  <c:v>-5887</c:v>
                </c:pt>
                <c:pt idx="40">
                  <c:v>-5883.5</c:v>
                </c:pt>
                <c:pt idx="41">
                  <c:v>-5868</c:v>
                </c:pt>
                <c:pt idx="42">
                  <c:v>-5728.5</c:v>
                </c:pt>
                <c:pt idx="43">
                  <c:v>-5728.5</c:v>
                </c:pt>
                <c:pt idx="44">
                  <c:v>-5728.5</c:v>
                </c:pt>
                <c:pt idx="45">
                  <c:v>-5728.5</c:v>
                </c:pt>
                <c:pt idx="46">
                  <c:v>-5725.5</c:v>
                </c:pt>
                <c:pt idx="47">
                  <c:v>-5725.5</c:v>
                </c:pt>
                <c:pt idx="48">
                  <c:v>-5725.5</c:v>
                </c:pt>
                <c:pt idx="49">
                  <c:v>-5725.5</c:v>
                </c:pt>
                <c:pt idx="50">
                  <c:v>-5725</c:v>
                </c:pt>
                <c:pt idx="51">
                  <c:v>-5725</c:v>
                </c:pt>
                <c:pt idx="52">
                  <c:v>-5666.5</c:v>
                </c:pt>
                <c:pt idx="53">
                  <c:v>-5666.5</c:v>
                </c:pt>
                <c:pt idx="54">
                  <c:v>-5666.5</c:v>
                </c:pt>
                <c:pt idx="55">
                  <c:v>-5666.5</c:v>
                </c:pt>
                <c:pt idx="56">
                  <c:v>-5654</c:v>
                </c:pt>
                <c:pt idx="57">
                  <c:v>-5654</c:v>
                </c:pt>
                <c:pt idx="58">
                  <c:v>-5654</c:v>
                </c:pt>
                <c:pt idx="59">
                  <c:v>-5651</c:v>
                </c:pt>
                <c:pt idx="60">
                  <c:v>-5651</c:v>
                </c:pt>
                <c:pt idx="61">
                  <c:v>-5651</c:v>
                </c:pt>
                <c:pt idx="62">
                  <c:v>-5648</c:v>
                </c:pt>
                <c:pt idx="63">
                  <c:v>-5648</c:v>
                </c:pt>
                <c:pt idx="64">
                  <c:v>-5648</c:v>
                </c:pt>
                <c:pt idx="65">
                  <c:v>-5570.5</c:v>
                </c:pt>
                <c:pt idx="66">
                  <c:v>-5570.5</c:v>
                </c:pt>
                <c:pt idx="67">
                  <c:v>-4805.5</c:v>
                </c:pt>
                <c:pt idx="68">
                  <c:v>-4805.5</c:v>
                </c:pt>
                <c:pt idx="69">
                  <c:v>-4605</c:v>
                </c:pt>
                <c:pt idx="70">
                  <c:v>-4539.5</c:v>
                </c:pt>
                <c:pt idx="71">
                  <c:v>-3352</c:v>
                </c:pt>
                <c:pt idx="72">
                  <c:v>-71</c:v>
                </c:pt>
                <c:pt idx="73">
                  <c:v>-70.5</c:v>
                </c:pt>
                <c:pt idx="74">
                  <c:v>-70</c:v>
                </c:pt>
                <c:pt idx="75">
                  <c:v>-67</c:v>
                </c:pt>
                <c:pt idx="76">
                  <c:v>-61.5</c:v>
                </c:pt>
                <c:pt idx="77">
                  <c:v>-61</c:v>
                </c:pt>
                <c:pt idx="78">
                  <c:v>-58.5</c:v>
                </c:pt>
                <c:pt idx="79">
                  <c:v>-49</c:v>
                </c:pt>
                <c:pt idx="80">
                  <c:v>-48.5</c:v>
                </c:pt>
                <c:pt idx="81">
                  <c:v>-39</c:v>
                </c:pt>
                <c:pt idx="82">
                  <c:v>-3.5</c:v>
                </c:pt>
                <c:pt idx="83">
                  <c:v>-3</c:v>
                </c:pt>
                <c:pt idx="84">
                  <c:v>-0.5</c:v>
                </c:pt>
                <c:pt idx="85">
                  <c:v>0</c:v>
                </c:pt>
              </c:numCache>
            </c:numRef>
          </c:xVal>
          <c:yVal>
            <c:numRef>
              <c:f>Samec..!$H$21:$H$999</c:f>
              <c:numCache>
                <c:formatCode>General</c:formatCode>
                <c:ptCount val="979"/>
                <c:pt idx="3">
                  <c:v>1.5129460007301532E-3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30-48A5-8F24-EC2020A129AC}"/>
            </c:ext>
          </c:extLst>
        </c:ser>
        <c:ser>
          <c:idx val="1"/>
          <c:order val="1"/>
          <c:tx>
            <c:strRef>
              <c:f>Samec..!$I$20:$I$20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Samec..!$D$21:$D$999</c:f>
                <c:numCache>
                  <c:formatCode>General</c:formatCode>
                  <c:ptCount val="979"/>
                  <c:pt idx="3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9">
                    <c:v>0</c:v>
                  </c:pt>
                  <c:pt idx="20">
                    <c:v>2.0000000000000001E-4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6.9999999999999999E-4</c:v>
                  </c:pt>
                  <c:pt idx="26">
                    <c:v>6.9999999999999999E-4</c:v>
                  </c:pt>
                  <c:pt idx="27">
                    <c:v>0</c:v>
                  </c:pt>
                  <c:pt idx="28">
                    <c:v>6.4000000000000005E-4</c:v>
                  </c:pt>
                  <c:pt idx="29">
                    <c:v>4.2999999999999999E-4</c:v>
                  </c:pt>
                  <c:pt idx="30">
                    <c:v>0</c:v>
                  </c:pt>
                  <c:pt idx="31">
                    <c:v>1.0399999999999999E-3</c:v>
                  </c:pt>
                  <c:pt idx="32">
                    <c:v>1.7000000000000001E-4</c:v>
                  </c:pt>
                  <c:pt idx="33">
                    <c:v>4.0000000000000002E-4</c:v>
                  </c:pt>
                  <c:pt idx="34">
                    <c:v>2.9999999999999997E-4</c:v>
                  </c:pt>
                  <c:pt idx="35">
                    <c:v>3.0000000000000001E-3</c:v>
                  </c:pt>
                  <c:pt idx="36">
                    <c:v>2.0999999999999999E-3</c:v>
                  </c:pt>
                  <c:pt idx="38">
                    <c:v>2.0000000000000001E-4</c:v>
                  </c:pt>
                  <c:pt idx="39">
                    <c:v>2.9999999999999997E-4</c:v>
                  </c:pt>
                  <c:pt idx="40">
                    <c:v>2.2000000000000001E-3</c:v>
                  </c:pt>
                  <c:pt idx="41">
                    <c:v>2.5999999999999999E-3</c:v>
                  </c:pt>
                  <c:pt idx="42">
                    <c:v>1E-3</c:v>
                  </c:pt>
                  <c:pt idx="43">
                    <c:v>1E-4</c:v>
                  </c:pt>
                  <c:pt idx="45">
                    <c:v>4.4000000000000003E-3</c:v>
                  </c:pt>
                  <c:pt idx="46">
                    <c:v>5.0000000000000001E-4</c:v>
                  </c:pt>
                  <c:pt idx="47">
                    <c:v>2.9999999999999997E-4</c:v>
                  </c:pt>
                  <c:pt idx="49">
                    <c:v>3.8E-3</c:v>
                  </c:pt>
                  <c:pt idx="50">
                    <c:v>1.6000000000000001E-3</c:v>
                  </c:pt>
                  <c:pt idx="51">
                    <c:v>0</c:v>
                  </c:pt>
                  <c:pt idx="52">
                    <c:v>5.9999999999999995E-4</c:v>
                  </c:pt>
                  <c:pt idx="54">
                    <c:v>1E-3</c:v>
                  </c:pt>
                  <c:pt idx="55">
                    <c:v>2.5000000000000001E-3</c:v>
                  </c:pt>
                  <c:pt idx="56">
                    <c:v>1.5E-3</c:v>
                  </c:pt>
                  <c:pt idx="57">
                    <c:v>8.0000000000000004E-4</c:v>
                  </c:pt>
                  <c:pt idx="58">
                    <c:v>4.0000000000000002E-4</c:v>
                  </c:pt>
                  <c:pt idx="59">
                    <c:v>1E-3</c:v>
                  </c:pt>
                  <c:pt idx="60">
                    <c:v>8.9999999999999998E-4</c:v>
                  </c:pt>
                  <c:pt idx="61">
                    <c:v>2.9999999999999997E-4</c:v>
                  </c:pt>
                  <c:pt idx="62">
                    <c:v>1.6000000000000001E-3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8.0000000000000004E-4</c:v>
                  </c:pt>
                  <c:pt idx="66">
                    <c:v>1.1000000000000001E-3</c:v>
                  </c:pt>
                </c:numCache>
              </c:numRef>
            </c:plus>
            <c:minus>
              <c:numRef>
                <c:f>Samec..!$D$21:$D$999</c:f>
                <c:numCache>
                  <c:formatCode>General</c:formatCode>
                  <c:ptCount val="979"/>
                  <c:pt idx="3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9">
                    <c:v>0</c:v>
                  </c:pt>
                  <c:pt idx="20">
                    <c:v>2.0000000000000001E-4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6.9999999999999999E-4</c:v>
                  </c:pt>
                  <c:pt idx="26">
                    <c:v>6.9999999999999999E-4</c:v>
                  </c:pt>
                  <c:pt idx="27">
                    <c:v>0</c:v>
                  </c:pt>
                  <c:pt idx="28">
                    <c:v>6.4000000000000005E-4</c:v>
                  </c:pt>
                  <c:pt idx="29">
                    <c:v>4.2999999999999999E-4</c:v>
                  </c:pt>
                  <c:pt idx="30">
                    <c:v>0</c:v>
                  </c:pt>
                  <c:pt idx="31">
                    <c:v>1.0399999999999999E-3</c:v>
                  </c:pt>
                  <c:pt idx="32">
                    <c:v>1.7000000000000001E-4</c:v>
                  </c:pt>
                  <c:pt idx="33">
                    <c:v>4.0000000000000002E-4</c:v>
                  </c:pt>
                  <c:pt idx="34">
                    <c:v>2.9999999999999997E-4</c:v>
                  </c:pt>
                  <c:pt idx="35">
                    <c:v>3.0000000000000001E-3</c:v>
                  </c:pt>
                  <c:pt idx="36">
                    <c:v>2.0999999999999999E-3</c:v>
                  </c:pt>
                  <c:pt idx="38">
                    <c:v>2.0000000000000001E-4</c:v>
                  </c:pt>
                  <c:pt idx="39">
                    <c:v>2.9999999999999997E-4</c:v>
                  </c:pt>
                  <c:pt idx="40">
                    <c:v>2.2000000000000001E-3</c:v>
                  </c:pt>
                  <c:pt idx="41">
                    <c:v>2.5999999999999999E-3</c:v>
                  </c:pt>
                  <c:pt idx="42">
                    <c:v>1E-3</c:v>
                  </c:pt>
                  <c:pt idx="43">
                    <c:v>1E-4</c:v>
                  </c:pt>
                  <c:pt idx="45">
                    <c:v>4.4000000000000003E-3</c:v>
                  </c:pt>
                  <c:pt idx="46">
                    <c:v>5.0000000000000001E-4</c:v>
                  </c:pt>
                  <c:pt idx="47">
                    <c:v>2.9999999999999997E-4</c:v>
                  </c:pt>
                  <c:pt idx="49">
                    <c:v>3.8E-3</c:v>
                  </c:pt>
                  <c:pt idx="50">
                    <c:v>1.6000000000000001E-3</c:v>
                  </c:pt>
                  <c:pt idx="51">
                    <c:v>0</c:v>
                  </c:pt>
                  <c:pt idx="52">
                    <c:v>5.9999999999999995E-4</c:v>
                  </c:pt>
                  <c:pt idx="54">
                    <c:v>1E-3</c:v>
                  </c:pt>
                  <c:pt idx="55">
                    <c:v>2.5000000000000001E-3</c:v>
                  </c:pt>
                  <c:pt idx="56">
                    <c:v>1.5E-3</c:v>
                  </c:pt>
                  <c:pt idx="57">
                    <c:v>8.0000000000000004E-4</c:v>
                  </c:pt>
                  <c:pt idx="58">
                    <c:v>4.0000000000000002E-4</c:v>
                  </c:pt>
                  <c:pt idx="59">
                    <c:v>1E-3</c:v>
                  </c:pt>
                  <c:pt idx="60">
                    <c:v>8.9999999999999998E-4</c:v>
                  </c:pt>
                  <c:pt idx="61">
                    <c:v>2.9999999999999997E-4</c:v>
                  </c:pt>
                  <c:pt idx="62">
                    <c:v>1.6000000000000001E-3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8.0000000000000004E-4</c:v>
                  </c:pt>
                  <c:pt idx="66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Samec..!$F$21:$F$999</c:f>
              <c:numCache>
                <c:formatCode>General</c:formatCode>
                <c:ptCount val="979"/>
                <c:pt idx="0">
                  <c:v>-21736.5</c:v>
                </c:pt>
                <c:pt idx="1">
                  <c:v>-17879.5</c:v>
                </c:pt>
                <c:pt idx="2">
                  <c:v>-17861</c:v>
                </c:pt>
                <c:pt idx="3">
                  <c:v>-17861</c:v>
                </c:pt>
                <c:pt idx="4">
                  <c:v>-17860.5</c:v>
                </c:pt>
                <c:pt idx="5">
                  <c:v>-17796</c:v>
                </c:pt>
                <c:pt idx="6">
                  <c:v>-16846.5</c:v>
                </c:pt>
                <c:pt idx="7">
                  <c:v>-16846</c:v>
                </c:pt>
                <c:pt idx="8">
                  <c:v>-16845.5</c:v>
                </c:pt>
                <c:pt idx="9">
                  <c:v>-14865.5</c:v>
                </c:pt>
                <c:pt idx="10">
                  <c:v>-14862.5</c:v>
                </c:pt>
                <c:pt idx="11">
                  <c:v>-14859.5</c:v>
                </c:pt>
                <c:pt idx="12">
                  <c:v>-14859</c:v>
                </c:pt>
                <c:pt idx="13">
                  <c:v>-13853.5</c:v>
                </c:pt>
                <c:pt idx="14">
                  <c:v>-12438.5</c:v>
                </c:pt>
                <c:pt idx="15">
                  <c:v>-12438</c:v>
                </c:pt>
                <c:pt idx="16">
                  <c:v>-11331</c:v>
                </c:pt>
                <c:pt idx="17">
                  <c:v>-11330.5</c:v>
                </c:pt>
                <c:pt idx="18">
                  <c:v>-10347.5</c:v>
                </c:pt>
                <c:pt idx="19">
                  <c:v>-10347</c:v>
                </c:pt>
                <c:pt idx="20">
                  <c:v>-10114.5</c:v>
                </c:pt>
                <c:pt idx="21">
                  <c:v>-10109.5</c:v>
                </c:pt>
                <c:pt idx="22">
                  <c:v>-10109</c:v>
                </c:pt>
                <c:pt idx="23">
                  <c:v>-10019</c:v>
                </c:pt>
                <c:pt idx="24">
                  <c:v>-10019</c:v>
                </c:pt>
                <c:pt idx="25">
                  <c:v>-10019</c:v>
                </c:pt>
                <c:pt idx="26">
                  <c:v>-10019</c:v>
                </c:pt>
                <c:pt idx="27">
                  <c:v>-9985</c:v>
                </c:pt>
                <c:pt idx="28">
                  <c:v>-9985</c:v>
                </c:pt>
                <c:pt idx="29">
                  <c:v>-9985</c:v>
                </c:pt>
                <c:pt idx="30">
                  <c:v>-9982</c:v>
                </c:pt>
                <c:pt idx="31">
                  <c:v>-9982</c:v>
                </c:pt>
                <c:pt idx="32">
                  <c:v>-9982</c:v>
                </c:pt>
                <c:pt idx="33">
                  <c:v>-9246.5</c:v>
                </c:pt>
                <c:pt idx="34">
                  <c:v>-9246</c:v>
                </c:pt>
                <c:pt idx="35">
                  <c:v>-8111</c:v>
                </c:pt>
                <c:pt idx="36">
                  <c:v>-8110.5</c:v>
                </c:pt>
                <c:pt idx="37">
                  <c:v>-6021</c:v>
                </c:pt>
                <c:pt idx="38">
                  <c:v>-5887</c:v>
                </c:pt>
                <c:pt idx="39">
                  <c:v>-5887</c:v>
                </c:pt>
                <c:pt idx="40">
                  <c:v>-5883.5</c:v>
                </c:pt>
                <c:pt idx="41">
                  <c:v>-5868</c:v>
                </c:pt>
                <c:pt idx="42">
                  <c:v>-5728.5</c:v>
                </c:pt>
                <c:pt idx="43">
                  <c:v>-5728.5</c:v>
                </c:pt>
                <c:pt idx="44">
                  <c:v>-5728.5</c:v>
                </c:pt>
                <c:pt idx="45">
                  <c:v>-5728.5</c:v>
                </c:pt>
                <c:pt idx="46">
                  <c:v>-5725.5</c:v>
                </c:pt>
                <c:pt idx="47">
                  <c:v>-5725.5</c:v>
                </c:pt>
                <c:pt idx="48">
                  <c:v>-5725.5</c:v>
                </c:pt>
                <c:pt idx="49">
                  <c:v>-5725.5</c:v>
                </c:pt>
                <c:pt idx="50">
                  <c:v>-5725</c:v>
                </c:pt>
                <c:pt idx="51">
                  <c:v>-5725</c:v>
                </c:pt>
                <c:pt idx="52">
                  <c:v>-5666.5</c:v>
                </c:pt>
                <c:pt idx="53">
                  <c:v>-5666.5</c:v>
                </c:pt>
                <c:pt idx="54">
                  <c:v>-5666.5</c:v>
                </c:pt>
                <c:pt idx="55">
                  <c:v>-5666.5</c:v>
                </c:pt>
                <c:pt idx="56">
                  <c:v>-5654</c:v>
                </c:pt>
                <c:pt idx="57">
                  <c:v>-5654</c:v>
                </c:pt>
                <c:pt idx="58">
                  <c:v>-5654</c:v>
                </c:pt>
                <c:pt idx="59">
                  <c:v>-5651</c:v>
                </c:pt>
                <c:pt idx="60">
                  <c:v>-5651</c:v>
                </c:pt>
                <c:pt idx="61">
                  <c:v>-5651</c:v>
                </c:pt>
                <c:pt idx="62">
                  <c:v>-5648</c:v>
                </c:pt>
                <c:pt idx="63">
                  <c:v>-5648</c:v>
                </c:pt>
                <c:pt idx="64">
                  <c:v>-5648</c:v>
                </c:pt>
                <c:pt idx="65">
                  <c:v>-5570.5</c:v>
                </c:pt>
                <c:pt idx="66">
                  <c:v>-5570.5</c:v>
                </c:pt>
                <c:pt idx="67">
                  <c:v>-4805.5</c:v>
                </c:pt>
                <c:pt idx="68">
                  <c:v>-4805.5</c:v>
                </c:pt>
                <c:pt idx="69">
                  <c:v>-4605</c:v>
                </c:pt>
                <c:pt idx="70">
                  <c:v>-4539.5</c:v>
                </c:pt>
                <c:pt idx="71">
                  <c:v>-3352</c:v>
                </c:pt>
                <c:pt idx="72">
                  <c:v>-71</c:v>
                </c:pt>
                <c:pt idx="73">
                  <c:v>-70.5</c:v>
                </c:pt>
                <c:pt idx="74">
                  <c:v>-70</c:v>
                </c:pt>
                <c:pt idx="75">
                  <c:v>-67</c:v>
                </c:pt>
                <c:pt idx="76">
                  <c:v>-61.5</c:v>
                </c:pt>
                <c:pt idx="77">
                  <c:v>-61</c:v>
                </c:pt>
                <c:pt idx="78">
                  <c:v>-58.5</c:v>
                </c:pt>
                <c:pt idx="79">
                  <c:v>-49</c:v>
                </c:pt>
                <c:pt idx="80">
                  <c:v>-48.5</c:v>
                </c:pt>
                <c:pt idx="81">
                  <c:v>-39</c:v>
                </c:pt>
                <c:pt idx="82">
                  <c:v>-3.5</c:v>
                </c:pt>
                <c:pt idx="83">
                  <c:v>-3</c:v>
                </c:pt>
                <c:pt idx="84">
                  <c:v>-0.5</c:v>
                </c:pt>
                <c:pt idx="85">
                  <c:v>0</c:v>
                </c:pt>
              </c:numCache>
            </c:numRef>
          </c:xVal>
          <c:yVal>
            <c:numRef>
              <c:f>Samec..!$I$21:$I$999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830-48A5-8F24-EC2020A129AC}"/>
            </c:ext>
          </c:extLst>
        </c:ser>
        <c:ser>
          <c:idx val="3"/>
          <c:order val="2"/>
          <c:tx>
            <c:strRef>
              <c:f>Samec..!$J$20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Samec..!$D$21:$D$46</c:f>
                <c:numCache>
                  <c:formatCode>General</c:formatCode>
                  <c:ptCount val="26"/>
                  <c:pt idx="3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9">
                    <c:v>0</c:v>
                  </c:pt>
                  <c:pt idx="20">
                    <c:v>2.0000000000000001E-4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6.9999999999999999E-4</c:v>
                  </c:pt>
                </c:numCache>
              </c:numRef>
            </c:plus>
            <c:minus>
              <c:numRef>
                <c:f>Samec..!$D$21:$D$46</c:f>
                <c:numCache>
                  <c:formatCode>General</c:formatCode>
                  <c:ptCount val="26"/>
                  <c:pt idx="3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9">
                    <c:v>0</c:v>
                  </c:pt>
                  <c:pt idx="20">
                    <c:v>2.0000000000000001E-4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Samec..!$F$21:$F$999</c:f>
              <c:numCache>
                <c:formatCode>General</c:formatCode>
                <c:ptCount val="979"/>
                <c:pt idx="0">
                  <c:v>-21736.5</c:v>
                </c:pt>
                <c:pt idx="1">
                  <c:v>-17879.5</c:v>
                </c:pt>
                <c:pt idx="2">
                  <c:v>-17861</c:v>
                </c:pt>
                <c:pt idx="3">
                  <c:v>-17861</c:v>
                </c:pt>
                <c:pt idx="4">
                  <c:v>-17860.5</c:v>
                </c:pt>
                <c:pt idx="5">
                  <c:v>-17796</c:v>
                </c:pt>
                <c:pt idx="6">
                  <c:v>-16846.5</c:v>
                </c:pt>
                <c:pt idx="7">
                  <c:v>-16846</c:v>
                </c:pt>
                <c:pt idx="8">
                  <c:v>-16845.5</c:v>
                </c:pt>
                <c:pt idx="9">
                  <c:v>-14865.5</c:v>
                </c:pt>
                <c:pt idx="10">
                  <c:v>-14862.5</c:v>
                </c:pt>
                <c:pt idx="11">
                  <c:v>-14859.5</c:v>
                </c:pt>
                <c:pt idx="12">
                  <c:v>-14859</c:v>
                </c:pt>
                <c:pt idx="13">
                  <c:v>-13853.5</c:v>
                </c:pt>
                <c:pt idx="14">
                  <c:v>-12438.5</c:v>
                </c:pt>
                <c:pt idx="15">
                  <c:v>-12438</c:v>
                </c:pt>
                <c:pt idx="16">
                  <c:v>-11331</c:v>
                </c:pt>
                <c:pt idx="17">
                  <c:v>-11330.5</c:v>
                </c:pt>
                <c:pt idx="18">
                  <c:v>-10347.5</c:v>
                </c:pt>
                <c:pt idx="19">
                  <c:v>-10347</c:v>
                </c:pt>
                <c:pt idx="20">
                  <c:v>-10114.5</c:v>
                </c:pt>
                <c:pt idx="21">
                  <c:v>-10109.5</c:v>
                </c:pt>
                <c:pt idx="22">
                  <c:v>-10109</c:v>
                </c:pt>
                <c:pt idx="23">
                  <c:v>-10019</c:v>
                </c:pt>
                <c:pt idx="24">
                  <c:v>-10019</c:v>
                </c:pt>
                <c:pt idx="25">
                  <c:v>-10019</c:v>
                </c:pt>
                <c:pt idx="26">
                  <c:v>-10019</c:v>
                </c:pt>
                <c:pt idx="27">
                  <c:v>-9985</c:v>
                </c:pt>
                <c:pt idx="28">
                  <c:v>-9985</c:v>
                </c:pt>
                <c:pt idx="29">
                  <c:v>-9985</c:v>
                </c:pt>
                <c:pt idx="30">
                  <c:v>-9982</c:v>
                </c:pt>
                <c:pt idx="31">
                  <c:v>-9982</c:v>
                </c:pt>
                <c:pt idx="32">
                  <c:v>-9982</c:v>
                </c:pt>
                <c:pt idx="33">
                  <c:v>-9246.5</c:v>
                </c:pt>
                <c:pt idx="34">
                  <c:v>-9246</c:v>
                </c:pt>
                <c:pt idx="35">
                  <c:v>-8111</c:v>
                </c:pt>
                <c:pt idx="36">
                  <c:v>-8110.5</c:v>
                </c:pt>
                <c:pt idx="37">
                  <c:v>-6021</c:v>
                </c:pt>
                <c:pt idx="38">
                  <c:v>-5887</c:v>
                </c:pt>
                <c:pt idx="39">
                  <c:v>-5887</c:v>
                </c:pt>
                <c:pt idx="40">
                  <c:v>-5883.5</c:v>
                </c:pt>
                <c:pt idx="41">
                  <c:v>-5868</c:v>
                </c:pt>
                <c:pt idx="42">
                  <c:v>-5728.5</c:v>
                </c:pt>
                <c:pt idx="43">
                  <c:v>-5728.5</c:v>
                </c:pt>
                <c:pt idx="44">
                  <c:v>-5728.5</c:v>
                </c:pt>
                <c:pt idx="45">
                  <c:v>-5728.5</c:v>
                </c:pt>
                <c:pt idx="46">
                  <c:v>-5725.5</c:v>
                </c:pt>
                <c:pt idx="47">
                  <c:v>-5725.5</c:v>
                </c:pt>
                <c:pt idx="48">
                  <c:v>-5725.5</c:v>
                </c:pt>
                <c:pt idx="49">
                  <c:v>-5725.5</c:v>
                </c:pt>
                <c:pt idx="50">
                  <c:v>-5725</c:v>
                </c:pt>
                <c:pt idx="51">
                  <c:v>-5725</c:v>
                </c:pt>
                <c:pt idx="52">
                  <c:v>-5666.5</c:v>
                </c:pt>
                <c:pt idx="53">
                  <c:v>-5666.5</c:v>
                </c:pt>
                <c:pt idx="54">
                  <c:v>-5666.5</c:v>
                </c:pt>
                <c:pt idx="55">
                  <c:v>-5666.5</c:v>
                </c:pt>
                <c:pt idx="56">
                  <c:v>-5654</c:v>
                </c:pt>
                <c:pt idx="57">
                  <c:v>-5654</c:v>
                </c:pt>
                <c:pt idx="58">
                  <c:v>-5654</c:v>
                </c:pt>
                <c:pt idx="59">
                  <c:v>-5651</c:v>
                </c:pt>
                <c:pt idx="60">
                  <c:v>-5651</c:v>
                </c:pt>
                <c:pt idx="61">
                  <c:v>-5651</c:v>
                </c:pt>
                <c:pt idx="62">
                  <c:v>-5648</c:v>
                </c:pt>
                <c:pt idx="63">
                  <c:v>-5648</c:v>
                </c:pt>
                <c:pt idx="64">
                  <c:v>-5648</c:v>
                </c:pt>
                <c:pt idx="65">
                  <c:v>-5570.5</c:v>
                </c:pt>
                <c:pt idx="66">
                  <c:v>-5570.5</c:v>
                </c:pt>
                <c:pt idx="67">
                  <c:v>-4805.5</c:v>
                </c:pt>
                <c:pt idx="68">
                  <c:v>-4805.5</c:v>
                </c:pt>
                <c:pt idx="69">
                  <c:v>-4605</c:v>
                </c:pt>
                <c:pt idx="70">
                  <c:v>-4539.5</c:v>
                </c:pt>
                <c:pt idx="71">
                  <c:v>-3352</c:v>
                </c:pt>
                <c:pt idx="72">
                  <c:v>-71</c:v>
                </c:pt>
                <c:pt idx="73">
                  <c:v>-70.5</c:v>
                </c:pt>
                <c:pt idx="74">
                  <c:v>-70</c:v>
                </c:pt>
                <c:pt idx="75">
                  <c:v>-67</c:v>
                </c:pt>
                <c:pt idx="76">
                  <c:v>-61.5</c:v>
                </c:pt>
                <c:pt idx="77">
                  <c:v>-61</c:v>
                </c:pt>
                <c:pt idx="78">
                  <c:v>-58.5</c:v>
                </c:pt>
                <c:pt idx="79">
                  <c:v>-49</c:v>
                </c:pt>
                <c:pt idx="80">
                  <c:v>-48.5</c:v>
                </c:pt>
                <c:pt idx="81">
                  <c:v>-39</c:v>
                </c:pt>
                <c:pt idx="82">
                  <c:v>-3.5</c:v>
                </c:pt>
                <c:pt idx="83">
                  <c:v>-3</c:v>
                </c:pt>
                <c:pt idx="84">
                  <c:v>-0.5</c:v>
                </c:pt>
                <c:pt idx="85">
                  <c:v>0</c:v>
                </c:pt>
              </c:numCache>
            </c:numRef>
          </c:xVal>
          <c:yVal>
            <c:numRef>
              <c:f>Samec..!$J$21:$J$999</c:f>
              <c:numCache>
                <c:formatCode>General</c:formatCode>
                <c:ptCount val="979"/>
                <c:pt idx="35">
                  <c:v>-6.0005539926351048E-3</c:v>
                </c:pt>
                <c:pt idx="36">
                  <c:v>-3.7420469961944036E-3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830-48A5-8F24-EC2020A129AC}"/>
            </c:ext>
          </c:extLst>
        </c:ser>
        <c:ser>
          <c:idx val="4"/>
          <c:order val="3"/>
          <c:tx>
            <c:strRef>
              <c:f>Samec..!$K$20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Samec..!$D$21:$D$99</c:f>
                <c:numCache>
                  <c:formatCode>General</c:formatCode>
                  <c:ptCount val="79"/>
                  <c:pt idx="3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9">
                    <c:v>0</c:v>
                  </c:pt>
                  <c:pt idx="20">
                    <c:v>2.0000000000000001E-4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6.9999999999999999E-4</c:v>
                  </c:pt>
                  <c:pt idx="26">
                    <c:v>6.9999999999999999E-4</c:v>
                  </c:pt>
                  <c:pt idx="27">
                    <c:v>0</c:v>
                  </c:pt>
                  <c:pt idx="28">
                    <c:v>6.4000000000000005E-4</c:v>
                  </c:pt>
                  <c:pt idx="29">
                    <c:v>4.2999999999999999E-4</c:v>
                  </c:pt>
                  <c:pt idx="30">
                    <c:v>0</c:v>
                  </c:pt>
                  <c:pt idx="31">
                    <c:v>1.0399999999999999E-3</c:v>
                  </c:pt>
                  <c:pt idx="32">
                    <c:v>1.7000000000000001E-4</c:v>
                  </c:pt>
                  <c:pt idx="33">
                    <c:v>4.0000000000000002E-4</c:v>
                  </c:pt>
                  <c:pt idx="34">
                    <c:v>2.9999999999999997E-4</c:v>
                  </c:pt>
                  <c:pt idx="35">
                    <c:v>3.0000000000000001E-3</c:v>
                  </c:pt>
                  <c:pt idx="36">
                    <c:v>2.0999999999999999E-3</c:v>
                  </c:pt>
                  <c:pt idx="38">
                    <c:v>2.0000000000000001E-4</c:v>
                  </c:pt>
                  <c:pt idx="39">
                    <c:v>2.9999999999999997E-4</c:v>
                  </c:pt>
                  <c:pt idx="40">
                    <c:v>2.2000000000000001E-3</c:v>
                  </c:pt>
                  <c:pt idx="41">
                    <c:v>2.5999999999999999E-3</c:v>
                  </c:pt>
                  <c:pt idx="42">
                    <c:v>1E-3</c:v>
                  </c:pt>
                  <c:pt idx="43">
                    <c:v>1E-4</c:v>
                  </c:pt>
                  <c:pt idx="45">
                    <c:v>4.4000000000000003E-3</c:v>
                  </c:pt>
                  <c:pt idx="46">
                    <c:v>5.0000000000000001E-4</c:v>
                  </c:pt>
                  <c:pt idx="47">
                    <c:v>2.9999999999999997E-4</c:v>
                  </c:pt>
                  <c:pt idx="49">
                    <c:v>3.8E-3</c:v>
                  </c:pt>
                  <c:pt idx="50">
                    <c:v>1.6000000000000001E-3</c:v>
                  </c:pt>
                  <c:pt idx="51">
                    <c:v>0</c:v>
                  </c:pt>
                  <c:pt idx="52">
                    <c:v>5.9999999999999995E-4</c:v>
                  </c:pt>
                  <c:pt idx="54">
                    <c:v>1E-3</c:v>
                  </c:pt>
                  <c:pt idx="55">
                    <c:v>2.5000000000000001E-3</c:v>
                  </c:pt>
                  <c:pt idx="56">
                    <c:v>1.5E-3</c:v>
                  </c:pt>
                  <c:pt idx="57">
                    <c:v>8.0000000000000004E-4</c:v>
                  </c:pt>
                  <c:pt idx="58">
                    <c:v>4.0000000000000002E-4</c:v>
                  </c:pt>
                  <c:pt idx="59">
                    <c:v>1E-3</c:v>
                  </c:pt>
                  <c:pt idx="60">
                    <c:v>8.9999999999999998E-4</c:v>
                  </c:pt>
                  <c:pt idx="61">
                    <c:v>2.9999999999999997E-4</c:v>
                  </c:pt>
                  <c:pt idx="62">
                    <c:v>1.6000000000000001E-3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8.0000000000000004E-4</c:v>
                  </c:pt>
                  <c:pt idx="66">
                    <c:v>1.1000000000000001E-3</c:v>
                  </c:pt>
                </c:numCache>
              </c:numRef>
            </c:plus>
            <c:minus>
              <c:numRef>
                <c:f>Samec..!$D$21:$D$99</c:f>
                <c:numCache>
                  <c:formatCode>General</c:formatCode>
                  <c:ptCount val="79"/>
                  <c:pt idx="3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9">
                    <c:v>0</c:v>
                  </c:pt>
                  <c:pt idx="20">
                    <c:v>2.0000000000000001E-4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6.9999999999999999E-4</c:v>
                  </c:pt>
                  <c:pt idx="26">
                    <c:v>6.9999999999999999E-4</c:v>
                  </c:pt>
                  <c:pt idx="27">
                    <c:v>0</c:v>
                  </c:pt>
                  <c:pt idx="28">
                    <c:v>6.4000000000000005E-4</c:v>
                  </c:pt>
                  <c:pt idx="29">
                    <c:v>4.2999999999999999E-4</c:v>
                  </c:pt>
                  <c:pt idx="30">
                    <c:v>0</c:v>
                  </c:pt>
                  <c:pt idx="31">
                    <c:v>1.0399999999999999E-3</c:v>
                  </c:pt>
                  <c:pt idx="32">
                    <c:v>1.7000000000000001E-4</c:v>
                  </c:pt>
                  <c:pt idx="33">
                    <c:v>4.0000000000000002E-4</c:v>
                  </c:pt>
                  <c:pt idx="34">
                    <c:v>2.9999999999999997E-4</c:v>
                  </c:pt>
                  <c:pt idx="35">
                    <c:v>3.0000000000000001E-3</c:v>
                  </c:pt>
                  <c:pt idx="36">
                    <c:v>2.0999999999999999E-3</c:v>
                  </c:pt>
                  <c:pt idx="38">
                    <c:v>2.0000000000000001E-4</c:v>
                  </c:pt>
                  <c:pt idx="39">
                    <c:v>2.9999999999999997E-4</c:v>
                  </c:pt>
                  <c:pt idx="40">
                    <c:v>2.2000000000000001E-3</c:v>
                  </c:pt>
                  <c:pt idx="41">
                    <c:v>2.5999999999999999E-3</c:v>
                  </c:pt>
                  <c:pt idx="42">
                    <c:v>1E-3</c:v>
                  </c:pt>
                  <c:pt idx="43">
                    <c:v>1E-4</c:v>
                  </c:pt>
                  <c:pt idx="45">
                    <c:v>4.4000000000000003E-3</c:v>
                  </c:pt>
                  <c:pt idx="46">
                    <c:v>5.0000000000000001E-4</c:v>
                  </c:pt>
                  <c:pt idx="47">
                    <c:v>2.9999999999999997E-4</c:v>
                  </c:pt>
                  <c:pt idx="49">
                    <c:v>3.8E-3</c:v>
                  </c:pt>
                  <c:pt idx="50">
                    <c:v>1.6000000000000001E-3</c:v>
                  </c:pt>
                  <c:pt idx="51">
                    <c:v>0</c:v>
                  </c:pt>
                  <c:pt idx="52">
                    <c:v>5.9999999999999995E-4</c:v>
                  </c:pt>
                  <c:pt idx="54">
                    <c:v>1E-3</c:v>
                  </c:pt>
                  <c:pt idx="55">
                    <c:v>2.5000000000000001E-3</c:v>
                  </c:pt>
                  <c:pt idx="56">
                    <c:v>1.5E-3</c:v>
                  </c:pt>
                  <c:pt idx="57">
                    <c:v>8.0000000000000004E-4</c:v>
                  </c:pt>
                  <c:pt idx="58">
                    <c:v>4.0000000000000002E-4</c:v>
                  </c:pt>
                  <c:pt idx="59">
                    <c:v>1E-3</c:v>
                  </c:pt>
                  <c:pt idx="60">
                    <c:v>8.9999999999999998E-4</c:v>
                  </c:pt>
                  <c:pt idx="61">
                    <c:v>2.9999999999999997E-4</c:v>
                  </c:pt>
                  <c:pt idx="62">
                    <c:v>1.6000000000000001E-3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8.0000000000000004E-4</c:v>
                  </c:pt>
                  <c:pt idx="66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Samec..!$F$21:$F$999</c:f>
              <c:numCache>
                <c:formatCode>General</c:formatCode>
                <c:ptCount val="979"/>
                <c:pt idx="0">
                  <c:v>-21736.5</c:v>
                </c:pt>
                <c:pt idx="1">
                  <c:v>-17879.5</c:v>
                </c:pt>
                <c:pt idx="2">
                  <c:v>-17861</c:v>
                </c:pt>
                <c:pt idx="3">
                  <c:v>-17861</c:v>
                </c:pt>
                <c:pt idx="4">
                  <c:v>-17860.5</c:v>
                </c:pt>
                <c:pt idx="5">
                  <c:v>-17796</c:v>
                </c:pt>
                <c:pt idx="6">
                  <c:v>-16846.5</c:v>
                </c:pt>
                <c:pt idx="7">
                  <c:v>-16846</c:v>
                </c:pt>
                <c:pt idx="8">
                  <c:v>-16845.5</c:v>
                </c:pt>
                <c:pt idx="9">
                  <c:v>-14865.5</c:v>
                </c:pt>
                <c:pt idx="10">
                  <c:v>-14862.5</c:v>
                </c:pt>
                <c:pt idx="11">
                  <c:v>-14859.5</c:v>
                </c:pt>
                <c:pt idx="12">
                  <c:v>-14859</c:v>
                </c:pt>
                <c:pt idx="13">
                  <c:v>-13853.5</c:v>
                </c:pt>
                <c:pt idx="14">
                  <c:v>-12438.5</c:v>
                </c:pt>
                <c:pt idx="15">
                  <c:v>-12438</c:v>
                </c:pt>
                <c:pt idx="16">
                  <c:v>-11331</c:v>
                </c:pt>
                <c:pt idx="17">
                  <c:v>-11330.5</c:v>
                </c:pt>
                <c:pt idx="18">
                  <c:v>-10347.5</c:v>
                </c:pt>
                <c:pt idx="19">
                  <c:v>-10347</c:v>
                </c:pt>
                <c:pt idx="20">
                  <c:v>-10114.5</c:v>
                </c:pt>
                <c:pt idx="21">
                  <c:v>-10109.5</c:v>
                </c:pt>
                <c:pt idx="22">
                  <c:v>-10109</c:v>
                </c:pt>
                <c:pt idx="23">
                  <c:v>-10019</c:v>
                </c:pt>
                <c:pt idx="24">
                  <c:v>-10019</c:v>
                </c:pt>
                <c:pt idx="25">
                  <c:v>-10019</c:v>
                </c:pt>
                <c:pt idx="26">
                  <c:v>-10019</c:v>
                </c:pt>
                <c:pt idx="27">
                  <c:v>-9985</c:v>
                </c:pt>
                <c:pt idx="28">
                  <c:v>-9985</c:v>
                </c:pt>
                <c:pt idx="29">
                  <c:v>-9985</c:v>
                </c:pt>
                <c:pt idx="30">
                  <c:v>-9982</c:v>
                </c:pt>
                <c:pt idx="31">
                  <c:v>-9982</c:v>
                </c:pt>
                <c:pt idx="32">
                  <c:v>-9982</c:v>
                </c:pt>
                <c:pt idx="33">
                  <c:v>-9246.5</c:v>
                </c:pt>
                <c:pt idx="34">
                  <c:v>-9246</c:v>
                </c:pt>
                <c:pt idx="35">
                  <c:v>-8111</c:v>
                </c:pt>
                <c:pt idx="36">
                  <c:v>-8110.5</c:v>
                </c:pt>
                <c:pt idx="37">
                  <c:v>-6021</c:v>
                </c:pt>
                <c:pt idx="38">
                  <c:v>-5887</c:v>
                </c:pt>
                <c:pt idx="39">
                  <c:v>-5887</c:v>
                </c:pt>
                <c:pt idx="40">
                  <c:v>-5883.5</c:v>
                </c:pt>
                <c:pt idx="41">
                  <c:v>-5868</c:v>
                </c:pt>
                <c:pt idx="42">
                  <c:v>-5728.5</c:v>
                </c:pt>
                <c:pt idx="43">
                  <c:v>-5728.5</c:v>
                </c:pt>
                <c:pt idx="44">
                  <c:v>-5728.5</c:v>
                </c:pt>
                <c:pt idx="45">
                  <c:v>-5728.5</c:v>
                </c:pt>
                <c:pt idx="46">
                  <c:v>-5725.5</c:v>
                </c:pt>
                <c:pt idx="47">
                  <c:v>-5725.5</c:v>
                </c:pt>
                <c:pt idx="48">
                  <c:v>-5725.5</c:v>
                </c:pt>
                <c:pt idx="49">
                  <c:v>-5725.5</c:v>
                </c:pt>
                <c:pt idx="50">
                  <c:v>-5725</c:v>
                </c:pt>
                <c:pt idx="51">
                  <c:v>-5725</c:v>
                </c:pt>
                <c:pt idx="52">
                  <c:v>-5666.5</c:v>
                </c:pt>
                <c:pt idx="53">
                  <c:v>-5666.5</c:v>
                </c:pt>
                <c:pt idx="54">
                  <c:v>-5666.5</c:v>
                </c:pt>
                <c:pt idx="55">
                  <c:v>-5666.5</c:v>
                </c:pt>
                <c:pt idx="56">
                  <c:v>-5654</c:v>
                </c:pt>
                <c:pt idx="57">
                  <c:v>-5654</c:v>
                </c:pt>
                <c:pt idx="58">
                  <c:v>-5654</c:v>
                </c:pt>
                <c:pt idx="59">
                  <c:v>-5651</c:v>
                </c:pt>
                <c:pt idx="60">
                  <c:v>-5651</c:v>
                </c:pt>
                <c:pt idx="61">
                  <c:v>-5651</c:v>
                </c:pt>
                <c:pt idx="62">
                  <c:v>-5648</c:v>
                </c:pt>
                <c:pt idx="63">
                  <c:v>-5648</c:v>
                </c:pt>
                <c:pt idx="64">
                  <c:v>-5648</c:v>
                </c:pt>
                <c:pt idx="65">
                  <c:v>-5570.5</c:v>
                </c:pt>
                <c:pt idx="66">
                  <c:v>-5570.5</c:v>
                </c:pt>
                <c:pt idx="67">
                  <c:v>-4805.5</c:v>
                </c:pt>
                <c:pt idx="68">
                  <c:v>-4805.5</c:v>
                </c:pt>
                <c:pt idx="69">
                  <c:v>-4605</c:v>
                </c:pt>
                <c:pt idx="70">
                  <c:v>-4539.5</c:v>
                </c:pt>
                <c:pt idx="71">
                  <c:v>-3352</c:v>
                </c:pt>
                <c:pt idx="72">
                  <c:v>-71</c:v>
                </c:pt>
                <c:pt idx="73">
                  <c:v>-70.5</c:v>
                </c:pt>
                <c:pt idx="74">
                  <c:v>-70</c:v>
                </c:pt>
                <c:pt idx="75">
                  <c:v>-67</c:v>
                </c:pt>
                <c:pt idx="76">
                  <c:v>-61.5</c:v>
                </c:pt>
                <c:pt idx="77">
                  <c:v>-61</c:v>
                </c:pt>
                <c:pt idx="78">
                  <c:v>-58.5</c:v>
                </c:pt>
                <c:pt idx="79">
                  <c:v>-49</c:v>
                </c:pt>
                <c:pt idx="80">
                  <c:v>-48.5</c:v>
                </c:pt>
                <c:pt idx="81">
                  <c:v>-39</c:v>
                </c:pt>
                <c:pt idx="82">
                  <c:v>-3.5</c:v>
                </c:pt>
                <c:pt idx="83">
                  <c:v>-3</c:v>
                </c:pt>
                <c:pt idx="84">
                  <c:v>-0.5</c:v>
                </c:pt>
                <c:pt idx="85">
                  <c:v>0</c:v>
                </c:pt>
              </c:numCache>
            </c:numRef>
          </c:xVal>
          <c:yVal>
            <c:numRef>
              <c:f>Samec..!$K$21:$K$999</c:f>
              <c:numCache>
                <c:formatCode>General</c:formatCode>
                <c:ptCount val="979"/>
                <c:pt idx="0">
                  <c:v>-2.1574810998572502E-2</c:v>
                </c:pt>
                <c:pt idx="1">
                  <c:v>3.348186997754965E-3</c:v>
                </c:pt>
                <c:pt idx="2">
                  <c:v>8.1294600386172533E-4</c:v>
                </c:pt>
                <c:pt idx="4">
                  <c:v>5.7145300525007769E-4</c:v>
                </c:pt>
                <c:pt idx="5">
                  <c:v>1.4188560016918927E-3</c:v>
                </c:pt>
                <c:pt idx="6">
                  <c:v>7.3236489988630638E-3</c:v>
                </c:pt>
                <c:pt idx="7">
                  <c:v>5.4821560042910278E-3</c:v>
                </c:pt>
                <c:pt idx="8">
                  <c:v>2.8406630008248612E-3</c:v>
                </c:pt>
                <c:pt idx="9">
                  <c:v>7.5283830083208159E-3</c:v>
                </c:pt>
                <c:pt idx="10">
                  <c:v>7.3795249991235323E-3</c:v>
                </c:pt>
                <c:pt idx="11">
                  <c:v>7.7304670048761182E-3</c:v>
                </c:pt>
                <c:pt idx="12">
                  <c:v>8.1889749999390915E-3</c:v>
                </c:pt>
                <c:pt idx="13">
                  <c:v>9.0465510074864142E-3</c:v>
                </c:pt>
                <c:pt idx="14">
                  <c:v>1.2321361005888321E-2</c:v>
                </c:pt>
                <c:pt idx="15">
                  <c:v>9.5798679976724088E-3</c:v>
                </c:pt>
                <c:pt idx="16">
                  <c:v>8.5143660035100766E-3</c:v>
                </c:pt>
                <c:pt idx="17">
                  <c:v>7.7728730029775761E-3</c:v>
                </c:pt>
                <c:pt idx="18">
                  <c:v>7.097635003447067E-3</c:v>
                </c:pt>
                <c:pt idx="19">
                  <c:v>4.0561420028097928E-3</c:v>
                </c:pt>
                <c:pt idx="20">
                  <c:v>2.2618970033363439E-3</c:v>
                </c:pt>
                <c:pt idx="21">
                  <c:v>4.2469670006539673E-3</c:v>
                </c:pt>
                <c:pt idx="22">
                  <c:v>1.3054740047664382E-3</c:v>
                </c:pt>
                <c:pt idx="23">
                  <c:v>1.4367340045282617E-3</c:v>
                </c:pt>
                <c:pt idx="24">
                  <c:v>1.4367340045282617E-3</c:v>
                </c:pt>
                <c:pt idx="25">
                  <c:v>1.5367340020020492E-3</c:v>
                </c:pt>
                <c:pt idx="26">
                  <c:v>1.5367340020020492E-3</c:v>
                </c:pt>
                <c:pt idx="27">
                  <c:v>7.1521000063512474E-4</c:v>
                </c:pt>
                <c:pt idx="28">
                  <c:v>8.1521000538486987E-4</c:v>
                </c:pt>
                <c:pt idx="29">
                  <c:v>1.5152100022532977E-3</c:v>
                </c:pt>
                <c:pt idx="30">
                  <c:v>1.2662520020967349E-3</c:v>
                </c:pt>
                <c:pt idx="31">
                  <c:v>1.3662520068464801E-3</c:v>
                </c:pt>
                <c:pt idx="32">
                  <c:v>2.0662520037149079E-3</c:v>
                </c:pt>
                <c:pt idx="33">
                  <c:v>-9.6995099738705903E-4</c:v>
                </c:pt>
                <c:pt idx="34">
                  <c:v>-1.9114440001430921E-3</c:v>
                </c:pt>
                <c:pt idx="37">
                  <c:v>-1.5901293998467736E-2</c:v>
                </c:pt>
                <c:pt idx="38">
                  <c:v>-1.3681418000487611E-2</c:v>
                </c:pt>
                <c:pt idx="39">
                  <c:v>-1.2801418000890408E-2</c:v>
                </c:pt>
                <c:pt idx="40">
                  <c:v>-1.4151868999761064E-2</c:v>
                </c:pt>
                <c:pt idx="41">
                  <c:v>-1.2938152001879644E-2</c:v>
                </c:pt>
                <c:pt idx="42">
                  <c:v>-1.4514698996208608E-2</c:v>
                </c:pt>
                <c:pt idx="43">
                  <c:v>-1.3114698995195795E-2</c:v>
                </c:pt>
                <c:pt idx="44">
                  <c:v>-1.2714698998024687E-2</c:v>
                </c:pt>
                <c:pt idx="45">
                  <c:v>-1.2414698998327367E-2</c:v>
                </c:pt>
                <c:pt idx="46">
                  <c:v>-1.5763656992930919E-2</c:v>
                </c:pt>
                <c:pt idx="47">
                  <c:v>-1.5563656990707386E-2</c:v>
                </c:pt>
                <c:pt idx="48">
                  <c:v>-1.5463656993233599E-2</c:v>
                </c:pt>
                <c:pt idx="49">
                  <c:v>-1.4963656991312746E-2</c:v>
                </c:pt>
                <c:pt idx="50">
                  <c:v>-1.4205149993358646E-2</c:v>
                </c:pt>
                <c:pt idx="51">
                  <c:v>-1.4205149993358646E-2</c:v>
                </c:pt>
                <c:pt idx="52">
                  <c:v>-1.3159830996301025E-2</c:v>
                </c:pt>
                <c:pt idx="53">
                  <c:v>-1.3059830998827238E-2</c:v>
                </c:pt>
                <c:pt idx="54">
                  <c:v>-1.2959830994077493E-2</c:v>
                </c:pt>
                <c:pt idx="55">
                  <c:v>-1.2359830994682852E-2</c:v>
                </c:pt>
                <c:pt idx="56">
                  <c:v>-1.6397155995946378E-2</c:v>
                </c:pt>
                <c:pt idx="57">
                  <c:v>-1.4697155995236244E-2</c:v>
                </c:pt>
                <c:pt idx="58">
                  <c:v>-1.4597155997762457E-2</c:v>
                </c:pt>
                <c:pt idx="59">
                  <c:v>-1.5246114002366085E-2</c:v>
                </c:pt>
                <c:pt idx="60">
                  <c:v>-1.5146113997616339E-2</c:v>
                </c:pt>
                <c:pt idx="61">
                  <c:v>-1.4946114002668764E-2</c:v>
                </c:pt>
                <c:pt idx="62">
                  <c:v>-1.6295071996864863E-2</c:v>
                </c:pt>
                <c:pt idx="63">
                  <c:v>-1.4895071995852049E-2</c:v>
                </c:pt>
                <c:pt idx="64">
                  <c:v>-1.4795071998378262E-2</c:v>
                </c:pt>
                <c:pt idx="65">
                  <c:v>-1.4526487000694033E-2</c:v>
                </c:pt>
                <c:pt idx="66">
                  <c:v>-1.3826486996549647E-2</c:v>
                </c:pt>
                <c:pt idx="67">
                  <c:v>-9.8907769934157841E-3</c:v>
                </c:pt>
                <c:pt idx="68">
                  <c:v>-9.8907769934157841E-3</c:v>
                </c:pt>
                <c:pt idx="69">
                  <c:v>-1.0549469996476546E-2</c:v>
                </c:pt>
                <c:pt idx="70">
                  <c:v>-1.0905052993621211E-2</c:v>
                </c:pt>
                <c:pt idx="71">
                  <c:v>-7.9909279957064427E-3</c:v>
                </c:pt>
                <c:pt idx="72">
                  <c:v>6.6820060019381344E-3</c:v>
                </c:pt>
                <c:pt idx="73">
                  <c:v>8.2205130092916079E-3</c:v>
                </c:pt>
                <c:pt idx="74">
                  <c:v>7.2190200007753447E-3</c:v>
                </c:pt>
                <c:pt idx="75">
                  <c:v>6.7700620056712069E-3</c:v>
                </c:pt>
                <c:pt idx="76">
                  <c:v>8.4136389996274374E-3</c:v>
                </c:pt>
                <c:pt idx="77">
                  <c:v>6.7721460072789341E-3</c:v>
                </c:pt>
                <c:pt idx="78">
                  <c:v>6.9846810074523091E-3</c:v>
                </c:pt>
                <c:pt idx="79">
                  <c:v>6.0663140029646456E-3</c:v>
                </c:pt>
                <c:pt idx="80">
                  <c:v>6.5448210007161833E-3</c:v>
                </c:pt>
                <c:pt idx="81">
                  <c:v>6.2264540028991178E-3</c:v>
                </c:pt>
                <c:pt idx="82">
                  <c:v>8.4204510058043525E-3</c:v>
                </c:pt>
                <c:pt idx="83">
                  <c:v>6.9489579982473515E-3</c:v>
                </c:pt>
                <c:pt idx="84">
                  <c:v>8.4714930053451099E-3</c:v>
                </c:pt>
                <c:pt idx="85">
                  <c:v>7.3400000037509017E-3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830-48A5-8F24-EC2020A129AC}"/>
            </c:ext>
          </c:extLst>
        </c:ser>
        <c:ser>
          <c:idx val="2"/>
          <c:order val="4"/>
          <c:tx>
            <c:strRef>
              <c:f>Samec..!$L$20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Samec..!$D$21:$D$99</c:f>
                <c:numCache>
                  <c:formatCode>General</c:formatCode>
                  <c:ptCount val="79"/>
                  <c:pt idx="3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9">
                    <c:v>0</c:v>
                  </c:pt>
                  <c:pt idx="20">
                    <c:v>2.0000000000000001E-4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6.9999999999999999E-4</c:v>
                  </c:pt>
                  <c:pt idx="26">
                    <c:v>6.9999999999999999E-4</c:v>
                  </c:pt>
                  <c:pt idx="27">
                    <c:v>0</c:v>
                  </c:pt>
                  <c:pt idx="28">
                    <c:v>6.4000000000000005E-4</c:v>
                  </c:pt>
                  <c:pt idx="29">
                    <c:v>4.2999999999999999E-4</c:v>
                  </c:pt>
                  <c:pt idx="30">
                    <c:v>0</c:v>
                  </c:pt>
                  <c:pt idx="31">
                    <c:v>1.0399999999999999E-3</c:v>
                  </c:pt>
                  <c:pt idx="32">
                    <c:v>1.7000000000000001E-4</c:v>
                  </c:pt>
                  <c:pt idx="33">
                    <c:v>4.0000000000000002E-4</c:v>
                  </c:pt>
                  <c:pt idx="34">
                    <c:v>2.9999999999999997E-4</c:v>
                  </c:pt>
                  <c:pt idx="35">
                    <c:v>3.0000000000000001E-3</c:v>
                  </c:pt>
                  <c:pt idx="36">
                    <c:v>2.0999999999999999E-3</c:v>
                  </c:pt>
                  <c:pt idx="38">
                    <c:v>2.0000000000000001E-4</c:v>
                  </c:pt>
                  <c:pt idx="39">
                    <c:v>2.9999999999999997E-4</c:v>
                  </c:pt>
                  <c:pt idx="40">
                    <c:v>2.2000000000000001E-3</c:v>
                  </c:pt>
                  <c:pt idx="41">
                    <c:v>2.5999999999999999E-3</c:v>
                  </c:pt>
                  <c:pt idx="42">
                    <c:v>1E-3</c:v>
                  </c:pt>
                  <c:pt idx="43">
                    <c:v>1E-4</c:v>
                  </c:pt>
                  <c:pt idx="45">
                    <c:v>4.4000000000000003E-3</c:v>
                  </c:pt>
                  <c:pt idx="46">
                    <c:v>5.0000000000000001E-4</c:v>
                  </c:pt>
                  <c:pt idx="47">
                    <c:v>2.9999999999999997E-4</c:v>
                  </c:pt>
                  <c:pt idx="49">
                    <c:v>3.8E-3</c:v>
                  </c:pt>
                  <c:pt idx="50">
                    <c:v>1.6000000000000001E-3</c:v>
                  </c:pt>
                  <c:pt idx="51">
                    <c:v>0</c:v>
                  </c:pt>
                  <c:pt idx="52">
                    <c:v>5.9999999999999995E-4</c:v>
                  </c:pt>
                  <c:pt idx="54">
                    <c:v>1E-3</c:v>
                  </c:pt>
                  <c:pt idx="55">
                    <c:v>2.5000000000000001E-3</c:v>
                  </c:pt>
                  <c:pt idx="56">
                    <c:v>1.5E-3</c:v>
                  </c:pt>
                  <c:pt idx="57">
                    <c:v>8.0000000000000004E-4</c:v>
                  </c:pt>
                  <c:pt idx="58">
                    <c:v>4.0000000000000002E-4</c:v>
                  </c:pt>
                  <c:pt idx="59">
                    <c:v>1E-3</c:v>
                  </c:pt>
                  <c:pt idx="60">
                    <c:v>8.9999999999999998E-4</c:v>
                  </c:pt>
                  <c:pt idx="61">
                    <c:v>2.9999999999999997E-4</c:v>
                  </c:pt>
                  <c:pt idx="62">
                    <c:v>1.6000000000000001E-3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8.0000000000000004E-4</c:v>
                  </c:pt>
                  <c:pt idx="66">
                    <c:v>1.1000000000000001E-3</c:v>
                  </c:pt>
                </c:numCache>
              </c:numRef>
            </c:plus>
            <c:minus>
              <c:numRef>
                <c:f>Samec..!$D$21:$D$99</c:f>
                <c:numCache>
                  <c:formatCode>General</c:formatCode>
                  <c:ptCount val="79"/>
                  <c:pt idx="3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9">
                    <c:v>0</c:v>
                  </c:pt>
                  <c:pt idx="20">
                    <c:v>2.0000000000000001E-4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6.9999999999999999E-4</c:v>
                  </c:pt>
                  <c:pt idx="26">
                    <c:v>6.9999999999999999E-4</c:v>
                  </c:pt>
                  <c:pt idx="27">
                    <c:v>0</c:v>
                  </c:pt>
                  <c:pt idx="28">
                    <c:v>6.4000000000000005E-4</c:v>
                  </c:pt>
                  <c:pt idx="29">
                    <c:v>4.2999999999999999E-4</c:v>
                  </c:pt>
                  <c:pt idx="30">
                    <c:v>0</c:v>
                  </c:pt>
                  <c:pt idx="31">
                    <c:v>1.0399999999999999E-3</c:v>
                  </c:pt>
                  <c:pt idx="32">
                    <c:v>1.7000000000000001E-4</c:v>
                  </c:pt>
                  <c:pt idx="33">
                    <c:v>4.0000000000000002E-4</c:v>
                  </c:pt>
                  <c:pt idx="34">
                    <c:v>2.9999999999999997E-4</c:v>
                  </c:pt>
                  <c:pt idx="35">
                    <c:v>3.0000000000000001E-3</c:v>
                  </c:pt>
                  <c:pt idx="36">
                    <c:v>2.0999999999999999E-3</c:v>
                  </c:pt>
                  <c:pt idx="38">
                    <c:v>2.0000000000000001E-4</c:v>
                  </c:pt>
                  <c:pt idx="39">
                    <c:v>2.9999999999999997E-4</c:v>
                  </c:pt>
                  <c:pt idx="40">
                    <c:v>2.2000000000000001E-3</c:v>
                  </c:pt>
                  <c:pt idx="41">
                    <c:v>2.5999999999999999E-3</c:v>
                  </c:pt>
                  <c:pt idx="42">
                    <c:v>1E-3</c:v>
                  </c:pt>
                  <c:pt idx="43">
                    <c:v>1E-4</c:v>
                  </c:pt>
                  <c:pt idx="45">
                    <c:v>4.4000000000000003E-3</c:v>
                  </c:pt>
                  <c:pt idx="46">
                    <c:v>5.0000000000000001E-4</c:v>
                  </c:pt>
                  <c:pt idx="47">
                    <c:v>2.9999999999999997E-4</c:v>
                  </c:pt>
                  <c:pt idx="49">
                    <c:v>3.8E-3</c:v>
                  </c:pt>
                  <c:pt idx="50">
                    <c:v>1.6000000000000001E-3</c:v>
                  </c:pt>
                  <c:pt idx="51">
                    <c:v>0</c:v>
                  </c:pt>
                  <c:pt idx="52">
                    <c:v>5.9999999999999995E-4</c:v>
                  </c:pt>
                  <c:pt idx="54">
                    <c:v>1E-3</c:v>
                  </c:pt>
                  <c:pt idx="55">
                    <c:v>2.5000000000000001E-3</c:v>
                  </c:pt>
                  <c:pt idx="56">
                    <c:v>1.5E-3</c:v>
                  </c:pt>
                  <c:pt idx="57">
                    <c:v>8.0000000000000004E-4</c:v>
                  </c:pt>
                  <c:pt idx="58">
                    <c:v>4.0000000000000002E-4</c:v>
                  </c:pt>
                  <c:pt idx="59">
                    <c:v>1E-3</c:v>
                  </c:pt>
                  <c:pt idx="60">
                    <c:v>8.9999999999999998E-4</c:v>
                  </c:pt>
                  <c:pt idx="61">
                    <c:v>2.9999999999999997E-4</c:v>
                  </c:pt>
                  <c:pt idx="62">
                    <c:v>1.6000000000000001E-3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8.0000000000000004E-4</c:v>
                  </c:pt>
                  <c:pt idx="66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Samec..!$F$21:$F$999</c:f>
              <c:numCache>
                <c:formatCode>General</c:formatCode>
                <c:ptCount val="979"/>
                <c:pt idx="0">
                  <c:v>-21736.5</c:v>
                </c:pt>
                <c:pt idx="1">
                  <c:v>-17879.5</c:v>
                </c:pt>
                <c:pt idx="2">
                  <c:v>-17861</c:v>
                </c:pt>
                <c:pt idx="3">
                  <c:v>-17861</c:v>
                </c:pt>
                <c:pt idx="4">
                  <c:v>-17860.5</c:v>
                </c:pt>
                <c:pt idx="5">
                  <c:v>-17796</c:v>
                </c:pt>
                <c:pt idx="6">
                  <c:v>-16846.5</c:v>
                </c:pt>
                <c:pt idx="7">
                  <c:v>-16846</c:v>
                </c:pt>
                <c:pt idx="8">
                  <c:v>-16845.5</c:v>
                </c:pt>
                <c:pt idx="9">
                  <c:v>-14865.5</c:v>
                </c:pt>
                <c:pt idx="10">
                  <c:v>-14862.5</c:v>
                </c:pt>
                <c:pt idx="11">
                  <c:v>-14859.5</c:v>
                </c:pt>
                <c:pt idx="12">
                  <c:v>-14859</c:v>
                </c:pt>
                <c:pt idx="13">
                  <c:v>-13853.5</c:v>
                </c:pt>
                <c:pt idx="14">
                  <c:v>-12438.5</c:v>
                </c:pt>
                <c:pt idx="15">
                  <c:v>-12438</c:v>
                </c:pt>
                <c:pt idx="16">
                  <c:v>-11331</c:v>
                </c:pt>
                <c:pt idx="17">
                  <c:v>-11330.5</c:v>
                </c:pt>
                <c:pt idx="18">
                  <c:v>-10347.5</c:v>
                </c:pt>
                <c:pt idx="19">
                  <c:v>-10347</c:v>
                </c:pt>
                <c:pt idx="20">
                  <c:v>-10114.5</c:v>
                </c:pt>
                <c:pt idx="21">
                  <c:v>-10109.5</c:v>
                </c:pt>
                <c:pt idx="22">
                  <c:v>-10109</c:v>
                </c:pt>
                <c:pt idx="23">
                  <c:v>-10019</c:v>
                </c:pt>
                <c:pt idx="24">
                  <c:v>-10019</c:v>
                </c:pt>
                <c:pt idx="25">
                  <c:v>-10019</c:v>
                </c:pt>
                <c:pt idx="26">
                  <c:v>-10019</c:v>
                </c:pt>
                <c:pt idx="27">
                  <c:v>-9985</c:v>
                </c:pt>
                <c:pt idx="28">
                  <c:v>-9985</c:v>
                </c:pt>
                <c:pt idx="29">
                  <c:v>-9985</c:v>
                </c:pt>
                <c:pt idx="30">
                  <c:v>-9982</c:v>
                </c:pt>
                <c:pt idx="31">
                  <c:v>-9982</c:v>
                </c:pt>
                <c:pt idx="32">
                  <c:v>-9982</c:v>
                </c:pt>
                <c:pt idx="33">
                  <c:v>-9246.5</c:v>
                </c:pt>
                <c:pt idx="34">
                  <c:v>-9246</c:v>
                </c:pt>
                <c:pt idx="35">
                  <c:v>-8111</c:v>
                </c:pt>
                <c:pt idx="36">
                  <c:v>-8110.5</c:v>
                </c:pt>
                <c:pt idx="37">
                  <c:v>-6021</c:v>
                </c:pt>
                <c:pt idx="38">
                  <c:v>-5887</c:v>
                </c:pt>
                <c:pt idx="39">
                  <c:v>-5887</c:v>
                </c:pt>
                <c:pt idx="40">
                  <c:v>-5883.5</c:v>
                </c:pt>
                <c:pt idx="41">
                  <c:v>-5868</c:v>
                </c:pt>
                <c:pt idx="42">
                  <c:v>-5728.5</c:v>
                </c:pt>
                <c:pt idx="43">
                  <c:v>-5728.5</c:v>
                </c:pt>
                <c:pt idx="44">
                  <c:v>-5728.5</c:v>
                </c:pt>
                <c:pt idx="45">
                  <c:v>-5728.5</c:v>
                </c:pt>
                <c:pt idx="46">
                  <c:v>-5725.5</c:v>
                </c:pt>
                <c:pt idx="47">
                  <c:v>-5725.5</c:v>
                </c:pt>
                <c:pt idx="48">
                  <c:v>-5725.5</c:v>
                </c:pt>
                <c:pt idx="49">
                  <c:v>-5725.5</c:v>
                </c:pt>
                <c:pt idx="50">
                  <c:v>-5725</c:v>
                </c:pt>
                <c:pt idx="51">
                  <c:v>-5725</c:v>
                </c:pt>
                <c:pt idx="52">
                  <c:v>-5666.5</c:v>
                </c:pt>
                <c:pt idx="53">
                  <c:v>-5666.5</c:v>
                </c:pt>
                <c:pt idx="54">
                  <c:v>-5666.5</c:v>
                </c:pt>
                <c:pt idx="55">
                  <c:v>-5666.5</c:v>
                </c:pt>
                <c:pt idx="56">
                  <c:v>-5654</c:v>
                </c:pt>
                <c:pt idx="57">
                  <c:v>-5654</c:v>
                </c:pt>
                <c:pt idx="58">
                  <c:v>-5654</c:v>
                </c:pt>
                <c:pt idx="59">
                  <c:v>-5651</c:v>
                </c:pt>
                <c:pt idx="60">
                  <c:v>-5651</c:v>
                </c:pt>
                <c:pt idx="61">
                  <c:v>-5651</c:v>
                </c:pt>
                <c:pt idx="62">
                  <c:v>-5648</c:v>
                </c:pt>
                <c:pt idx="63">
                  <c:v>-5648</c:v>
                </c:pt>
                <c:pt idx="64">
                  <c:v>-5648</c:v>
                </c:pt>
                <c:pt idx="65">
                  <c:v>-5570.5</c:v>
                </c:pt>
                <c:pt idx="66">
                  <c:v>-5570.5</c:v>
                </c:pt>
                <c:pt idx="67">
                  <c:v>-4805.5</c:v>
                </c:pt>
                <c:pt idx="68">
                  <c:v>-4805.5</c:v>
                </c:pt>
                <c:pt idx="69">
                  <c:v>-4605</c:v>
                </c:pt>
                <c:pt idx="70">
                  <c:v>-4539.5</c:v>
                </c:pt>
                <c:pt idx="71">
                  <c:v>-3352</c:v>
                </c:pt>
                <c:pt idx="72">
                  <c:v>-71</c:v>
                </c:pt>
                <c:pt idx="73">
                  <c:v>-70.5</c:v>
                </c:pt>
                <c:pt idx="74">
                  <c:v>-70</c:v>
                </c:pt>
                <c:pt idx="75">
                  <c:v>-67</c:v>
                </c:pt>
                <c:pt idx="76">
                  <c:v>-61.5</c:v>
                </c:pt>
                <c:pt idx="77">
                  <c:v>-61</c:v>
                </c:pt>
                <c:pt idx="78">
                  <c:v>-58.5</c:v>
                </c:pt>
                <c:pt idx="79">
                  <c:v>-49</c:v>
                </c:pt>
                <c:pt idx="80">
                  <c:v>-48.5</c:v>
                </c:pt>
                <c:pt idx="81">
                  <c:v>-39</c:v>
                </c:pt>
                <c:pt idx="82">
                  <c:v>-3.5</c:v>
                </c:pt>
                <c:pt idx="83">
                  <c:v>-3</c:v>
                </c:pt>
                <c:pt idx="84">
                  <c:v>-0.5</c:v>
                </c:pt>
                <c:pt idx="85">
                  <c:v>0</c:v>
                </c:pt>
              </c:numCache>
            </c:numRef>
          </c:xVal>
          <c:yVal>
            <c:numRef>
              <c:f>Samec..!$L$21:$L$999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830-48A5-8F24-EC2020A129AC}"/>
            </c:ext>
          </c:extLst>
        </c:ser>
        <c:ser>
          <c:idx val="5"/>
          <c:order val="5"/>
          <c:tx>
            <c:strRef>
              <c:f>Samec..!$M$20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Samec..!$D$21:$D$99</c:f>
                <c:numCache>
                  <c:formatCode>General</c:formatCode>
                  <c:ptCount val="79"/>
                  <c:pt idx="3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9">
                    <c:v>0</c:v>
                  </c:pt>
                  <c:pt idx="20">
                    <c:v>2.0000000000000001E-4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6.9999999999999999E-4</c:v>
                  </c:pt>
                  <c:pt idx="26">
                    <c:v>6.9999999999999999E-4</c:v>
                  </c:pt>
                  <c:pt idx="27">
                    <c:v>0</c:v>
                  </c:pt>
                  <c:pt idx="28">
                    <c:v>6.4000000000000005E-4</c:v>
                  </c:pt>
                  <c:pt idx="29">
                    <c:v>4.2999999999999999E-4</c:v>
                  </c:pt>
                  <c:pt idx="30">
                    <c:v>0</c:v>
                  </c:pt>
                  <c:pt idx="31">
                    <c:v>1.0399999999999999E-3</c:v>
                  </c:pt>
                  <c:pt idx="32">
                    <c:v>1.7000000000000001E-4</c:v>
                  </c:pt>
                  <c:pt idx="33">
                    <c:v>4.0000000000000002E-4</c:v>
                  </c:pt>
                  <c:pt idx="34">
                    <c:v>2.9999999999999997E-4</c:v>
                  </c:pt>
                  <c:pt idx="35">
                    <c:v>3.0000000000000001E-3</c:v>
                  </c:pt>
                  <c:pt idx="36">
                    <c:v>2.0999999999999999E-3</c:v>
                  </c:pt>
                  <c:pt idx="38">
                    <c:v>2.0000000000000001E-4</c:v>
                  </c:pt>
                  <c:pt idx="39">
                    <c:v>2.9999999999999997E-4</c:v>
                  </c:pt>
                  <c:pt idx="40">
                    <c:v>2.2000000000000001E-3</c:v>
                  </c:pt>
                  <c:pt idx="41">
                    <c:v>2.5999999999999999E-3</c:v>
                  </c:pt>
                  <c:pt idx="42">
                    <c:v>1E-3</c:v>
                  </c:pt>
                  <c:pt idx="43">
                    <c:v>1E-4</c:v>
                  </c:pt>
                  <c:pt idx="45">
                    <c:v>4.4000000000000003E-3</c:v>
                  </c:pt>
                  <c:pt idx="46">
                    <c:v>5.0000000000000001E-4</c:v>
                  </c:pt>
                  <c:pt idx="47">
                    <c:v>2.9999999999999997E-4</c:v>
                  </c:pt>
                  <c:pt idx="49">
                    <c:v>3.8E-3</c:v>
                  </c:pt>
                  <c:pt idx="50">
                    <c:v>1.6000000000000001E-3</c:v>
                  </c:pt>
                  <c:pt idx="51">
                    <c:v>0</c:v>
                  </c:pt>
                  <c:pt idx="52">
                    <c:v>5.9999999999999995E-4</c:v>
                  </c:pt>
                  <c:pt idx="54">
                    <c:v>1E-3</c:v>
                  </c:pt>
                  <c:pt idx="55">
                    <c:v>2.5000000000000001E-3</c:v>
                  </c:pt>
                  <c:pt idx="56">
                    <c:v>1.5E-3</c:v>
                  </c:pt>
                  <c:pt idx="57">
                    <c:v>8.0000000000000004E-4</c:v>
                  </c:pt>
                  <c:pt idx="58">
                    <c:v>4.0000000000000002E-4</c:v>
                  </c:pt>
                  <c:pt idx="59">
                    <c:v>1E-3</c:v>
                  </c:pt>
                  <c:pt idx="60">
                    <c:v>8.9999999999999998E-4</c:v>
                  </c:pt>
                  <c:pt idx="61">
                    <c:v>2.9999999999999997E-4</c:v>
                  </c:pt>
                  <c:pt idx="62">
                    <c:v>1.6000000000000001E-3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8.0000000000000004E-4</c:v>
                  </c:pt>
                  <c:pt idx="66">
                    <c:v>1.1000000000000001E-3</c:v>
                  </c:pt>
                </c:numCache>
              </c:numRef>
            </c:plus>
            <c:minus>
              <c:numRef>
                <c:f>Samec..!$D$21:$D$99</c:f>
                <c:numCache>
                  <c:formatCode>General</c:formatCode>
                  <c:ptCount val="79"/>
                  <c:pt idx="3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9">
                    <c:v>0</c:v>
                  </c:pt>
                  <c:pt idx="20">
                    <c:v>2.0000000000000001E-4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6.9999999999999999E-4</c:v>
                  </c:pt>
                  <c:pt idx="26">
                    <c:v>6.9999999999999999E-4</c:v>
                  </c:pt>
                  <c:pt idx="27">
                    <c:v>0</c:v>
                  </c:pt>
                  <c:pt idx="28">
                    <c:v>6.4000000000000005E-4</c:v>
                  </c:pt>
                  <c:pt idx="29">
                    <c:v>4.2999999999999999E-4</c:v>
                  </c:pt>
                  <c:pt idx="30">
                    <c:v>0</c:v>
                  </c:pt>
                  <c:pt idx="31">
                    <c:v>1.0399999999999999E-3</c:v>
                  </c:pt>
                  <c:pt idx="32">
                    <c:v>1.7000000000000001E-4</c:v>
                  </c:pt>
                  <c:pt idx="33">
                    <c:v>4.0000000000000002E-4</c:v>
                  </c:pt>
                  <c:pt idx="34">
                    <c:v>2.9999999999999997E-4</c:v>
                  </c:pt>
                  <c:pt idx="35">
                    <c:v>3.0000000000000001E-3</c:v>
                  </c:pt>
                  <c:pt idx="36">
                    <c:v>2.0999999999999999E-3</c:v>
                  </c:pt>
                  <c:pt idx="38">
                    <c:v>2.0000000000000001E-4</c:v>
                  </c:pt>
                  <c:pt idx="39">
                    <c:v>2.9999999999999997E-4</c:v>
                  </c:pt>
                  <c:pt idx="40">
                    <c:v>2.2000000000000001E-3</c:v>
                  </c:pt>
                  <c:pt idx="41">
                    <c:v>2.5999999999999999E-3</c:v>
                  </c:pt>
                  <c:pt idx="42">
                    <c:v>1E-3</c:v>
                  </c:pt>
                  <c:pt idx="43">
                    <c:v>1E-4</c:v>
                  </c:pt>
                  <c:pt idx="45">
                    <c:v>4.4000000000000003E-3</c:v>
                  </c:pt>
                  <c:pt idx="46">
                    <c:v>5.0000000000000001E-4</c:v>
                  </c:pt>
                  <c:pt idx="47">
                    <c:v>2.9999999999999997E-4</c:v>
                  </c:pt>
                  <c:pt idx="49">
                    <c:v>3.8E-3</c:v>
                  </c:pt>
                  <c:pt idx="50">
                    <c:v>1.6000000000000001E-3</c:v>
                  </c:pt>
                  <c:pt idx="51">
                    <c:v>0</c:v>
                  </c:pt>
                  <c:pt idx="52">
                    <c:v>5.9999999999999995E-4</c:v>
                  </c:pt>
                  <c:pt idx="54">
                    <c:v>1E-3</c:v>
                  </c:pt>
                  <c:pt idx="55">
                    <c:v>2.5000000000000001E-3</c:v>
                  </c:pt>
                  <c:pt idx="56">
                    <c:v>1.5E-3</c:v>
                  </c:pt>
                  <c:pt idx="57">
                    <c:v>8.0000000000000004E-4</c:v>
                  </c:pt>
                  <c:pt idx="58">
                    <c:v>4.0000000000000002E-4</c:v>
                  </c:pt>
                  <c:pt idx="59">
                    <c:v>1E-3</c:v>
                  </c:pt>
                  <c:pt idx="60">
                    <c:v>8.9999999999999998E-4</c:v>
                  </c:pt>
                  <c:pt idx="61">
                    <c:v>2.9999999999999997E-4</c:v>
                  </c:pt>
                  <c:pt idx="62">
                    <c:v>1.6000000000000001E-3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8.0000000000000004E-4</c:v>
                  </c:pt>
                  <c:pt idx="66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Samec..!$F$21:$F$999</c:f>
              <c:numCache>
                <c:formatCode>General</c:formatCode>
                <c:ptCount val="979"/>
                <c:pt idx="0">
                  <c:v>-21736.5</c:v>
                </c:pt>
                <c:pt idx="1">
                  <c:v>-17879.5</c:v>
                </c:pt>
                <c:pt idx="2">
                  <c:v>-17861</c:v>
                </c:pt>
                <c:pt idx="3">
                  <c:v>-17861</c:v>
                </c:pt>
                <c:pt idx="4">
                  <c:v>-17860.5</c:v>
                </c:pt>
                <c:pt idx="5">
                  <c:v>-17796</c:v>
                </c:pt>
                <c:pt idx="6">
                  <c:v>-16846.5</c:v>
                </c:pt>
                <c:pt idx="7">
                  <c:v>-16846</c:v>
                </c:pt>
                <c:pt idx="8">
                  <c:v>-16845.5</c:v>
                </c:pt>
                <c:pt idx="9">
                  <c:v>-14865.5</c:v>
                </c:pt>
                <c:pt idx="10">
                  <c:v>-14862.5</c:v>
                </c:pt>
                <c:pt idx="11">
                  <c:v>-14859.5</c:v>
                </c:pt>
                <c:pt idx="12">
                  <c:v>-14859</c:v>
                </c:pt>
                <c:pt idx="13">
                  <c:v>-13853.5</c:v>
                </c:pt>
                <c:pt idx="14">
                  <c:v>-12438.5</c:v>
                </c:pt>
                <c:pt idx="15">
                  <c:v>-12438</c:v>
                </c:pt>
                <c:pt idx="16">
                  <c:v>-11331</c:v>
                </c:pt>
                <c:pt idx="17">
                  <c:v>-11330.5</c:v>
                </c:pt>
                <c:pt idx="18">
                  <c:v>-10347.5</c:v>
                </c:pt>
                <c:pt idx="19">
                  <c:v>-10347</c:v>
                </c:pt>
                <c:pt idx="20">
                  <c:v>-10114.5</c:v>
                </c:pt>
                <c:pt idx="21">
                  <c:v>-10109.5</c:v>
                </c:pt>
                <c:pt idx="22">
                  <c:v>-10109</c:v>
                </c:pt>
                <c:pt idx="23">
                  <c:v>-10019</c:v>
                </c:pt>
                <c:pt idx="24">
                  <c:v>-10019</c:v>
                </c:pt>
                <c:pt idx="25">
                  <c:v>-10019</c:v>
                </c:pt>
                <c:pt idx="26">
                  <c:v>-10019</c:v>
                </c:pt>
                <c:pt idx="27">
                  <c:v>-9985</c:v>
                </c:pt>
                <c:pt idx="28">
                  <c:v>-9985</c:v>
                </c:pt>
                <c:pt idx="29">
                  <c:v>-9985</c:v>
                </c:pt>
                <c:pt idx="30">
                  <c:v>-9982</c:v>
                </c:pt>
                <c:pt idx="31">
                  <c:v>-9982</c:v>
                </c:pt>
                <c:pt idx="32">
                  <c:v>-9982</c:v>
                </c:pt>
                <c:pt idx="33">
                  <c:v>-9246.5</c:v>
                </c:pt>
                <c:pt idx="34">
                  <c:v>-9246</c:v>
                </c:pt>
                <c:pt idx="35">
                  <c:v>-8111</c:v>
                </c:pt>
                <c:pt idx="36">
                  <c:v>-8110.5</c:v>
                </c:pt>
                <c:pt idx="37">
                  <c:v>-6021</c:v>
                </c:pt>
                <c:pt idx="38">
                  <c:v>-5887</c:v>
                </c:pt>
                <c:pt idx="39">
                  <c:v>-5887</c:v>
                </c:pt>
                <c:pt idx="40">
                  <c:v>-5883.5</c:v>
                </c:pt>
                <c:pt idx="41">
                  <c:v>-5868</c:v>
                </c:pt>
                <c:pt idx="42">
                  <c:v>-5728.5</c:v>
                </c:pt>
                <c:pt idx="43">
                  <c:v>-5728.5</c:v>
                </c:pt>
                <c:pt idx="44">
                  <c:v>-5728.5</c:v>
                </c:pt>
                <c:pt idx="45">
                  <c:v>-5728.5</c:v>
                </c:pt>
                <c:pt idx="46">
                  <c:v>-5725.5</c:v>
                </c:pt>
                <c:pt idx="47">
                  <c:v>-5725.5</c:v>
                </c:pt>
                <c:pt idx="48">
                  <c:v>-5725.5</c:v>
                </c:pt>
                <c:pt idx="49">
                  <c:v>-5725.5</c:v>
                </c:pt>
                <c:pt idx="50">
                  <c:v>-5725</c:v>
                </c:pt>
                <c:pt idx="51">
                  <c:v>-5725</c:v>
                </c:pt>
                <c:pt idx="52">
                  <c:v>-5666.5</c:v>
                </c:pt>
                <c:pt idx="53">
                  <c:v>-5666.5</c:v>
                </c:pt>
                <c:pt idx="54">
                  <c:v>-5666.5</c:v>
                </c:pt>
                <c:pt idx="55">
                  <c:v>-5666.5</c:v>
                </c:pt>
                <c:pt idx="56">
                  <c:v>-5654</c:v>
                </c:pt>
                <c:pt idx="57">
                  <c:v>-5654</c:v>
                </c:pt>
                <c:pt idx="58">
                  <c:v>-5654</c:v>
                </c:pt>
                <c:pt idx="59">
                  <c:v>-5651</c:v>
                </c:pt>
                <c:pt idx="60">
                  <c:v>-5651</c:v>
                </c:pt>
                <c:pt idx="61">
                  <c:v>-5651</c:v>
                </c:pt>
                <c:pt idx="62">
                  <c:v>-5648</c:v>
                </c:pt>
                <c:pt idx="63">
                  <c:v>-5648</c:v>
                </c:pt>
                <c:pt idx="64">
                  <c:v>-5648</c:v>
                </c:pt>
                <c:pt idx="65">
                  <c:v>-5570.5</c:v>
                </c:pt>
                <c:pt idx="66">
                  <c:v>-5570.5</c:v>
                </c:pt>
                <c:pt idx="67">
                  <c:v>-4805.5</c:v>
                </c:pt>
                <c:pt idx="68">
                  <c:v>-4805.5</c:v>
                </c:pt>
                <c:pt idx="69">
                  <c:v>-4605</c:v>
                </c:pt>
                <c:pt idx="70">
                  <c:v>-4539.5</c:v>
                </c:pt>
                <c:pt idx="71">
                  <c:v>-3352</c:v>
                </c:pt>
                <c:pt idx="72">
                  <c:v>-71</c:v>
                </c:pt>
                <c:pt idx="73">
                  <c:v>-70.5</c:v>
                </c:pt>
                <c:pt idx="74">
                  <c:v>-70</c:v>
                </c:pt>
                <c:pt idx="75">
                  <c:v>-67</c:v>
                </c:pt>
                <c:pt idx="76">
                  <c:v>-61.5</c:v>
                </c:pt>
                <c:pt idx="77">
                  <c:v>-61</c:v>
                </c:pt>
                <c:pt idx="78">
                  <c:v>-58.5</c:v>
                </c:pt>
                <c:pt idx="79">
                  <c:v>-49</c:v>
                </c:pt>
                <c:pt idx="80">
                  <c:v>-48.5</c:v>
                </c:pt>
                <c:pt idx="81">
                  <c:v>-39</c:v>
                </c:pt>
                <c:pt idx="82">
                  <c:v>-3.5</c:v>
                </c:pt>
                <c:pt idx="83">
                  <c:v>-3</c:v>
                </c:pt>
                <c:pt idx="84">
                  <c:v>-0.5</c:v>
                </c:pt>
                <c:pt idx="85">
                  <c:v>0</c:v>
                </c:pt>
              </c:numCache>
            </c:numRef>
          </c:xVal>
          <c:yVal>
            <c:numRef>
              <c:f>Samec..!$M$21:$M$999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830-48A5-8F24-EC2020A129AC}"/>
            </c:ext>
          </c:extLst>
        </c:ser>
        <c:ser>
          <c:idx val="6"/>
          <c:order val="6"/>
          <c:tx>
            <c:strRef>
              <c:f>Samec..!$N$20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Samec..!$D$21:$D$99</c:f>
                <c:numCache>
                  <c:formatCode>General</c:formatCode>
                  <c:ptCount val="79"/>
                  <c:pt idx="3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9">
                    <c:v>0</c:v>
                  </c:pt>
                  <c:pt idx="20">
                    <c:v>2.0000000000000001E-4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6.9999999999999999E-4</c:v>
                  </c:pt>
                  <c:pt idx="26">
                    <c:v>6.9999999999999999E-4</c:v>
                  </c:pt>
                  <c:pt idx="27">
                    <c:v>0</c:v>
                  </c:pt>
                  <c:pt idx="28">
                    <c:v>6.4000000000000005E-4</c:v>
                  </c:pt>
                  <c:pt idx="29">
                    <c:v>4.2999999999999999E-4</c:v>
                  </c:pt>
                  <c:pt idx="30">
                    <c:v>0</c:v>
                  </c:pt>
                  <c:pt idx="31">
                    <c:v>1.0399999999999999E-3</c:v>
                  </c:pt>
                  <c:pt idx="32">
                    <c:v>1.7000000000000001E-4</c:v>
                  </c:pt>
                  <c:pt idx="33">
                    <c:v>4.0000000000000002E-4</c:v>
                  </c:pt>
                  <c:pt idx="34">
                    <c:v>2.9999999999999997E-4</c:v>
                  </c:pt>
                  <c:pt idx="35">
                    <c:v>3.0000000000000001E-3</c:v>
                  </c:pt>
                  <c:pt idx="36">
                    <c:v>2.0999999999999999E-3</c:v>
                  </c:pt>
                  <c:pt idx="38">
                    <c:v>2.0000000000000001E-4</c:v>
                  </c:pt>
                  <c:pt idx="39">
                    <c:v>2.9999999999999997E-4</c:v>
                  </c:pt>
                  <c:pt idx="40">
                    <c:v>2.2000000000000001E-3</c:v>
                  </c:pt>
                  <c:pt idx="41">
                    <c:v>2.5999999999999999E-3</c:v>
                  </c:pt>
                  <c:pt idx="42">
                    <c:v>1E-3</c:v>
                  </c:pt>
                  <c:pt idx="43">
                    <c:v>1E-4</c:v>
                  </c:pt>
                  <c:pt idx="45">
                    <c:v>4.4000000000000003E-3</c:v>
                  </c:pt>
                  <c:pt idx="46">
                    <c:v>5.0000000000000001E-4</c:v>
                  </c:pt>
                  <c:pt idx="47">
                    <c:v>2.9999999999999997E-4</c:v>
                  </c:pt>
                  <c:pt idx="49">
                    <c:v>3.8E-3</c:v>
                  </c:pt>
                  <c:pt idx="50">
                    <c:v>1.6000000000000001E-3</c:v>
                  </c:pt>
                  <c:pt idx="51">
                    <c:v>0</c:v>
                  </c:pt>
                  <c:pt idx="52">
                    <c:v>5.9999999999999995E-4</c:v>
                  </c:pt>
                  <c:pt idx="54">
                    <c:v>1E-3</c:v>
                  </c:pt>
                  <c:pt idx="55">
                    <c:v>2.5000000000000001E-3</c:v>
                  </c:pt>
                  <c:pt idx="56">
                    <c:v>1.5E-3</c:v>
                  </c:pt>
                  <c:pt idx="57">
                    <c:v>8.0000000000000004E-4</c:v>
                  </c:pt>
                  <c:pt idx="58">
                    <c:v>4.0000000000000002E-4</c:v>
                  </c:pt>
                  <c:pt idx="59">
                    <c:v>1E-3</c:v>
                  </c:pt>
                  <c:pt idx="60">
                    <c:v>8.9999999999999998E-4</c:v>
                  </c:pt>
                  <c:pt idx="61">
                    <c:v>2.9999999999999997E-4</c:v>
                  </c:pt>
                  <c:pt idx="62">
                    <c:v>1.6000000000000001E-3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8.0000000000000004E-4</c:v>
                  </c:pt>
                  <c:pt idx="66">
                    <c:v>1.1000000000000001E-3</c:v>
                  </c:pt>
                </c:numCache>
              </c:numRef>
            </c:plus>
            <c:minus>
              <c:numRef>
                <c:f>Samec..!$D$21:$D$99</c:f>
                <c:numCache>
                  <c:formatCode>General</c:formatCode>
                  <c:ptCount val="79"/>
                  <c:pt idx="3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9">
                    <c:v>0</c:v>
                  </c:pt>
                  <c:pt idx="20">
                    <c:v>2.0000000000000001E-4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6.9999999999999999E-4</c:v>
                  </c:pt>
                  <c:pt idx="26">
                    <c:v>6.9999999999999999E-4</c:v>
                  </c:pt>
                  <c:pt idx="27">
                    <c:v>0</c:v>
                  </c:pt>
                  <c:pt idx="28">
                    <c:v>6.4000000000000005E-4</c:v>
                  </c:pt>
                  <c:pt idx="29">
                    <c:v>4.2999999999999999E-4</c:v>
                  </c:pt>
                  <c:pt idx="30">
                    <c:v>0</c:v>
                  </c:pt>
                  <c:pt idx="31">
                    <c:v>1.0399999999999999E-3</c:v>
                  </c:pt>
                  <c:pt idx="32">
                    <c:v>1.7000000000000001E-4</c:v>
                  </c:pt>
                  <c:pt idx="33">
                    <c:v>4.0000000000000002E-4</c:v>
                  </c:pt>
                  <c:pt idx="34">
                    <c:v>2.9999999999999997E-4</c:v>
                  </c:pt>
                  <c:pt idx="35">
                    <c:v>3.0000000000000001E-3</c:v>
                  </c:pt>
                  <c:pt idx="36">
                    <c:v>2.0999999999999999E-3</c:v>
                  </c:pt>
                  <c:pt idx="38">
                    <c:v>2.0000000000000001E-4</c:v>
                  </c:pt>
                  <c:pt idx="39">
                    <c:v>2.9999999999999997E-4</c:v>
                  </c:pt>
                  <c:pt idx="40">
                    <c:v>2.2000000000000001E-3</c:v>
                  </c:pt>
                  <c:pt idx="41">
                    <c:v>2.5999999999999999E-3</c:v>
                  </c:pt>
                  <c:pt idx="42">
                    <c:v>1E-3</c:v>
                  </c:pt>
                  <c:pt idx="43">
                    <c:v>1E-4</c:v>
                  </c:pt>
                  <c:pt idx="45">
                    <c:v>4.4000000000000003E-3</c:v>
                  </c:pt>
                  <c:pt idx="46">
                    <c:v>5.0000000000000001E-4</c:v>
                  </c:pt>
                  <c:pt idx="47">
                    <c:v>2.9999999999999997E-4</c:v>
                  </c:pt>
                  <c:pt idx="49">
                    <c:v>3.8E-3</c:v>
                  </c:pt>
                  <c:pt idx="50">
                    <c:v>1.6000000000000001E-3</c:v>
                  </c:pt>
                  <c:pt idx="51">
                    <c:v>0</c:v>
                  </c:pt>
                  <c:pt idx="52">
                    <c:v>5.9999999999999995E-4</c:v>
                  </c:pt>
                  <c:pt idx="54">
                    <c:v>1E-3</c:v>
                  </c:pt>
                  <c:pt idx="55">
                    <c:v>2.5000000000000001E-3</c:v>
                  </c:pt>
                  <c:pt idx="56">
                    <c:v>1.5E-3</c:v>
                  </c:pt>
                  <c:pt idx="57">
                    <c:v>8.0000000000000004E-4</c:v>
                  </c:pt>
                  <c:pt idx="58">
                    <c:v>4.0000000000000002E-4</c:v>
                  </c:pt>
                  <c:pt idx="59">
                    <c:v>1E-3</c:v>
                  </c:pt>
                  <c:pt idx="60">
                    <c:v>8.9999999999999998E-4</c:v>
                  </c:pt>
                  <c:pt idx="61">
                    <c:v>2.9999999999999997E-4</c:v>
                  </c:pt>
                  <c:pt idx="62">
                    <c:v>1.6000000000000001E-3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8.0000000000000004E-4</c:v>
                  </c:pt>
                  <c:pt idx="66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Samec..!$F$21:$F$999</c:f>
              <c:numCache>
                <c:formatCode>General</c:formatCode>
                <c:ptCount val="979"/>
                <c:pt idx="0">
                  <c:v>-21736.5</c:v>
                </c:pt>
                <c:pt idx="1">
                  <c:v>-17879.5</c:v>
                </c:pt>
                <c:pt idx="2">
                  <c:v>-17861</c:v>
                </c:pt>
                <c:pt idx="3">
                  <c:v>-17861</c:v>
                </c:pt>
                <c:pt idx="4">
                  <c:v>-17860.5</c:v>
                </c:pt>
                <c:pt idx="5">
                  <c:v>-17796</c:v>
                </c:pt>
                <c:pt idx="6">
                  <c:v>-16846.5</c:v>
                </c:pt>
                <c:pt idx="7">
                  <c:v>-16846</c:v>
                </c:pt>
                <c:pt idx="8">
                  <c:v>-16845.5</c:v>
                </c:pt>
                <c:pt idx="9">
                  <c:v>-14865.5</c:v>
                </c:pt>
                <c:pt idx="10">
                  <c:v>-14862.5</c:v>
                </c:pt>
                <c:pt idx="11">
                  <c:v>-14859.5</c:v>
                </c:pt>
                <c:pt idx="12">
                  <c:v>-14859</c:v>
                </c:pt>
                <c:pt idx="13">
                  <c:v>-13853.5</c:v>
                </c:pt>
                <c:pt idx="14">
                  <c:v>-12438.5</c:v>
                </c:pt>
                <c:pt idx="15">
                  <c:v>-12438</c:v>
                </c:pt>
                <c:pt idx="16">
                  <c:v>-11331</c:v>
                </c:pt>
                <c:pt idx="17">
                  <c:v>-11330.5</c:v>
                </c:pt>
                <c:pt idx="18">
                  <c:v>-10347.5</c:v>
                </c:pt>
                <c:pt idx="19">
                  <c:v>-10347</c:v>
                </c:pt>
                <c:pt idx="20">
                  <c:v>-10114.5</c:v>
                </c:pt>
                <c:pt idx="21">
                  <c:v>-10109.5</c:v>
                </c:pt>
                <c:pt idx="22">
                  <c:v>-10109</c:v>
                </c:pt>
                <c:pt idx="23">
                  <c:v>-10019</c:v>
                </c:pt>
                <c:pt idx="24">
                  <c:v>-10019</c:v>
                </c:pt>
                <c:pt idx="25">
                  <c:v>-10019</c:v>
                </c:pt>
                <c:pt idx="26">
                  <c:v>-10019</c:v>
                </c:pt>
                <c:pt idx="27">
                  <c:v>-9985</c:v>
                </c:pt>
                <c:pt idx="28">
                  <c:v>-9985</c:v>
                </c:pt>
                <c:pt idx="29">
                  <c:v>-9985</c:v>
                </c:pt>
                <c:pt idx="30">
                  <c:v>-9982</c:v>
                </c:pt>
                <c:pt idx="31">
                  <c:v>-9982</c:v>
                </c:pt>
                <c:pt idx="32">
                  <c:v>-9982</c:v>
                </c:pt>
                <c:pt idx="33">
                  <c:v>-9246.5</c:v>
                </c:pt>
                <c:pt idx="34">
                  <c:v>-9246</c:v>
                </c:pt>
                <c:pt idx="35">
                  <c:v>-8111</c:v>
                </c:pt>
                <c:pt idx="36">
                  <c:v>-8110.5</c:v>
                </c:pt>
                <c:pt idx="37">
                  <c:v>-6021</c:v>
                </c:pt>
                <c:pt idx="38">
                  <c:v>-5887</c:v>
                </c:pt>
                <c:pt idx="39">
                  <c:v>-5887</c:v>
                </c:pt>
                <c:pt idx="40">
                  <c:v>-5883.5</c:v>
                </c:pt>
                <c:pt idx="41">
                  <c:v>-5868</c:v>
                </c:pt>
                <c:pt idx="42">
                  <c:v>-5728.5</c:v>
                </c:pt>
                <c:pt idx="43">
                  <c:v>-5728.5</c:v>
                </c:pt>
                <c:pt idx="44">
                  <c:v>-5728.5</c:v>
                </c:pt>
                <c:pt idx="45">
                  <c:v>-5728.5</c:v>
                </c:pt>
                <c:pt idx="46">
                  <c:v>-5725.5</c:v>
                </c:pt>
                <c:pt idx="47">
                  <c:v>-5725.5</c:v>
                </c:pt>
                <c:pt idx="48">
                  <c:v>-5725.5</c:v>
                </c:pt>
                <c:pt idx="49">
                  <c:v>-5725.5</c:v>
                </c:pt>
                <c:pt idx="50">
                  <c:v>-5725</c:v>
                </c:pt>
                <c:pt idx="51">
                  <c:v>-5725</c:v>
                </c:pt>
                <c:pt idx="52">
                  <c:v>-5666.5</c:v>
                </c:pt>
                <c:pt idx="53">
                  <c:v>-5666.5</c:v>
                </c:pt>
                <c:pt idx="54">
                  <c:v>-5666.5</c:v>
                </c:pt>
                <c:pt idx="55">
                  <c:v>-5666.5</c:v>
                </c:pt>
                <c:pt idx="56">
                  <c:v>-5654</c:v>
                </c:pt>
                <c:pt idx="57">
                  <c:v>-5654</c:v>
                </c:pt>
                <c:pt idx="58">
                  <c:v>-5654</c:v>
                </c:pt>
                <c:pt idx="59">
                  <c:v>-5651</c:v>
                </c:pt>
                <c:pt idx="60">
                  <c:v>-5651</c:v>
                </c:pt>
                <c:pt idx="61">
                  <c:v>-5651</c:v>
                </c:pt>
                <c:pt idx="62">
                  <c:v>-5648</c:v>
                </c:pt>
                <c:pt idx="63">
                  <c:v>-5648</c:v>
                </c:pt>
                <c:pt idx="64">
                  <c:v>-5648</c:v>
                </c:pt>
                <c:pt idx="65">
                  <c:v>-5570.5</c:v>
                </c:pt>
                <c:pt idx="66">
                  <c:v>-5570.5</c:v>
                </c:pt>
                <c:pt idx="67">
                  <c:v>-4805.5</c:v>
                </c:pt>
                <c:pt idx="68">
                  <c:v>-4805.5</c:v>
                </c:pt>
                <c:pt idx="69">
                  <c:v>-4605</c:v>
                </c:pt>
                <c:pt idx="70">
                  <c:v>-4539.5</c:v>
                </c:pt>
                <c:pt idx="71">
                  <c:v>-3352</c:v>
                </c:pt>
                <c:pt idx="72">
                  <c:v>-71</c:v>
                </c:pt>
                <c:pt idx="73">
                  <c:v>-70.5</c:v>
                </c:pt>
                <c:pt idx="74">
                  <c:v>-70</c:v>
                </c:pt>
                <c:pt idx="75">
                  <c:v>-67</c:v>
                </c:pt>
                <c:pt idx="76">
                  <c:v>-61.5</c:v>
                </c:pt>
                <c:pt idx="77">
                  <c:v>-61</c:v>
                </c:pt>
                <c:pt idx="78">
                  <c:v>-58.5</c:v>
                </c:pt>
                <c:pt idx="79">
                  <c:v>-49</c:v>
                </c:pt>
                <c:pt idx="80">
                  <c:v>-48.5</c:v>
                </c:pt>
                <c:pt idx="81">
                  <c:v>-39</c:v>
                </c:pt>
                <c:pt idx="82">
                  <c:v>-3.5</c:v>
                </c:pt>
                <c:pt idx="83">
                  <c:v>-3</c:v>
                </c:pt>
                <c:pt idx="84">
                  <c:v>-0.5</c:v>
                </c:pt>
                <c:pt idx="85">
                  <c:v>0</c:v>
                </c:pt>
              </c:numCache>
            </c:numRef>
          </c:xVal>
          <c:yVal>
            <c:numRef>
              <c:f>Samec..!$N$21:$N$999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830-48A5-8F24-EC2020A129AC}"/>
            </c:ext>
          </c:extLst>
        </c:ser>
        <c:ser>
          <c:idx val="7"/>
          <c:order val="7"/>
          <c:tx>
            <c:strRef>
              <c:f>Samec..!$O$20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Samec..!$F$21:$F$999</c:f>
              <c:numCache>
                <c:formatCode>General</c:formatCode>
                <c:ptCount val="979"/>
                <c:pt idx="0">
                  <c:v>-21736.5</c:v>
                </c:pt>
                <c:pt idx="1">
                  <c:v>-17879.5</c:v>
                </c:pt>
                <c:pt idx="2">
                  <c:v>-17861</c:v>
                </c:pt>
                <c:pt idx="3">
                  <c:v>-17861</c:v>
                </c:pt>
                <c:pt idx="4">
                  <c:v>-17860.5</c:v>
                </c:pt>
                <c:pt idx="5">
                  <c:v>-17796</c:v>
                </c:pt>
                <c:pt idx="6">
                  <c:v>-16846.5</c:v>
                </c:pt>
                <c:pt idx="7">
                  <c:v>-16846</c:v>
                </c:pt>
                <c:pt idx="8">
                  <c:v>-16845.5</c:v>
                </c:pt>
                <c:pt idx="9">
                  <c:v>-14865.5</c:v>
                </c:pt>
                <c:pt idx="10">
                  <c:v>-14862.5</c:v>
                </c:pt>
                <c:pt idx="11">
                  <c:v>-14859.5</c:v>
                </c:pt>
                <c:pt idx="12">
                  <c:v>-14859</c:v>
                </c:pt>
                <c:pt idx="13">
                  <c:v>-13853.5</c:v>
                </c:pt>
                <c:pt idx="14">
                  <c:v>-12438.5</c:v>
                </c:pt>
                <c:pt idx="15">
                  <c:v>-12438</c:v>
                </c:pt>
                <c:pt idx="16">
                  <c:v>-11331</c:v>
                </c:pt>
                <c:pt idx="17">
                  <c:v>-11330.5</c:v>
                </c:pt>
                <c:pt idx="18">
                  <c:v>-10347.5</c:v>
                </c:pt>
                <c:pt idx="19">
                  <c:v>-10347</c:v>
                </c:pt>
                <c:pt idx="20">
                  <c:v>-10114.5</c:v>
                </c:pt>
                <c:pt idx="21">
                  <c:v>-10109.5</c:v>
                </c:pt>
                <c:pt idx="22">
                  <c:v>-10109</c:v>
                </c:pt>
                <c:pt idx="23">
                  <c:v>-10019</c:v>
                </c:pt>
                <c:pt idx="24">
                  <c:v>-10019</c:v>
                </c:pt>
                <c:pt idx="25">
                  <c:v>-10019</c:v>
                </c:pt>
                <c:pt idx="26">
                  <c:v>-10019</c:v>
                </c:pt>
                <c:pt idx="27">
                  <c:v>-9985</c:v>
                </c:pt>
                <c:pt idx="28">
                  <c:v>-9985</c:v>
                </c:pt>
                <c:pt idx="29">
                  <c:v>-9985</c:v>
                </c:pt>
                <c:pt idx="30">
                  <c:v>-9982</c:v>
                </c:pt>
                <c:pt idx="31">
                  <c:v>-9982</c:v>
                </c:pt>
                <c:pt idx="32">
                  <c:v>-9982</c:v>
                </c:pt>
                <c:pt idx="33">
                  <c:v>-9246.5</c:v>
                </c:pt>
                <c:pt idx="34">
                  <c:v>-9246</c:v>
                </c:pt>
                <c:pt idx="35">
                  <c:v>-8111</c:v>
                </c:pt>
                <c:pt idx="36">
                  <c:v>-8110.5</c:v>
                </c:pt>
                <c:pt idx="37">
                  <c:v>-6021</c:v>
                </c:pt>
                <c:pt idx="38">
                  <c:v>-5887</c:v>
                </c:pt>
                <c:pt idx="39">
                  <c:v>-5887</c:v>
                </c:pt>
                <c:pt idx="40">
                  <c:v>-5883.5</c:v>
                </c:pt>
                <c:pt idx="41">
                  <c:v>-5868</c:v>
                </c:pt>
                <c:pt idx="42">
                  <c:v>-5728.5</c:v>
                </c:pt>
                <c:pt idx="43">
                  <c:v>-5728.5</c:v>
                </c:pt>
                <c:pt idx="44">
                  <c:v>-5728.5</c:v>
                </c:pt>
                <c:pt idx="45">
                  <c:v>-5728.5</c:v>
                </c:pt>
                <c:pt idx="46">
                  <c:v>-5725.5</c:v>
                </c:pt>
                <c:pt idx="47">
                  <c:v>-5725.5</c:v>
                </c:pt>
                <c:pt idx="48">
                  <c:v>-5725.5</c:v>
                </c:pt>
                <c:pt idx="49">
                  <c:v>-5725.5</c:v>
                </c:pt>
                <c:pt idx="50">
                  <c:v>-5725</c:v>
                </c:pt>
                <c:pt idx="51">
                  <c:v>-5725</c:v>
                </c:pt>
                <c:pt idx="52">
                  <c:v>-5666.5</c:v>
                </c:pt>
                <c:pt idx="53">
                  <c:v>-5666.5</c:v>
                </c:pt>
                <c:pt idx="54">
                  <c:v>-5666.5</c:v>
                </c:pt>
                <c:pt idx="55">
                  <c:v>-5666.5</c:v>
                </c:pt>
                <c:pt idx="56">
                  <c:v>-5654</c:v>
                </c:pt>
                <c:pt idx="57">
                  <c:v>-5654</c:v>
                </c:pt>
                <c:pt idx="58">
                  <c:v>-5654</c:v>
                </c:pt>
                <c:pt idx="59">
                  <c:v>-5651</c:v>
                </c:pt>
                <c:pt idx="60">
                  <c:v>-5651</c:v>
                </c:pt>
                <c:pt idx="61">
                  <c:v>-5651</c:v>
                </c:pt>
                <c:pt idx="62">
                  <c:v>-5648</c:v>
                </c:pt>
                <c:pt idx="63">
                  <c:v>-5648</c:v>
                </c:pt>
                <c:pt idx="64">
                  <c:v>-5648</c:v>
                </c:pt>
                <c:pt idx="65">
                  <c:v>-5570.5</c:v>
                </c:pt>
                <c:pt idx="66">
                  <c:v>-5570.5</c:v>
                </c:pt>
                <c:pt idx="67">
                  <c:v>-4805.5</c:v>
                </c:pt>
                <c:pt idx="68">
                  <c:v>-4805.5</c:v>
                </c:pt>
                <c:pt idx="69">
                  <c:v>-4605</c:v>
                </c:pt>
                <c:pt idx="70">
                  <c:v>-4539.5</c:v>
                </c:pt>
                <c:pt idx="71">
                  <c:v>-3352</c:v>
                </c:pt>
                <c:pt idx="72">
                  <c:v>-71</c:v>
                </c:pt>
                <c:pt idx="73">
                  <c:v>-70.5</c:v>
                </c:pt>
                <c:pt idx="74">
                  <c:v>-70</c:v>
                </c:pt>
                <c:pt idx="75">
                  <c:v>-67</c:v>
                </c:pt>
                <c:pt idx="76">
                  <c:v>-61.5</c:v>
                </c:pt>
                <c:pt idx="77">
                  <c:v>-61</c:v>
                </c:pt>
                <c:pt idx="78">
                  <c:v>-58.5</c:v>
                </c:pt>
                <c:pt idx="79">
                  <c:v>-49</c:v>
                </c:pt>
                <c:pt idx="80">
                  <c:v>-48.5</c:v>
                </c:pt>
                <c:pt idx="81">
                  <c:v>-39</c:v>
                </c:pt>
                <c:pt idx="82">
                  <c:v>-3.5</c:v>
                </c:pt>
                <c:pt idx="83">
                  <c:v>-3</c:v>
                </c:pt>
                <c:pt idx="84">
                  <c:v>-0.5</c:v>
                </c:pt>
                <c:pt idx="85">
                  <c:v>0</c:v>
                </c:pt>
              </c:numCache>
            </c:numRef>
          </c:xVal>
          <c:yVal>
            <c:numRef>
              <c:f>Samec..!$O$21:$O$999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830-48A5-8F24-EC2020A129AC}"/>
            </c:ext>
          </c:extLst>
        </c:ser>
        <c:ser>
          <c:idx val="8"/>
          <c:order val="8"/>
          <c:tx>
            <c:strRef>
              <c:f>Samec..!$AX$1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Samec..!$AW$2:$AW$131</c:f>
              <c:numCache>
                <c:formatCode>General</c:formatCode>
                <c:ptCount val="130"/>
                <c:pt idx="0">
                  <c:v>-25000</c:v>
                </c:pt>
                <c:pt idx="1">
                  <c:v>-24800</c:v>
                </c:pt>
                <c:pt idx="2">
                  <c:v>-24600</c:v>
                </c:pt>
                <c:pt idx="3">
                  <c:v>-24400</c:v>
                </c:pt>
                <c:pt idx="4">
                  <c:v>-24200</c:v>
                </c:pt>
                <c:pt idx="5">
                  <c:v>-24000</c:v>
                </c:pt>
                <c:pt idx="6">
                  <c:v>-23800</c:v>
                </c:pt>
                <c:pt idx="7">
                  <c:v>-23600</c:v>
                </c:pt>
                <c:pt idx="8">
                  <c:v>-23400</c:v>
                </c:pt>
                <c:pt idx="9">
                  <c:v>-23200</c:v>
                </c:pt>
                <c:pt idx="10">
                  <c:v>-23000</c:v>
                </c:pt>
                <c:pt idx="11">
                  <c:v>-22800</c:v>
                </c:pt>
                <c:pt idx="12">
                  <c:v>-22600</c:v>
                </c:pt>
                <c:pt idx="13">
                  <c:v>-22400</c:v>
                </c:pt>
                <c:pt idx="14">
                  <c:v>-22200</c:v>
                </c:pt>
                <c:pt idx="15">
                  <c:v>-22000</c:v>
                </c:pt>
                <c:pt idx="16">
                  <c:v>-21800</c:v>
                </c:pt>
                <c:pt idx="17">
                  <c:v>-21600</c:v>
                </c:pt>
                <c:pt idx="18">
                  <c:v>-21400</c:v>
                </c:pt>
                <c:pt idx="19">
                  <c:v>-21200</c:v>
                </c:pt>
                <c:pt idx="20">
                  <c:v>-21000</c:v>
                </c:pt>
                <c:pt idx="21">
                  <c:v>-20800</c:v>
                </c:pt>
                <c:pt idx="22">
                  <c:v>-20600</c:v>
                </c:pt>
                <c:pt idx="23">
                  <c:v>-20400</c:v>
                </c:pt>
                <c:pt idx="24">
                  <c:v>-20200</c:v>
                </c:pt>
                <c:pt idx="25">
                  <c:v>-20000</c:v>
                </c:pt>
                <c:pt idx="26">
                  <c:v>-19800</c:v>
                </c:pt>
                <c:pt idx="27">
                  <c:v>-19600</c:v>
                </c:pt>
                <c:pt idx="28">
                  <c:v>-19400</c:v>
                </c:pt>
                <c:pt idx="29">
                  <c:v>-19200</c:v>
                </c:pt>
                <c:pt idx="30">
                  <c:v>-19000</c:v>
                </c:pt>
                <c:pt idx="31">
                  <c:v>-18800</c:v>
                </c:pt>
                <c:pt idx="32">
                  <c:v>-18600</c:v>
                </c:pt>
                <c:pt idx="33">
                  <c:v>-18400</c:v>
                </c:pt>
                <c:pt idx="34">
                  <c:v>-18200</c:v>
                </c:pt>
                <c:pt idx="35">
                  <c:v>-18000</c:v>
                </c:pt>
                <c:pt idx="36">
                  <c:v>-17800</c:v>
                </c:pt>
                <c:pt idx="37">
                  <c:v>-17600</c:v>
                </c:pt>
                <c:pt idx="38">
                  <c:v>-17400</c:v>
                </c:pt>
                <c:pt idx="39">
                  <c:v>-17200</c:v>
                </c:pt>
                <c:pt idx="40">
                  <c:v>-17000</c:v>
                </c:pt>
                <c:pt idx="41">
                  <c:v>-16800</c:v>
                </c:pt>
                <c:pt idx="42">
                  <c:v>-16600</c:v>
                </c:pt>
                <c:pt idx="43">
                  <c:v>-16400</c:v>
                </c:pt>
                <c:pt idx="44">
                  <c:v>-16200</c:v>
                </c:pt>
                <c:pt idx="45">
                  <c:v>-16000</c:v>
                </c:pt>
                <c:pt idx="46">
                  <c:v>-15800</c:v>
                </c:pt>
                <c:pt idx="47">
                  <c:v>-15600</c:v>
                </c:pt>
                <c:pt idx="48">
                  <c:v>-15400</c:v>
                </c:pt>
                <c:pt idx="49">
                  <c:v>-15200</c:v>
                </c:pt>
                <c:pt idx="50">
                  <c:v>-15000</c:v>
                </c:pt>
                <c:pt idx="51">
                  <c:v>-14800</c:v>
                </c:pt>
                <c:pt idx="52">
                  <c:v>-14600</c:v>
                </c:pt>
                <c:pt idx="53">
                  <c:v>-14400</c:v>
                </c:pt>
                <c:pt idx="54">
                  <c:v>-14200</c:v>
                </c:pt>
                <c:pt idx="55">
                  <c:v>-14000</c:v>
                </c:pt>
                <c:pt idx="56">
                  <c:v>-13800</c:v>
                </c:pt>
                <c:pt idx="57">
                  <c:v>-13600</c:v>
                </c:pt>
                <c:pt idx="58">
                  <c:v>-13400</c:v>
                </c:pt>
                <c:pt idx="59">
                  <c:v>-13200</c:v>
                </c:pt>
                <c:pt idx="60">
                  <c:v>-13000</c:v>
                </c:pt>
                <c:pt idx="61">
                  <c:v>-12800</c:v>
                </c:pt>
                <c:pt idx="62">
                  <c:v>-12600</c:v>
                </c:pt>
                <c:pt idx="63">
                  <c:v>-12400</c:v>
                </c:pt>
                <c:pt idx="64">
                  <c:v>-12200</c:v>
                </c:pt>
                <c:pt idx="65">
                  <c:v>-12000</c:v>
                </c:pt>
                <c:pt idx="66">
                  <c:v>-11800</c:v>
                </c:pt>
                <c:pt idx="67">
                  <c:v>-11600</c:v>
                </c:pt>
                <c:pt idx="68">
                  <c:v>-11400</c:v>
                </c:pt>
                <c:pt idx="69">
                  <c:v>-11200</c:v>
                </c:pt>
                <c:pt idx="70">
                  <c:v>-11000</c:v>
                </c:pt>
                <c:pt idx="71">
                  <c:v>-10800</c:v>
                </c:pt>
                <c:pt idx="72">
                  <c:v>-10600</c:v>
                </c:pt>
                <c:pt idx="73">
                  <c:v>-10400</c:v>
                </c:pt>
                <c:pt idx="74">
                  <c:v>-10200</c:v>
                </c:pt>
                <c:pt idx="75">
                  <c:v>-10000</c:v>
                </c:pt>
                <c:pt idx="76">
                  <c:v>-9800</c:v>
                </c:pt>
                <c:pt idx="77">
                  <c:v>-9600</c:v>
                </c:pt>
                <c:pt idx="78">
                  <c:v>-9400</c:v>
                </c:pt>
                <c:pt idx="79">
                  <c:v>-9200</c:v>
                </c:pt>
                <c:pt idx="80">
                  <c:v>-9000</c:v>
                </c:pt>
                <c:pt idx="81">
                  <c:v>-8800</c:v>
                </c:pt>
                <c:pt idx="82">
                  <c:v>-8600</c:v>
                </c:pt>
                <c:pt idx="83">
                  <c:v>-8400</c:v>
                </c:pt>
                <c:pt idx="84">
                  <c:v>-8200</c:v>
                </c:pt>
                <c:pt idx="85">
                  <c:v>-8000</c:v>
                </c:pt>
                <c:pt idx="86">
                  <c:v>-7800</c:v>
                </c:pt>
                <c:pt idx="87">
                  <c:v>-7600</c:v>
                </c:pt>
                <c:pt idx="88">
                  <c:v>-7400</c:v>
                </c:pt>
                <c:pt idx="89">
                  <c:v>-7200</c:v>
                </c:pt>
                <c:pt idx="90">
                  <c:v>-7000</c:v>
                </c:pt>
                <c:pt idx="91">
                  <c:v>-6800</c:v>
                </c:pt>
                <c:pt idx="92">
                  <c:v>-6600</c:v>
                </c:pt>
                <c:pt idx="93">
                  <c:v>-6400</c:v>
                </c:pt>
                <c:pt idx="94">
                  <c:v>-6200</c:v>
                </c:pt>
                <c:pt idx="95">
                  <c:v>-6000</c:v>
                </c:pt>
                <c:pt idx="96">
                  <c:v>-5800</c:v>
                </c:pt>
                <c:pt idx="97">
                  <c:v>-5600</c:v>
                </c:pt>
                <c:pt idx="98">
                  <c:v>-5400</c:v>
                </c:pt>
                <c:pt idx="99">
                  <c:v>-5200</c:v>
                </c:pt>
                <c:pt idx="100">
                  <c:v>-5000</c:v>
                </c:pt>
                <c:pt idx="101">
                  <c:v>-4800</c:v>
                </c:pt>
                <c:pt idx="102">
                  <c:v>-4600</c:v>
                </c:pt>
                <c:pt idx="103">
                  <c:v>-4400</c:v>
                </c:pt>
                <c:pt idx="104">
                  <c:v>-4200</c:v>
                </c:pt>
                <c:pt idx="105">
                  <c:v>-4000</c:v>
                </c:pt>
                <c:pt idx="106">
                  <c:v>-3800</c:v>
                </c:pt>
                <c:pt idx="107">
                  <c:v>-3600</c:v>
                </c:pt>
                <c:pt idx="108">
                  <c:v>-3400</c:v>
                </c:pt>
                <c:pt idx="109">
                  <c:v>-3200</c:v>
                </c:pt>
                <c:pt idx="110">
                  <c:v>-3000</c:v>
                </c:pt>
                <c:pt idx="111">
                  <c:v>-2800</c:v>
                </c:pt>
                <c:pt idx="112">
                  <c:v>-2600</c:v>
                </c:pt>
                <c:pt idx="113">
                  <c:v>-2400</c:v>
                </c:pt>
                <c:pt idx="114">
                  <c:v>-2200</c:v>
                </c:pt>
                <c:pt idx="115">
                  <c:v>-2000</c:v>
                </c:pt>
                <c:pt idx="116">
                  <c:v>-1800</c:v>
                </c:pt>
                <c:pt idx="117">
                  <c:v>-1600</c:v>
                </c:pt>
                <c:pt idx="118">
                  <c:v>-1400</c:v>
                </c:pt>
                <c:pt idx="119">
                  <c:v>-1200</c:v>
                </c:pt>
                <c:pt idx="120">
                  <c:v>-1000</c:v>
                </c:pt>
                <c:pt idx="121">
                  <c:v>-800</c:v>
                </c:pt>
                <c:pt idx="122">
                  <c:v>-600</c:v>
                </c:pt>
                <c:pt idx="123">
                  <c:v>-400</c:v>
                </c:pt>
                <c:pt idx="124">
                  <c:v>-200</c:v>
                </c:pt>
                <c:pt idx="125">
                  <c:v>0</c:v>
                </c:pt>
                <c:pt idx="126">
                  <c:v>200</c:v>
                </c:pt>
                <c:pt idx="127">
                  <c:v>400</c:v>
                </c:pt>
                <c:pt idx="128">
                  <c:v>600</c:v>
                </c:pt>
                <c:pt idx="129">
                  <c:v>800</c:v>
                </c:pt>
              </c:numCache>
            </c:numRef>
          </c:xVal>
          <c:yVal>
            <c:numRef>
              <c:f>Samec..!$AX$2:$AX$131</c:f>
              <c:numCache>
                <c:formatCode>General</c:formatCode>
                <c:ptCount val="130"/>
                <c:pt idx="0">
                  <c:v>-2.8573234936601265E-2</c:v>
                </c:pt>
                <c:pt idx="1">
                  <c:v>-2.8581511006401404E-2</c:v>
                </c:pt>
                <c:pt idx="2">
                  <c:v>-2.8510836671746139E-2</c:v>
                </c:pt>
                <c:pt idx="3">
                  <c:v>-2.8362809658106974E-2</c:v>
                </c:pt>
                <c:pt idx="4">
                  <c:v>-2.8139253842281105E-2</c:v>
                </c:pt>
                <c:pt idx="5">
                  <c:v>-2.7842209587594778E-2</c:v>
                </c:pt>
                <c:pt idx="6">
                  <c:v>-2.7473923201166487E-2</c:v>
                </c:pt>
                <c:pt idx="7">
                  <c:v>-2.7036835612973379E-2</c:v>
                </c:pt>
                <c:pt idx="8">
                  <c:v>-2.6533570379675506E-2</c:v>
                </c:pt>
                <c:pt idx="9">
                  <c:v>-2.5966921117812677E-2</c:v>
                </c:pt>
                <c:pt idx="10">
                  <c:v>-2.5339838471158289E-2</c:v>
                </c:pt>
                <c:pt idx="11">
                  <c:v>-2.465541671577455E-2</c:v>
                </c:pt>
                <c:pt idx="12">
                  <c:v>-2.3916880103790013E-2</c:v>
                </c:pt>
                <c:pt idx="13">
                  <c:v>-2.312756904323254E-2</c:v>
                </c:pt>
                <c:pt idx="14">
                  <c:v>-2.2290926206561489E-2</c:v>
                </c:pt>
                <c:pt idx="15">
                  <c:v>-2.1410482654984207E-2</c:v>
                </c:pt>
                <c:pt idx="16">
                  <c:v>-2.0489844059405439E-2</c:v>
                </c:pt>
                <c:pt idx="17">
                  <c:v>-1.9532677092064445E-2</c:v>
                </c:pt>
                <c:pt idx="18">
                  <c:v>-1.8542696055762892E-2</c:v>
                </c:pt>
                <c:pt idx="19">
                  <c:v>-1.7523649810184831E-2</c:v>
                </c:pt>
                <c:pt idx="20">
                  <c:v>-1.6479309047323955E-2</c:v>
                </c:pt>
                <c:pt idx="21">
                  <c:v>-1.5413453960569881E-2</c:v>
                </c:pt>
                <c:pt idx="22">
                  <c:v>-1.4329862344699292E-2</c:v>
                </c:pt>
                <c:pt idx="23">
                  <c:v>-1.3232298156930365E-2</c:v>
                </c:pt>
                <c:pt idx="24">
                  <c:v>-1.2124500562453316E-2</c:v>
                </c:pt>
                <c:pt idx="25">
                  <c:v>-1.1010173481476926E-2</c:v>
                </c:pt>
                <c:pt idx="26">
                  <c:v>-9.8929756489111592E-3</c:v>
                </c:pt>
                <c:pt idx="27">
                  <c:v>-8.7765111923515625E-3</c:v>
                </c:pt>
                <c:pt idx="28">
                  <c:v>-7.6643207290969934E-3</c:v>
                </c:pt>
                <c:pt idx="29">
                  <c:v>-6.5598729784974953E-3</c:v>
                </c:pt>
                <c:pt idx="30">
                  <c:v>-5.466556882040681E-3</c:v>
                </c:pt>
                <c:pt idx="31">
                  <c:v>-4.3876742201917965E-3</c:v>
                </c:pt>
                <c:pt idx="32">
                  <c:v>-3.3264327121329783E-3</c:v>
                </c:pt>
                <c:pt idx="33">
                  <c:v>-2.2859395821572762E-3</c:v>
                </c:pt>
                <c:pt idx="34">
                  <c:v>-1.2691955745518166E-3</c:v>
                </c:pt>
                <c:pt idx="35">
                  <c:v>-2.7908939732439013E-4</c:v>
                </c:pt>
                <c:pt idx="36">
                  <c:v>6.8160742594376364E-4</c:v>
                </c:pt>
                <c:pt idx="37">
                  <c:v>1.610245317527674E-3</c:v>
                </c:pt>
                <c:pt idx="38">
                  <c:v>2.5043010420117973E-3</c:v>
                </c:pt>
                <c:pt idx="39">
                  <c:v>3.3613817595316876E-3</c:v>
                </c:pt>
                <c:pt idx="40">
                  <c:v>4.1792287572963334E-3</c:v>
                </c:pt>
                <c:pt idx="41">
                  <c:v>4.9557208803498419E-3</c:v>
                </c:pt>
                <c:pt idx="42">
                  <c:v>5.6888776817661246E-3</c:v>
                </c:pt>
                <c:pt idx="43">
                  <c:v>6.3768623114976164E-3</c:v>
                </c:pt>
                <c:pt idx="44">
                  <c:v>7.0179841619404243E-3</c:v>
                </c:pt>
                <c:pt idx="45">
                  <c:v>7.6107012869613896E-3</c:v>
                </c:pt>
                <c:pt idx="46">
                  <c:v>8.1536226096702476E-3</c:v>
                </c:pt>
                <c:pt idx="47">
                  <c:v>8.645509932638077E-3</c:v>
                </c:pt>
                <c:pt idx="48">
                  <c:v>9.0852797625719239E-3</c:v>
                </c:pt>
                <c:pt idx="49">
                  <c:v>9.4720049596729687E-3</c:v>
                </c:pt>
                <c:pt idx="50">
                  <c:v>9.804916220043404E-3</c:v>
                </c:pt>
                <c:pt idx="51">
                  <c:v>1.0083403397578596E-2</c:v>
                </c:pt>
                <c:pt idx="52">
                  <c:v>1.0307016669797629E-2</c:v>
                </c:pt>
                <c:pt idx="53">
                  <c:v>1.0475467550032574E-2</c:v>
                </c:pt>
                <c:pt idx="54">
                  <c:v>1.0588629746332574E-2</c:v>
                </c:pt>
                <c:pt idx="55">
                  <c:v>1.0646539865344345E-2</c:v>
                </c:pt>
                <c:pt idx="56">
                  <c:v>1.0649397957320478E-2</c:v>
                </c:pt>
                <c:pt idx="57">
                  <c:v>1.0597567896290239E-2</c:v>
                </c:pt>
                <c:pt idx="58">
                  <c:v>1.0491577587312062E-2</c:v>
                </c:pt>
                <c:pt idx="59">
                  <c:v>1.0332118990628501E-2</c:v>
                </c:pt>
                <c:pt idx="60">
                  <c:v>1.0120047950471663E-2</c:v>
                </c:pt>
                <c:pt idx="61">
                  <c:v>9.8563838142373787E-3</c:v>
                </c:pt>
                <c:pt idx="62">
                  <c:v>9.5423088257734351E-3</c:v>
                </c:pt>
                <c:pt idx="63">
                  <c:v>9.1791672746306154E-3</c:v>
                </c:pt>
                <c:pt idx="64">
                  <c:v>8.7684643813243368E-3</c:v>
                </c:pt>
                <c:pt idx="65">
                  <c:v>8.3118648969724256E-3</c:v>
                </c:pt>
                <c:pt idx="66">
                  <c:v>7.8111913941373116E-3</c:v>
                </c:pt>
                <c:pt idx="67">
                  <c:v>7.2684222243320877E-3</c:v>
                </c:pt>
                <c:pt idx="68">
                  <c:v>6.6856891164862077E-3</c:v>
                </c:pt>
                <c:pt idx="69">
                  <c:v>6.0652743897374635E-3</c:v>
                </c:pt>
                <c:pt idx="70">
                  <c:v>5.4096077532523757E-3</c:v>
                </c:pt>
                <c:pt idx="71">
                  <c:v>4.7212626654278556E-3</c:v>
                </c:pt>
                <c:pt idx="72">
                  <c:v>4.0029522248137966E-3</c:v>
                </c:pt>
                <c:pt idx="73">
                  <c:v>3.2575245654742676E-3</c:v>
                </c:pt>
                <c:pt idx="74">
                  <c:v>2.4879577303064011E-3</c:v>
                </c:pt>
                <c:pt idx="75">
                  <c:v>1.6973539970984511E-3</c:v>
                </c:pt>
                <c:pt idx="76">
                  <c:v>8.8893363387326264E-4</c:v>
                </c:pt>
                <c:pt idx="77">
                  <c:v>6.6028062370634792E-5</c:v>
                </c:pt>
                <c:pt idx="78">
                  <c:v>-7.679275886139543E-4</c:v>
                </c:pt>
                <c:pt idx="79">
                  <c:v>-1.6094025548535383E-3</c:v>
                </c:pt>
                <c:pt idx="80">
                  <c:v>-2.4547791440235082E-3</c:v>
                </c:pt>
                <c:pt idx="81">
                  <c:v>-3.3003620847995617E-3</c:v>
                </c:pt>
                <c:pt idx="82">
                  <c:v>-4.142388518467514E-3</c:v>
                </c:pt>
                <c:pt idx="83">
                  <c:v>-4.9770386278716536E-3</c:v>
                </c:pt>
                <c:pt idx="84">
                  <c:v>-5.8004468920427113E-3</c:v>
                </c:pt>
                <c:pt idx="85">
                  <c:v>-6.6087139478068829E-3</c:v>
                </c:pt>
                <c:pt idx="86">
                  <c:v>-7.3979190321769054E-3</c:v>
                </c:pt>
                <c:pt idx="87">
                  <c:v>-8.1641329714086646E-3</c:v>
                </c:pt>
                <c:pt idx="88">
                  <c:v>-8.9034316743932303E-3</c:v>
                </c:pt>
                <c:pt idx="89">
                  <c:v>-9.6119100796208772E-3</c:v>
                </c:pt>
                <c:pt idx="90">
                  <c:v>-1.0285696496470986E-2</c:v>
                </c:pt>
                <c:pt idx="91">
                  <c:v>-1.09209672731506E-2</c:v>
                </c:pt>
                <c:pt idx="92">
                  <c:v>-1.1513961715400509E-2</c:v>
                </c:pt>
                <c:pt idx="93">
                  <c:v>-1.2060997172290821E-2</c:v>
                </c:pt>
                <c:pt idx="94">
                  <c:v>-1.2558484198172289E-2</c:v>
                </c:pt>
                <c:pt idx="95">
                  <c:v>-1.3002941693361338E-2</c:v>
                </c:pt>
                <c:pt idx="96">
                  <c:v>-1.3391011920550422E-2</c:v>
                </c:pt>
                <c:pt idx="97">
                  <c:v>-1.3719475289447149E-2</c:v>
                </c:pt>
                <c:pt idx="98">
                  <c:v>-1.3985264798898077E-2</c:v>
                </c:pt>
                <c:pt idx="99">
                  <c:v>-1.4185480023900398E-2</c:v>
                </c:pt>
                <c:pt idx="100">
                  <c:v>-1.4317400534544542E-2</c:v>
                </c:pt>
                <c:pt idx="101">
                  <c:v>-1.4378498635174954E-2</c:v>
                </c:pt>
                <c:pt idx="102">
                  <c:v>-1.4366451314946143E-2</c:v>
                </c:pt>
                <c:pt idx="103">
                  <c:v>-1.4279151305515771E-2</c:v>
                </c:pt>
                <c:pt idx="104">
                  <c:v>-1.4114717147831584E-2</c:v>
                </c:pt>
                <c:pt idx="105">
                  <c:v>-1.3871502177788835E-2</c:v>
                </c:pt>
                <c:pt idx="106">
                  <c:v>-1.3548102349843988E-2</c:v>
                </c:pt>
                <c:pt idx="107">
                  <c:v>-1.3143362828352085E-2</c:v>
                </c:pt>
                <c:pt idx="108">
                  <c:v>-1.2656383288256247E-2</c:v>
                </c:pt>
                <c:pt idx="109">
                  <c:v>-1.2086521879613073E-2</c:v>
                </c:pt>
                <c:pt idx="110">
                  <c:v>-1.143339782403721E-2</c:v>
                </c:pt>
                <c:pt idx="111">
                  <c:v>-1.0696892625256901E-2</c:v>
                </c:pt>
                <c:pt idx="112">
                  <c:v>-9.8771498903121105E-3</c:v>
                </c:pt>
                <c:pt idx="113">
                  <c:v>-8.9745737722379034E-3</c:v>
                </c:pt>
                <c:pt idx="114">
                  <c:v>-7.9898260590847269E-3</c:v>
                </c:pt>
                <c:pt idx="115">
                  <c:v>-6.9238219475802106E-3</c:v>
                </c:pt>
                <c:pt idx="116">
                  <c:v>-5.7777245523943643E-3</c:v>
                </c:pt>
                <c:pt idx="117">
                  <c:v>-4.5529382136168597E-3</c:v>
                </c:pt>
                <c:pt idx="118">
                  <c:v>-3.2511006755039651E-3</c:v>
                </c:pt>
                <c:pt idx="119">
                  <c:v>-1.8740742186544104E-3</c:v>
                </c:pt>
                <c:pt idx="120">
                  <c:v>-4.2393583541215293E-4</c:v>
                </c:pt>
                <c:pt idx="121">
                  <c:v>1.0970334556090235E-3</c:v>
                </c:pt>
                <c:pt idx="122">
                  <c:v>2.6863600554632647E-3</c:v>
                </c:pt>
                <c:pt idx="123">
                  <c:v>4.3413898879201065E-3</c:v>
                </c:pt>
                <c:pt idx="124">
                  <c:v>6.0593010548695668E-3</c:v>
                </c:pt>
                <c:pt idx="125">
                  <c:v>7.8371169394205117E-3</c:v>
                </c:pt>
                <c:pt idx="126">
                  <c:v>9.6717196534974788E-3</c:v>
                </c:pt>
                <c:pt idx="127">
                  <c:v>1.1559863729477461E-2</c:v>
                </c:pt>
                <c:pt idx="128">
                  <c:v>1.3498189959281152E-2</c:v>
                </c:pt>
                <c:pt idx="129">
                  <c:v>1.5483239289186186E-2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830-48A5-8F24-EC2020A12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4253152"/>
        <c:axId val="1"/>
      </c:scatterChart>
      <c:valAx>
        <c:axId val="754253152"/>
        <c:scaling>
          <c:orientation val="minMax"/>
          <c:max val="5000"/>
          <c:min val="-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52314889210272"/>
              <c:y val="0.868903694730466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683896655775167E-2"/>
              <c:y val="0.38414698162729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42531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8095266663095683"/>
          <c:y val="0.92857258227336958"/>
          <c:w val="0.90884482296855751"/>
          <c:h val="0.983517637218424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V1115 Cas - O-C Diagr.</a:t>
            </a:r>
          </a:p>
        </c:rich>
      </c:tx>
      <c:layout>
        <c:manualLayout>
          <c:xMode val="edge"/>
          <c:yMode val="edge"/>
          <c:x val="0.37874657651489213"/>
          <c:y val="3.35365476575702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9356569609646"/>
          <c:y val="0.13424657534246576"/>
          <c:w val="0.82472880801577897"/>
          <c:h val="0.69315068493150689"/>
        </c:manualLayout>
      </c:layout>
      <c:scatterChart>
        <c:scatterStyle val="lineMarker"/>
        <c:varyColors val="0"/>
        <c:ser>
          <c:idx val="0"/>
          <c:order val="0"/>
          <c:tx>
            <c:strRef>
              <c:f>Samec..!$H$20:$H$20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Samec..!$F$21:$F$999</c:f>
              <c:numCache>
                <c:formatCode>General</c:formatCode>
                <c:ptCount val="979"/>
                <c:pt idx="0">
                  <c:v>-21736.5</c:v>
                </c:pt>
                <c:pt idx="1">
                  <c:v>-17879.5</c:v>
                </c:pt>
                <c:pt idx="2">
                  <c:v>-17861</c:v>
                </c:pt>
                <c:pt idx="3">
                  <c:v>-17861</c:v>
                </c:pt>
                <c:pt idx="4">
                  <c:v>-17860.5</c:v>
                </c:pt>
                <c:pt idx="5">
                  <c:v>-17796</c:v>
                </c:pt>
                <c:pt idx="6">
                  <c:v>-16846.5</c:v>
                </c:pt>
                <c:pt idx="7">
                  <c:v>-16846</c:v>
                </c:pt>
                <c:pt idx="8">
                  <c:v>-16845.5</c:v>
                </c:pt>
                <c:pt idx="9">
                  <c:v>-14865.5</c:v>
                </c:pt>
                <c:pt idx="10">
                  <c:v>-14862.5</c:v>
                </c:pt>
                <c:pt idx="11">
                  <c:v>-14859.5</c:v>
                </c:pt>
                <c:pt idx="12">
                  <c:v>-14859</c:v>
                </c:pt>
                <c:pt idx="13">
                  <c:v>-13853.5</c:v>
                </c:pt>
                <c:pt idx="14">
                  <c:v>-12438.5</c:v>
                </c:pt>
                <c:pt idx="15">
                  <c:v>-12438</c:v>
                </c:pt>
                <c:pt idx="16">
                  <c:v>-11331</c:v>
                </c:pt>
                <c:pt idx="17">
                  <c:v>-11330.5</c:v>
                </c:pt>
                <c:pt idx="18">
                  <c:v>-10347.5</c:v>
                </c:pt>
                <c:pt idx="19">
                  <c:v>-10347</c:v>
                </c:pt>
                <c:pt idx="20">
                  <c:v>-10114.5</c:v>
                </c:pt>
                <c:pt idx="21">
                  <c:v>-10109.5</c:v>
                </c:pt>
                <c:pt idx="22">
                  <c:v>-10109</c:v>
                </c:pt>
                <c:pt idx="23">
                  <c:v>-10019</c:v>
                </c:pt>
                <c:pt idx="24">
                  <c:v>-10019</c:v>
                </c:pt>
                <c:pt idx="25">
                  <c:v>-10019</c:v>
                </c:pt>
                <c:pt idx="26">
                  <c:v>-10019</c:v>
                </c:pt>
                <c:pt idx="27">
                  <c:v>-9985</c:v>
                </c:pt>
                <c:pt idx="28">
                  <c:v>-9985</c:v>
                </c:pt>
                <c:pt idx="29">
                  <c:v>-9985</c:v>
                </c:pt>
                <c:pt idx="30">
                  <c:v>-9982</c:v>
                </c:pt>
                <c:pt idx="31">
                  <c:v>-9982</c:v>
                </c:pt>
                <c:pt idx="32">
                  <c:v>-9982</c:v>
                </c:pt>
                <c:pt idx="33">
                  <c:v>-9246.5</c:v>
                </c:pt>
                <c:pt idx="34">
                  <c:v>-9246</c:v>
                </c:pt>
                <c:pt idx="35">
                  <c:v>-8111</c:v>
                </c:pt>
                <c:pt idx="36">
                  <c:v>-8110.5</c:v>
                </c:pt>
                <c:pt idx="37">
                  <c:v>-6021</c:v>
                </c:pt>
                <c:pt idx="38">
                  <c:v>-5887</c:v>
                </c:pt>
                <c:pt idx="39">
                  <c:v>-5887</c:v>
                </c:pt>
                <c:pt idx="40">
                  <c:v>-5883.5</c:v>
                </c:pt>
                <c:pt idx="41">
                  <c:v>-5868</c:v>
                </c:pt>
                <c:pt idx="42">
                  <c:v>-5728.5</c:v>
                </c:pt>
                <c:pt idx="43">
                  <c:v>-5728.5</c:v>
                </c:pt>
                <c:pt idx="44">
                  <c:v>-5728.5</c:v>
                </c:pt>
                <c:pt idx="45">
                  <c:v>-5728.5</c:v>
                </c:pt>
                <c:pt idx="46">
                  <c:v>-5725.5</c:v>
                </c:pt>
                <c:pt idx="47">
                  <c:v>-5725.5</c:v>
                </c:pt>
                <c:pt idx="48">
                  <c:v>-5725.5</c:v>
                </c:pt>
                <c:pt idx="49">
                  <c:v>-5725.5</c:v>
                </c:pt>
                <c:pt idx="50">
                  <c:v>-5725</c:v>
                </c:pt>
                <c:pt idx="51">
                  <c:v>-5725</c:v>
                </c:pt>
                <c:pt idx="52">
                  <c:v>-5666.5</c:v>
                </c:pt>
                <c:pt idx="53">
                  <c:v>-5666.5</c:v>
                </c:pt>
                <c:pt idx="54">
                  <c:v>-5666.5</c:v>
                </c:pt>
                <c:pt idx="55">
                  <c:v>-5666.5</c:v>
                </c:pt>
                <c:pt idx="56">
                  <c:v>-5654</c:v>
                </c:pt>
                <c:pt idx="57">
                  <c:v>-5654</c:v>
                </c:pt>
                <c:pt idx="58">
                  <c:v>-5654</c:v>
                </c:pt>
                <c:pt idx="59">
                  <c:v>-5651</c:v>
                </c:pt>
                <c:pt idx="60">
                  <c:v>-5651</c:v>
                </c:pt>
                <c:pt idx="61">
                  <c:v>-5651</c:v>
                </c:pt>
                <c:pt idx="62">
                  <c:v>-5648</c:v>
                </c:pt>
                <c:pt idx="63">
                  <c:v>-5648</c:v>
                </c:pt>
                <c:pt idx="64">
                  <c:v>-5648</c:v>
                </c:pt>
                <c:pt idx="65">
                  <c:v>-5570.5</c:v>
                </c:pt>
                <c:pt idx="66">
                  <c:v>-5570.5</c:v>
                </c:pt>
                <c:pt idx="67">
                  <c:v>-4805.5</c:v>
                </c:pt>
                <c:pt idx="68">
                  <c:v>-4805.5</c:v>
                </c:pt>
                <c:pt idx="69">
                  <c:v>-4605</c:v>
                </c:pt>
                <c:pt idx="70">
                  <c:v>-4539.5</c:v>
                </c:pt>
                <c:pt idx="71">
                  <c:v>-3352</c:v>
                </c:pt>
                <c:pt idx="72">
                  <c:v>-71</c:v>
                </c:pt>
                <c:pt idx="73">
                  <c:v>-70.5</c:v>
                </c:pt>
                <c:pt idx="74">
                  <c:v>-70</c:v>
                </c:pt>
                <c:pt idx="75">
                  <c:v>-67</c:v>
                </c:pt>
                <c:pt idx="76">
                  <c:v>-61.5</c:v>
                </c:pt>
                <c:pt idx="77">
                  <c:v>-61</c:v>
                </c:pt>
                <c:pt idx="78">
                  <c:v>-58.5</c:v>
                </c:pt>
                <c:pt idx="79">
                  <c:v>-49</c:v>
                </c:pt>
                <c:pt idx="80">
                  <c:v>-48.5</c:v>
                </c:pt>
                <c:pt idx="81">
                  <c:v>-39</c:v>
                </c:pt>
                <c:pt idx="82">
                  <c:v>-3.5</c:v>
                </c:pt>
                <c:pt idx="83">
                  <c:v>-3</c:v>
                </c:pt>
                <c:pt idx="84">
                  <c:v>-0.5</c:v>
                </c:pt>
                <c:pt idx="85">
                  <c:v>0</c:v>
                </c:pt>
              </c:numCache>
            </c:numRef>
          </c:xVal>
          <c:yVal>
            <c:numRef>
              <c:f>Samec..!$H$21:$H$999</c:f>
              <c:numCache>
                <c:formatCode>General</c:formatCode>
                <c:ptCount val="979"/>
                <c:pt idx="3">
                  <c:v>1.5129460007301532E-3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EE-41B4-BCF4-7CB45D3093A4}"/>
            </c:ext>
          </c:extLst>
        </c:ser>
        <c:ser>
          <c:idx val="1"/>
          <c:order val="1"/>
          <c:tx>
            <c:strRef>
              <c:f>Samec..!$I$20:$I$20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Samec..!$D$21:$D$999</c:f>
                <c:numCache>
                  <c:formatCode>General</c:formatCode>
                  <c:ptCount val="979"/>
                  <c:pt idx="3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9">
                    <c:v>0</c:v>
                  </c:pt>
                  <c:pt idx="20">
                    <c:v>2.0000000000000001E-4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6.9999999999999999E-4</c:v>
                  </c:pt>
                  <c:pt idx="26">
                    <c:v>6.9999999999999999E-4</c:v>
                  </c:pt>
                  <c:pt idx="27">
                    <c:v>0</c:v>
                  </c:pt>
                  <c:pt idx="28">
                    <c:v>6.4000000000000005E-4</c:v>
                  </c:pt>
                  <c:pt idx="29">
                    <c:v>4.2999999999999999E-4</c:v>
                  </c:pt>
                  <c:pt idx="30">
                    <c:v>0</c:v>
                  </c:pt>
                  <c:pt idx="31">
                    <c:v>1.0399999999999999E-3</c:v>
                  </c:pt>
                  <c:pt idx="32">
                    <c:v>1.7000000000000001E-4</c:v>
                  </c:pt>
                  <c:pt idx="33">
                    <c:v>4.0000000000000002E-4</c:v>
                  </c:pt>
                  <c:pt idx="34">
                    <c:v>2.9999999999999997E-4</c:v>
                  </c:pt>
                  <c:pt idx="35">
                    <c:v>3.0000000000000001E-3</c:v>
                  </c:pt>
                  <c:pt idx="36">
                    <c:v>2.0999999999999999E-3</c:v>
                  </c:pt>
                  <c:pt idx="38">
                    <c:v>2.0000000000000001E-4</c:v>
                  </c:pt>
                  <c:pt idx="39">
                    <c:v>2.9999999999999997E-4</c:v>
                  </c:pt>
                  <c:pt idx="40">
                    <c:v>2.2000000000000001E-3</c:v>
                  </c:pt>
                  <c:pt idx="41">
                    <c:v>2.5999999999999999E-3</c:v>
                  </c:pt>
                  <c:pt idx="42">
                    <c:v>1E-3</c:v>
                  </c:pt>
                  <c:pt idx="43">
                    <c:v>1E-4</c:v>
                  </c:pt>
                  <c:pt idx="45">
                    <c:v>4.4000000000000003E-3</c:v>
                  </c:pt>
                  <c:pt idx="46">
                    <c:v>5.0000000000000001E-4</c:v>
                  </c:pt>
                  <c:pt idx="47">
                    <c:v>2.9999999999999997E-4</c:v>
                  </c:pt>
                  <c:pt idx="49">
                    <c:v>3.8E-3</c:v>
                  </c:pt>
                  <c:pt idx="50">
                    <c:v>1.6000000000000001E-3</c:v>
                  </c:pt>
                  <c:pt idx="51">
                    <c:v>0</c:v>
                  </c:pt>
                  <c:pt idx="52">
                    <c:v>5.9999999999999995E-4</c:v>
                  </c:pt>
                  <c:pt idx="54">
                    <c:v>1E-3</c:v>
                  </c:pt>
                  <c:pt idx="55">
                    <c:v>2.5000000000000001E-3</c:v>
                  </c:pt>
                  <c:pt idx="56">
                    <c:v>1.5E-3</c:v>
                  </c:pt>
                  <c:pt idx="57">
                    <c:v>8.0000000000000004E-4</c:v>
                  </c:pt>
                  <c:pt idx="58">
                    <c:v>4.0000000000000002E-4</c:v>
                  </c:pt>
                  <c:pt idx="59">
                    <c:v>1E-3</c:v>
                  </c:pt>
                  <c:pt idx="60">
                    <c:v>8.9999999999999998E-4</c:v>
                  </c:pt>
                  <c:pt idx="61">
                    <c:v>2.9999999999999997E-4</c:v>
                  </c:pt>
                  <c:pt idx="62">
                    <c:v>1.6000000000000001E-3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8.0000000000000004E-4</c:v>
                  </c:pt>
                  <c:pt idx="66">
                    <c:v>1.1000000000000001E-3</c:v>
                  </c:pt>
                </c:numCache>
              </c:numRef>
            </c:plus>
            <c:minus>
              <c:numRef>
                <c:f>Samec..!$D$21:$D$999</c:f>
                <c:numCache>
                  <c:formatCode>General</c:formatCode>
                  <c:ptCount val="979"/>
                  <c:pt idx="3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9">
                    <c:v>0</c:v>
                  </c:pt>
                  <c:pt idx="20">
                    <c:v>2.0000000000000001E-4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6.9999999999999999E-4</c:v>
                  </c:pt>
                  <c:pt idx="26">
                    <c:v>6.9999999999999999E-4</c:v>
                  </c:pt>
                  <c:pt idx="27">
                    <c:v>0</c:v>
                  </c:pt>
                  <c:pt idx="28">
                    <c:v>6.4000000000000005E-4</c:v>
                  </c:pt>
                  <c:pt idx="29">
                    <c:v>4.2999999999999999E-4</c:v>
                  </c:pt>
                  <c:pt idx="30">
                    <c:v>0</c:v>
                  </c:pt>
                  <c:pt idx="31">
                    <c:v>1.0399999999999999E-3</c:v>
                  </c:pt>
                  <c:pt idx="32">
                    <c:v>1.7000000000000001E-4</c:v>
                  </c:pt>
                  <c:pt idx="33">
                    <c:v>4.0000000000000002E-4</c:v>
                  </c:pt>
                  <c:pt idx="34">
                    <c:v>2.9999999999999997E-4</c:v>
                  </c:pt>
                  <c:pt idx="35">
                    <c:v>3.0000000000000001E-3</c:v>
                  </c:pt>
                  <c:pt idx="36">
                    <c:v>2.0999999999999999E-3</c:v>
                  </c:pt>
                  <c:pt idx="38">
                    <c:v>2.0000000000000001E-4</c:v>
                  </c:pt>
                  <c:pt idx="39">
                    <c:v>2.9999999999999997E-4</c:v>
                  </c:pt>
                  <c:pt idx="40">
                    <c:v>2.2000000000000001E-3</c:v>
                  </c:pt>
                  <c:pt idx="41">
                    <c:v>2.5999999999999999E-3</c:v>
                  </c:pt>
                  <c:pt idx="42">
                    <c:v>1E-3</c:v>
                  </c:pt>
                  <c:pt idx="43">
                    <c:v>1E-4</c:v>
                  </c:pt>
                  <c:pt idx="45">
                    <c:v>4.4000000000000003E-3</c:v>
                  </c:pt>
                  <c:pt idx="46">
                    <c:v>5.0000000000000001E-4</c:v>
                  </c:pt>
                  <c:pt idx="47">
                    <c:v>2.9999999999999997E-4</c:v>
                  </c:pt>
                  <c:pt idx="49">
                    <c:v>3.8E-3</c:v>
                  </c:pt>
                  <c:pt idx="50">
                    <c:v>1.6000000000000001E-3</c:v>
                  </c:pt>
                  <c:pt idx="51">
                    <c:v>0</c:v>
                  </c:pt>
                  <c:pt idx="52">
                    <c:v>5.9999999999999995E-4</c:v>
                  </c:pt>
                  <c:pt idx="54">
                    <c:v>1E-3</c:v>
                  </c:pt>
                  <c:pt idx="55">
                    <c:v>2.5000000000000001E-3</c:v>
                  </c:pt>
                  <c:pt idx="56">
                    <c:v>1.5E-3</c:v>
                  </c:pt>
                  <c:pt idx="57">
                    <c:v>8.0000000000000004E-4</c:v>
                  </c:pt>
                  <c:pt idx="58">
                    <c:v>4.0000000000000002E-4</c:v>
                  </c:pt>
                  <c:pt idx="59">
                    <c:v>1E-3</c:v>
                  </c:pt>
                  <c:pt idx="60">
                    <c:v>8.9999999999999998E-4</c:v>
                  </c:pt>
                  <c:pt idx="61">
                    <c:v>2.9999999999999997E-4</c:v>
                  </c:pt>
                  <c:pt idx="62">
                    <c:v>1.6000000000000001E-3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8.0000000000000004E-4</c:v>
                  </c:pt>
                  <c:pt idx="66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Samec..!$F$21:$F$999</c:f>
              <c:numCache>
                <c:formatCode>General</c:formatCode>
                <c:ptCount val="979"/>
                <c:pt idx="0">
                  <c:v>-21736.5</c:v>
                </c:pt>
                <c:pt idx="1">
                  <c:v>-17879.5</c:v>
                </c:pt>
                <c:pt idx="2">
                  <c:v>-17861</c:v>
                </c:pt>
                <c:pt idx="3">
                  <c:v>-17861</c:v>
                </c:pt>
                <c:pt idx="4">
                  <c:v>-17860.5</c:v>
                </c:pt>
                <c:pt idx="5">
                  <c:v>-17796</c:v>
                </c:pt>
                <c:pt idx="6">
                  <c:v>-16846.5</c:v>
                </c:pt>
                <c:pt idx="7">
                  <c:v>-16846</c:v>
                </c:pt>
                <c:pt idx="8">
                  <c:v>-16845.5</c:v>
                </c:pt>
                <c:pt idx="9">
                  <c:v>-14865.5</c:v>
                </c:pt>
                <c:pt idx="10">
                  <c:v>-14862.5</c:v>
                </c:pt>
                <c:pt idx="11">
                  <c:v>-14859.5</c:v>
                </c:pt>
                <c:pt idx="12">
                  <c:v>-14859</c:v>
                </c:pt>
                <c:pt idx="13">
                  <c:v>-13853.5</c:v>
                </c:pt>
                <c:pt idx="14">
                  <c:v>-12438.5</c:v>
                </c:pt>
                <c:pt idx="15">
                  <c:v>-12438</c:v>
                </c:pt>
                <c:pt idx="16">
                  <c:v>-11331</c:v>
                </c:pt>
                <c:pt idx="17">
                  <c:v>-11330.5</c:v>
                </c:pt>
                <c:pt idx="18">
                  <c:v>-10347.5</c:v>
                </c:pt>
                <c:pt idx="19">
                  <c:v>-10347</c:v>
                </c:pt>
                <c:pt idx="20">
                  <c:v>-10114.5</c:v>
                </c:pt>
                <c:pt idx="21">
                  <c:v>-10109.5</c:v>
                </c:pt>
                <c:pt idx="22">
                  <c:v>-10109</c:v>
                </c:pt>
                <c:pt idx="23">
                  <c:v>-10019</c:v>
                </c:pt>
                <c:pt idx="24">
                  <c:v>-10019</c:v>
                </c:pt>
                <c:pt idx="25">
                  <c:v>-10019</c:v>
                </c:pt>
                <c:pt idx="26">
                  <c:v>-10019</c:v>
                </c:pt>
                <c:pt idx="27">
                  <c:v>-9985</c:v>
                </c:pt>
                <c:pt idx="28">
                  <c:v>-9985</c:v>
                </c:pt>
                <c:pt idx="29">
                  <c:v>-9985</c:v>
                </c:pt>
                <c:pt idx="30">
                  <c:v>-9982</c:v>
                </c:pt>
                <c:pt idx="31">
                  <c:v>-9982</c:v>
                </c:pt>
                <c:pt idx="32">
                  <c:v>-9982</c:v>
                </c:pt>
                <c:pt idx="33">
                  <c:v>-9246.5</c:v>
                </c:pt>
                <c:pt idx="34">
                  <c:v>-9246</c:v>
                </c:pt>
                <c:pt idx="35">
                  <c:v>-8111</c:v>
                </c:pt>
                <c:pt idx="36">
                  <c:v>-8110.5</c:v>
                </c:pt>
                <c:pt idx="37">
                  <c:v>-6021</c:v>
                </c:pt>
                <c:pt idx="38">
                  <c:v>-5887</c:v>
                </c:pt>
                <c:pt idx="39">
                  <c:v>-5887</c:v>
                </c:pt>
                <c:pt idx="40">
                  <c:v>-5883.5</c:v>
                </c:pt>
                <c:pt idx="41">
                  <c:v>-5868</c:v>
                </c:pt>
                <c:pt idx="42">
                  <c:v>-5728.5</c:v>
                </c:pt>
                <c:pt idx="43">
                  <c:v>-5728.5</c:v>
                </c:pt>
                <c:pt idx="44">
                  <c:v>-5728.5</c:v>
                </c:pt>
                <c:pt idx="45">
                  <c:v>-5728.5</c:v>
                </c:pt>
                <c:pt idx="46">
                  <c:v>-5725.5</c:v>
                </c:pt>
                <c:pt idx="47">
                  <c:v>-5725.5</c:v>
                </c:pt>
                <c:pt idx="48">
                  <c:v>-5725.5</c:v>
                </c:pt>
                <c:pt idx="49">
                  <c:v>-5725.5</c:v>
                </c:pt>
                <c:pt idx="50">
                  <c:v>-5725</c:v>
                </c:pt>
                <c:pt idx="51">
                  <c:v>-5725</c:v>
                </c:pt>
                <c:pt idx="52">
                  <c:v>-5666.5</c:v>
                </c:pt>
                <c:pt idx="53">
                  <c:v>-5666.5</c:v>
                </c:pt>
                <c:pt idx="54">
                  <c:v>-5666.5</c:v>
                </c:pt>
                <c:pt idx="55">
                  <c:v>-5666.5</c:v>
                </c:pt>
                <c:pt idx="56">
                  <c:v>-5654</c:v>
                </c:pt>
                <c:pt idx="57">
                  <c:v>-5654</c:v>
                </c:pt>
                <c:pt idx="58">
                  <c:v>-5654</c:v>
                </c:pt>
                <c:pt idx="59">
                  <c:v>-5651</c:v>
                </c:pt>
                <c:pt idx="60">
                  <c:v>-5651</c:v>
                </c:pt>
                <c:pt idx="61">
                  <c:v>-5651</c:v>
                </c:pt>
                <c:pt idx="62">
                  <c:v>-5648</c:v>
                </c:pt>
                <c:pt idx="63">
                  <c:v>-5648</c:v>
                </c:pt>
                <c:pt idx="64">
                  <c:v>-5648</c:v>
                </c:pt>
                <c:pt idx="65">
                  <c:v>-5570.5</c:v>
                </c:pt>
                <c:pt idx="66">
                  <c:v>-5570.5</c:v>
                </c:pt>
                <c:pt idx="67">
                  <c:v>-4805.5</c:v>
                </c:pt>
                <c:pt idx="68">
                  <c:v>-4805.5</c:v>
                </c:pt>
                <c:pt idx="69">
                  <c:v>-4605</c:v>
                </c:pt>
                <c:pt idx="70">
                  <c:v>-4539.5</c:v>
                </c:pt>
                <c:pt idx="71">
                  <c:v>-3352</c:v>
                </c:pt>
                <c:pt idx="72">
                  <c:v>-71</c:v>
                </c:pt>
                <c:pt idx="73">
                  <c:v>-70.5</c:v>
                </c:pt>
                <c:pt idx="74">
                  <c:v>-70</c:v>
                </c:pt>
                <c:pt idx="75">
                  <c:v>-67</c:v>
                </c:pt>
                <c:pt idx="76">
                  <c:v>-61.5</c:v>
                </c:pt>
                <c:pt idx="77">
                  <c:v>-61</c:v>
                </c:pt>
                <c:pt idx="78">
                  <c:v>-58.5</c:v>
                </c:pt>
                <c:pt idx="79">
                  <c:v>-49</c:v>
                </c:pt>
                <c:pt idx="80">
                  <c:v>-48.5</c:v>
                </c:pt>
                <c:pt idx="81">
                  <c:v>-39</c:v>
                </c:pt>
                <c:pt idx="82">
                  <c:v>-3.5</c:v>
                </c:pt>
                <c:pt idx="83">
                  <c:v>-3</c:v>
                </c:pt>
                <c:pt idx="84">
                  <c:v>-0.5</c:v>
                </c:pt>
                <c:pt idx="85">
                  <c:v>0</c:v>
                </c:pt>
              </c:numCache>
            </c:numRef>
          </c:xVal>
          <c:yVal>
            <c:numRef>
              <c:f>Samec..!$I$21:$I$999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EE-41B4-BCF4-7CB45D3093A4}"/>
            </c:ext>
          </c:extLst>
        </c:ser>
        <c:ser>
          <c:idx val="3"/>
          <c:order val="2"/>
          <c:tx>
            <c:strRef>
              <c:f>Samec..!$J$20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Samec..!$D$21:$D$46</c:f>
                <c:numCache>
                  <c:formatCode>General</c:formatCode>
                  <c:ptCount val="26"/>
                  <c:pt idx="3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9">
                    <c:v>0</c:v>
                  </c:pt>
                  <c:pt idx="20">
                    <c:v>2.0000000000000001E-4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6.9999999999999999E-4</c:v>
                  </c:pt>
                </c:numCache>
              </c:numRef>
            </c:plus>
            <c:minus>
              <c:numRef>
                <c:f>Samec..!$D$21:$D$46</c:f>
                <c:numCache>
                  <c:formatCode>General</c:formatCode>
                  <c:ptCount val="26"/>
                  <c:pt idx="3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9">
                    <c:v>0</c:v>
                  </c:pt>
                  <c:pt idx="20">
                    <c:v>2.0000000000000001E-4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Samec..!$F$21:$F$999</c:f>
              <c:numCache>
                <c:formatCode>General</c:formatCode>
                <c:ptCount val="979"/>
                <c:pt idx="0">
                  <c:v>-21736.5</c:v>
                </c:pt>
                <c:pt idx="1">
                  <c:v>-17879.5</c:v>
                </c:pt>
                <c:pt idx="2">
                  <c:v>-17861</c:v>
                </c:pt>
                <c:pt idx="3">
                  <c:v>-17861</c:v>
                </c:pt>
                <c:pt idx="4">
                  <c:v>-17860.5</c:v>
                </c:pt>
                <c:pt idx="5">
                  <c:v>-17796</c:v>
                </c:pt>
                <c:pt idx="6">
                  <c:v>-16846.5</c:v>
                </c:pt>
                <c:pt idx="7">
                  <c:v>-16846</c:v>
                </c:pt>
                <c:pt idx="8">
                  <c:v>-16845.5</c:v>
                </c:pt>
                <c:pt idx="9">
                  <c:v>-14865.5</c:v>
                </c:pt>
                <c:pt idx="10">
                  <c:v>-14862.5</c:v>
                </c:pt>
                <c:pt idx="11">
                  <c:v>-14859.5</c:v>
                </c:pt>
                <c:pt idx="12">
                  <c:v>-14859</c:v>
                </c:pt>
                <c:pt idx="13">
                  <c:v>-13853.5</c:v>
                </c:pt>
                <c:pt idx="14">
                  <c:v>-12438.5</c:v>
                </c:pt>
                <c:pt idx="15">
                  <c:v>-12438</c:v>
                </c:pt>
                <c:pt idx="16">
                  <c:v>-11331</c:v>
                </c:pt>
                <c:pt idx="17">
                  <c:v>-11330.5</c:v>
                </c:pt>
                <c:pt idx="18">
                  <c:v>-10347.5</c:v>
                </c:pt>
                <c:pt idx="19">
                  <c:v>-10347</c:v>
                </c:pt>
                <c:pt idx="20">
                  <c:v>-10114.5</c:v>
                </c:pt>
                <c:pt idx="21">
                  <c:v>-10109.5</c:v>
                </c:pt>
                <c:pt idx="22">
                  <c:v>-10109</c:v>
                </c:pt>
                <c:pt idx="23">
                  <c:v>-10019</c:v>
                </c:pt>
                <c:pt idx="24">
                  <c:v>-10019</c:v>
                </c:pt>
                <c:pt idx="25">
                  <c:v>-10019</c:v>
                </c:pt>
                <c:pt idx="26">
                  <c:v>-10019</c:v>
                </c:pt>
                <c:pt idx="27">
                  <c:v>-9985</c:v>
                </c:pt>
                <c:pt idx="28">
                  <c:v>-9985</c:v>
                </c:pt>
                <c:pt idx="29">
                  <c:v>-9985</c:v>
                </c:pt>
                <c:pt idx="30">
                  <c:v>-9982</c:v>
                </c:pt>
                <c:pt idx="31">
                  <c:v>-9982</c:v>
                </c:pt>
                <c:pt idx="32">
                  <c:v>-9982</c:v>
                </c:pt>
                <c:pt idx="33">
                  <c:v>-9246.5</c:v>
                </c:pt>
                <c:pt idx="34">
                  <c:v>-9246</c:v>
                </c:pt>
                <c:pt idx="35">
                  <c:v>-8111</c:v>
                </c:pt>
                <c:pt idx="36">
                  <c:v>-8110.5</c:v>
                </c:pt>
                <c:pt idx="37">
                  <c:v>-6021</c:v>
                </c:pt>
                <c:pt idx="38">
                  <c:v>-5887</c:v>
                </c:pt>
                <c:pt idx="39">
                  <c:v>-5887</c:v>
                </c:pt>
                <c:pt idx="40">
                  <c:v>-5883.5</c:v>
                </c:pt>
                <c:pt idx="41">
                  <c:v>-5868</c:v>
                </c:pt>
                <c:pt idx="42">
                  <c:v>-5728.5</c:v>
                </c:pt>
                <c:pt idx="43">
                  <c:v>-5728.5</c:v>
                </c:pt>
                <c:pt idx="44">
                  <c:v>-5728.5</c:v>
                </c:pt>
                <c:pt idx="45">
                  <c:v>-5728.5</c:v>
                </c:pt>
                <c:pt idx="46">
                  <c:v>-5725.5</c:v>
                </c:pt>
                <c:pt idx="47">
                  <c:v>-5725.5</c:v>
                </c:pt>
                <c:pt idx="48">
                  <c:v>-5725.5</c:v>
                </c:pt>
                <c:pt idx="49">
                  <c:v>-5725.5</c:v>
                </c:pt>
                <c:pt idx="50">
                  <c:v>-5725</c:v>
                </c:pt>
                <c:pt idx="51">
                  <c:v>-5725</c:v>
                </c:pt>
                <c:pt idx="52">
                  <c:v>-5666.5</c:v>
                </c:pt>
                <c:pt idx="53">
                  <c:v>-5666.5</c:v>
                </c:pt>
                <c:pt idx="54">
                  <c:v>-5666.5</c:v>
                </c:pt>
                <c:pt idx="55">
                  <c:v>-5666.5</c:v>
                </c:pt>
                <c:pt idx="56">
                  <c:v>-5654</c:v>
                </c:pt>
                <c:pt idx="57">
                  <c:v>-5654</c:v>
                </c:pt>
                <c:pt idx="58">
                  <c:v>-5654</c:v>
                </c:pt>
                <c:pt idx="59">
                  <c:v>-5651</c:v>
                </c:pt>
                <c:pt idx="60">
                  <c:v>-5651</c:v>
                </c:pt>
                <c:pt idx="61">
                  <c:v>-5651</c:v>
                </c:pt>
                <c:pt idx="62">
                  <c:v>-5648</c:v>
                </c:pt>
                <c:pt idx="63">
                  <c:v>-5648</c:v>
                </c:pt>
                <c:pt idx="64">
                  <c:v>-5648</c:v>
                </c:pt>
                <c:pt idx="65">
                  <c:v>-5570.5</c:v>
                </c:pt>
                <c:pt idx="66">
                  <c:v>-5570.5</c:v>
                </c:pt>
                <c:pt idx="67">
                  <c:v>-4805.5</c:v>
                </c:pt>
                <c:pt idx="68">
                  <c:v>-4805.5</c:v>
                </c:pt>
                <c:pt idx="69">
                  <c:v>-4605</c:v>
                </c:pt>
                <c:pt idx="70">
                  <c:v>-4539.5</c:v>
                </c:pt>
                <c:pt idx="71">
                  <c:v>-3352</c:v>
                </c:pt>
                <c:pt idx="72">
                  <c:v>-71</c:v>
                </c:pt>
                <c:pt idx="73">
                  <c:v>-70.5</c:v>
                </c:pt>
                <c:pt idx="74">
                  <c:v>-70</c:v>
                </c:pt>
                <c:pt idx="75">
                  <c:v>-67</c:v>
                </c:pt>
                <c:pt idx="76">
                  <c:v>-61.5</c:v>
                </c:pt>
                <c:pt idx="77">
                  <c:v>-61</c:v>
                </c:pt>
                <c:pt idx="78">
                  <c:v>-58.5</c:v>
                </c:pt>
                <c:pt idx="79">
                  <c:v>-49</c:v>
                </c:pt>
                <c:pt idx="80">
                  <c:v>-48.5</c:v>
                </c:pt>
                <c:pt idx="81">
                  <c:v>-39</c:v>
                </c:pt>
                <c:pt idx="82">
                  <c:v>-3.5</c:v>
                </c:pt>
                <c:pt idx="83">
                  <c:v>-3</c:v>
                </c:pt>
                <c:pt idx="84">
                  <c:v>-0.5</c:v>
                </c:pt>
                <c:pt idx="85">
                  <c:v>0</c:v>
                </c:pt>
              </c:numCache>
            </c:numRef>
          </c:xVal>
          <c:yVal>
            <c:numRef>
              <c:f>Samec..!$J$21:$J$999</c:f>
              <c:numCache>
                <c:formatCode>General</c:formatCode>
                <c:ptCount val="979"/>
                <c:pt idx="35">
                  <c:v>-6.0005539926351048E-3</c:v>
                </c:pt>
                <c:pt idx="36">
                  <c:v>-3.7420469961944036E-3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1EE-41B4-BCF4-7CB45D3093A4}"/>
            </c:ext>
          </c:extLst>
        </c:ser>
        <c:ser>
          <c:idx val="4"/>
          <c:order val="3"/>
          <c:tx>
            <c:strRef>
              <c:f>Samec..!$K$20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Samec..!$D$21:$D$99</c:f>
                <c:numCache>
                  <c:formatCode>General</c:formatCode>
                  <c:ptCount val="79"/>
                  <c:pt idx="3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9">
                    <c:v>0</c:v>
                  </c:pt>
                  <c:pt idx="20">
                    <c:v>2.0000000000000001E-4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6.9999999999999999E-4</c:v>
                  </c:pt>
                  <c:pt idx="26">
                    <c:v>6.9999999999999999E-4</c:v>
                  </c:pt>
                  <c:pt idx="27">
                    <c:v>0</c:v>
                  </c:pt>
                  <c:pt idx="28">
                    <c:v>6.4000000000000005E-4</c:v>
                  </c:pt>
                  <c:pt idx="29">
                    <c:v>4.2999999999999999E-4</c:v>
                  </c:pt>
                  <c:pt idx="30">
                    <c:v>0</c:v>
                  </c:pt>
                  <c:pt idx="31">
                    <c:v>1.0399999999999999E-3</c:v>
                  </c:pt>
                  <c:pt idx="32">
                    <c:v>1.7000000000000001E-4</c:v>
                  </c:pt>
                  <c:pt idx="33">
                    <c:v>4.0000000000000002E-4</c:v>
                  </c:pt>
                  <c:pt idx="34">
                    <c:v>2.9999999999999997E-4</c:v>
                  </c:pt>
                  <c:pt idx="35">
                    <c:v>3.0000000000000001E-3</c:v>
                  </c:pt>
                  <c:pt idx="36">
                    <c:v>2.0999999999999999E-3</c:v>
                  </c:pt>
                  <c:pt idx="38">
                    <c:v>2.0000000000000001E-4</c:v>
                  </c:pt>
                  <c:pt idx="39">
                    <c:v>2.9999999999999997E-4</c:v>
                  </c:pt>
                  <c:pt idx="40">
                    <c:v>2.2000000000000001E-3</c:v>
                  </c:pt>
                  <c:pt idx="41">
                    <c:v>2.5999999999999999E-3</c:v>
                  </c:pt>
                  <c:pt idx="42">
                    <c:v>1E-3</c:v>
                  </c:pt>
                  <c:pt idx="43">
                    <c:v>1E-4</c:v>
                  </c:pt>
                  <c:pt idx="45">
                    <c:v>4.4000000000000003E-3</c:v>
                  </c:pt>
                  <c:pt idx="46">
                    <c:v>5.0000000000000001E-4</c:v>
                  </c:pt>
                  <c:pt idx="47">
                    <c:v>2.9999999999999997E-4</c:v>
                  </c:pt>
                  <c:pt idx="49">
                    <c:v>3.8E-3</c:v>
                  </c:pt>
                  <c:pt idx="50">
                    <c:v>1.6000000000000001E-3</c:v>
                  </c:pt>
                  <c:pt idx="51">
                    <c:v>0</c:v>
                  </c:pt>
                  <c:pt idx="52">
                    <c:v>5.9999999999999995E-4</c:v>
                  </c:pt>
                  <c:pt idx="54">
                    <c:v>1E-3</c:v>
                  </c:pt>
                  <c:pt idx="55">
                    <c:v>2.5000000000000001E-3</c:v>
                  </c:pt>
                  <c:pt idx="56">
                    <c:v>1.5E-3</c:v>
                  </c:pt>
                  <c:pt idx="57">
                    <c:v>8.0000000000000004E-4</c:v>
                  </c:pt>
                  <c:pt idx="58">
                    <c:v>4.0000000000000002E-4</c:v>
                  </c:pt>
                  <c:pt idx="59">
                    <c:v>1E-3</c:v>
                  </c:pt>
                  <c:pt idx="60">
                    <c:v>8.9999999999999998E-4</c:v>
                  </c:pt>
                  <c:pt idx="61">
                    <c:v>2.9999999999999997E-4</c:v>
                  </c:pt>
                  <c:pt idx="62">
                    <c:v>1.6000000000000001E-3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8.0000000000000004E-4</c:v>
                  </c:pt>
                  <c:pt idx="66">
                    <c:v>1.1000000000000001E-3</c:v>
                  </c:pt>
                </c:numCache>
              </c:numRef>
            </c:plus>
            <c:minus>
              <c:numRef>
                <c:f>Samec..!$D$21:$D$99</c:f>
                <c:numCache>
                  <c:formatCode>General</c:formatCode>
                  <c:ptCount val="79"/>
                  <c:pt idx="3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9">
                    <c:v>0</c:v>
                  </c:pt>
                  <c:pt idx="20">
                    <c:v>2.0000000000000001E-4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6.9999999999999999E-4</c:v>
                  </c:pt>
                  <c:pt idx="26">
                    <c:v>6.9999999999999999E-4</c:v>
                  </c:pt>
                  <c:pt idx="27">
                    <c:v>0</c:v>
                  </c:pt>
                  <c:pt idx="28">
                    <c:v>6.4000000000000005E-4</c:v>
                  </c:pt>
                  <c:pt idx="29">
                    <c:v>4.2999999999999999E-4</c:v>
                  </c:pt>
                  <c:pt idx="30">
                    <c:v>0</c:v>
                  </c:pt>
                  <c:pt idx="31">
                    <c:v>1.0399999999999999E-3</c:v>
                  </c:pt>
                  <c:pt idx="32">
                    <c:v>1.7000000000000001E-4</c:v>
                  </c:pt>
                  <c:pt idx="33">
                    <c:v>4.0000000000000002E-4</c:v>
                  </c:pt>
                  <c:pt idx="34">
                    <c:v>2.9999999999999997E-4</c:v>
                  </c:pt>
                  <c:pt idx="35">
                    <c:v>3.0000000000000001E-3</c:v>
                  </c:pt>
                  <c:pt idx="36">
                    <c:v>2.0999999999999999E-3</c:v>
                  </c:pt>
                  <c:pt idx="38">
                    <c:v>2.0000000000000001E-4</c:v>
                  </c:pt>
                  <c:pt idx="39">
                    <c:v>2.9999999999999997E-4</c:v>
                  </c:pt>
                  <c:pt idx="40">
                    <c:v>2.2000000000000001E-3</c:v>
                  </c:pt>
                  <c:pt idx="41">
                    <c:v>2.5999999999999999E-3</c:v>
                  </c:pt>
                  <c:pt idx="42">
                    <c:v>1E-3</c:v>
                  </c:pt>
                  <c:pt idx="43">
                    <c:v>1E-4</c:v>
                  </c:pt>
                  <c:pt idx="45">
                    <c:v>4.4000000000000003E-3</c:v>
                  </c:pt>
                  <c:pt idx="46">
                    <c:v>5.0000000000000001E-4</c:v>
                  </c:pt>
                  <c:pt idx="47">
                    <c:v>2.9999999999999997E-4</c:v>
                  </c:pt>
                  <c:pt idx="49">
                    <c:v>3.8E-3</c:v>
                  </c:pt>
                  <c:pt idx="50">
                    <c:v>1.6000000000000001E-3</c:v>
                  </c:pt>
                  <c:pt idx="51">
                    <c:v>0</c:v>
                  </c:pt>
                  <c:pt idx="52">
                    <c:v>5.9999999999999995E-4</c:v>
                  </c:pt>
                  <c:pt idx="54">
                    <c:v>1E-3</c:v>
                  </c:pt>
                  <c:pt idx="55">
                    <c:v>2.5000000000000001E-3</c:v>
                  </c:pt>
                  <c:pt idx="56">
                    <c:v>1.5E-3</c:v>
                  </c:pt>
                  <c:pt idx="57">
                    <c:v>8.0000000000000004E-4</c:v>
                  </c:pt>
                  <c:pt idx="58">
                    <c:v>4.0000000000000002E-4</c:v>
                  </c:pt>
                  <c:pt idx="59">
                    <c:v>1E-3</c:v>
                  </c:pt>
                  <c:pt idx="60">
                    <c:v>8.9999999999999998E-4</c:v>
                  </c:pt>
                  <c:pt idx="61">
                    <c:v>2.9999999999999997E-4</c:v>
                  </c:pt>
                  <c:pt idx="62">
                    <c:v>1.6000000000000001E-3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8.0000000000000004E-4</c:v>
                  </c:pt>
                  <c:pt idx="66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Samec..!$F$21:$F$999</c:f>
              <c:numCache>
                <c:formatCode>General</c:formatCode>
                <c:ptCount val="979"/>
                <c:pt idx="0">
                  <c:v>-21736.5</c:v>
                </c:pt>
                <c:pt idx="1">
                  <c:v>-17879.5</c:v>
                </c:pt>
                <c:pt idx="2">
                  <c:v>-17861</c:v>
                </c:pt>
                <c:pt idx="3">
                  <c:v>-17861</c:v>
                </c:pt>
                <c:pt idx="4">
                  <c:v>-17860.5</c:v>
                </c:pt>
                <c:pt idx="5">
                  <c:v>-17796</c:v>
                </c:pt>
                <c:pt idx="6">
                  <c:v>-16846.5</c:v>
                </c:pt>
                <c:pt idx="7">
                  <c:v>-16846</c:v>
                </c:pt>
                <c:pt idx="8">
                  <c:v>-16845.5</c:v>
                </c:pt>
                <c:pt idx="9">
                  <c:v>-14865.5</c:v>
                </c:pt>
                <c:pt idx="10">
                  <c:v>-14862.5</c:v>
                </c:pt>
                <c:pt idx="11">
                  <c:v>-14859.5</c:v>
                </c:pt>
                <c:pt idx="12">
                  <c:v>-14859</c:v>
                </c:pt>
                <c:pt idx="13">
                  <c:v>-13853.5</c:v>
                </c:pt>
                <c:pt idx="14">
                  <c:v>-12438.5</c:v>
                </c:pt>
                <c:pt idx="15">
                  <c:v>-12438</c:v>
                </c:pt>
                <c:pt idx="16">
                  <c:v>-11331</c:v>
                </c:pt>
                <c:pt idx="17">
                  <c:v>-11330.5</c:v>
                </c:pt>
                <c:pt idx="18">
                  <c:v>-10347.5</c:v>
                </c:pt>
                <c:pt idx="19">
                  <c:v>-10347</c:v>
                </c:pt>
                <c:pt idx="20">
                  <c:v>-10114.5</c:v>
                </c:pt>
                <c:pt idx="21">
                  <c:v>-10109.5</c:v>
                </c:pt>
                <c:pt idx="22">
                  <c:v>-10109</c:v>
                </c:pt>
                <c:pt idx="23">
                  <c:v>-10019</c:v>
                </c:pt>
                <c:pt idx="24">
                  <c:v>-10019</c:v>
                </c:pt>
                <c:pt idx="25">
                  <c:v>-10019</c:v>
                </c:pt>
                <c:pt idx="26">
                  <c:v>-10019</c:v>
                </c:pt>
                <c:pt idx="27">
                  <c:v>-9985</c:v>
                </c:pt>
                <c:pt idx="28">
                  <c:v>-9985</c:v>
                </c:pt>
                <c:pt idx="29">
                  <c:v>-9985</c:v>
                </c:pt>
                <c:pt idx="30">
                  <c:v>-9982</c:v>
                </c:pt>
                <c:pt idx="31">
                  <c:v>-9982</c:v>
                </c:pt>
                <c:pt idx="32">
                  <c:v>-9982</c:v>
                </c:pt>
                <c:pt idx="33">
                  <c:v>-9246.5</c:v>
                </c:pt>
                <c:pt idx="34">
                  <c:v>-9246</c:v>
                </c:pt>
                <c:pt idx="35">
                  <c:v>-8111</c:v>
                </c:pt>
                <c:pt idx="36">
                  <c:v>-8110.5</c:v>
                </c:pt>
                <c:pt idx="37">
                  <c:v>-6021</c:v>
                </c:pt>
                <c:pt idx="38">
                  <c:v>-5887</c:v>
                </c:pt>
                <c:pt idx="39">
                  <c:v>-5887</c:v>
                </c:pt>
                <c:pt idx="40">
                  <c:v>-5883.5</c:v>
                </c:pt>
                <c:pt idx="41">
                  <c:v>-5868</c:v>
                </c:pt>
                <c:pt idx="42">
                  <c:v>-5728.5</c:v>
                </c:pt>
                <c:pt idx="43">
                  <c:v>-5728.5</c:v>
                </c:pt>
                <c:pt idx="44">
                  <c:v>-5728.5</c:v>
                </c:pt>
                <c:pt idx="45">
                  <c:v>-5728.5</c:v>
                </c:pt>
                <c:pt idx="46">
                  <c:v>-5725.5</c:v>
                </c:pt>
                <c:pt idx="47">
                  <c:v>-5725.5</c:v>
                </c:pt>
                <c:pt idx="48">
                  <c:v>-5725.5</c:v>
                </c:pt>
                <c:pt idx="49">
                  <c:v>-5725.5</c:v>
                </c:pt>
                <c:pt idx="50">
                  <c:v>-5725</c:v>
                </c:pt>
                <c:pt idx="51">
                  <c:v>-5725</c:v>
                </c:pt>
                <c:pt idx="52">
                  <c:v>-5666.5</c:v>
                </c:pt>
                <c:pt idx="53">
                  <c:v>-5666.5</c:v>
                </c:pt>
                <c:pt idx="54">
                  <c:v>-5666.5</c:v>
                </c:pt>
                <c:pt idx="55">
                  <c:v>-5666.5</c:v>
                </c:pt>
                <c:pt idx="56">
                  <c:v>-5654</c:v>
                </c:pt>
                <c:pt idx="57">
                  <c:v>-5654</c:v>
                </c:pt>
                <c:pt idx="58">
                  <c:v>-5654</c:v>
                </c:pt>
                <c:pt idx="59">
                  <c:v>-5651</c:v>
                </c:pt>
                <c:pt idx="60">
                  <c:v>-5651</c:v>
                </c:pt>
                <c:pt idx="61">
                  <c:v>-5651</c:v>
                </c:pt>
                <c:pt idx="62">
                  <c:v>-5648</c:v>
                </c:pt>
                <c:pt idx="63">
                  <c:v>-5648</c:v>
                </c:pt>
                <c:pt idx="64">
                  <c:v>-5648</c:v>
                </c:pt>
                <c:pt idx="65">
                  <c:v>-5570.5</c:v>
                </c:pt>
                <c:pt idx="66">
                  <c:v>-5570.5</c:v>
                </c:pt>
                <c:pt idx="67">
                  <c:v>-4805.5</c:v>
                </c:pt>
                <c:pt idx="68">
                  <c:v>-4805.5</c:v>
                </c:pt>
                <c:pt idx="69">
                  <c:v>-4605</c:v>
                </c:pt>
                <c:pt idx="70">
                  <c:v>-4539.5</c:v>
                </c:pt>
                <c:pt idx="71">
                  <c:v>-3352</c:v>
                </c:pt>
                <c:pt idx="72">
                  <c:v>-71</c:v>
                </c:pt>
                <c:pt idx="73">
                  <c:v>-70.5</c:v>
                </c:pt>
                <c:pt idx="74">
                  <c:v>-70</c:v>
                </c:pt>
                <c:pt idx="75">
                  <c:v>-67</c:v>
                </c:pt>
                <c:pt idx="76">
                  <c:v>-61.5</c:v>
                </c:pt>
                <c:pt idx="77">
                  <c:v>-61</c:v>
                </c:pt>
                <c:pt idx="78">
                  <c:v>-58.5</c:v>
                </c:pt>
                <c:pt idx="79">
                  <c:v>-49</c:v>
                </c:pt>
                <c:pt idx="80">
                  <c:v>-48.5</c:v>
                </c:pt>
                <c:pt idx="81">
                  <c:v>-39</c:v>
                </c:pt>
                <c:pt idx="82">
                  <c:v>-3.5</c:v>
                </c:pt>
                <c:pt idx="83">
                  <c:v>-3</c:v>
                </c:pt>
                <c:pt idx="84">
                  <c:v>-0.5</c:v>
                </c:pt>
                <c:pt idx="85">
                  <c:v>0</c:v>
                </c:pt>
              </c:numCache>
            </c:numRef>
          </c:xVal>
          <c:yVal>
            <c:numRef>
              <c:f>Samec..!$K$21:$K$999</c:f>
              <c:numCache>
                <c:formatCode>General</c:formatCode>
                <c:ptCount val="979"/>
                <c:pt idx="0">
                  <c:v>-2.1574810998572502E-2</c:v>
                </c:pt>
                <c:pt idx="1">
                  <c:v>3.348186997754965E-3</c:v>
                </c:pt>
                <c:pt idx="2">
                  <c:v>8.1294600386172533E-4</c:v>
                </c:pt>
                <c:pt idx="4">
                  <c:v>5.7145300525007769E-4</c:v>
                </c:pt>
                <c:pt idx="5">
                  <c:v>1.4188560016918927E-3</c:v>
                </c:pt>
                <c:pt idx="6">
                  <c:v>7.3236489988630638E-3</c:v>
                </c:pt>
                <c:pt idx="7">
                  <c:v>5.4821560042910278E-3</c:v>
                </c:pt>
                <c:pt idx="8">
                  <c:v>2.8406630008248612E-3</c:v>
                </c:pt>
                <c:pt idx="9">
                  <c:v>7.5283830083208159E-3</c:v>
                </c:pt>
                <c:pt idx="10">
                  <c:v>7.3795249991235323E-3</c:v>
                </c:pt>
                <c:pt idx="11">
                  <c:v>7.7304670048761182E-3</c:v>
                </c:pt>
                <c:pt idx="12">
                  <c:v>8.1889749999390915E-3</c:v>
                </c:pt>
                <c:pt idx="13">
                  <c:v>9.0465510074864142E-3</c:v>
                </c:pt>
                <c:pt idx="14">
                  <c:v>1.2321361005888321E-2</c:v>
                </c:pt>
                <c:pt idx="15">
                  <c:v>9.5798679976724088E-3</c:v>
                </c:pt>
                <c:pt idx="16">
                  <c:v>8.5143660035100766E-3</c:v>
                </c:pt>
                <c:pt idx="17">
                  <c:v>7.7728730029775761E-3</c:v>
                </c:pt>
                <c:pt idx="18">
                  <c:v>7.097635003447067E-3</c:v>
                </c:pt>
                <c:pt idx="19">
                  <c:v>4.0561420028097928E-3</c:v>
                </c:pt>
                <c:pt idx="20">
                  <c:v>2.2618970033363439E-3</c:v>
                </c:pt>
                <c:pt idx="21">
                  <c:v>4.2469670006539673E-3</c:v>
                </c:pt>
                <c:pt idx="22">
                  <c:v>1.3054740047664382E-3</c:v>
                </c:pt>
                <c:pt idx="23">
                  <c:v>1.4367340045282617E-3</c:v>
                </c:pt>
                <c:pt idx="24">
                  <c:v>1.4367340045282617E-3</c:v>
                </c:pt>
                <c:pt idx="25">
                  <c:v>1.5367340020020492E-3</c:v>
                </c:pt>
                <c:pt idx="26">
                  <c:v>1.5367340020020492E-3</c:v>
                </c:pt>
                <c:pt idx="27">
                  <c:v>7.1521000063512474E-4</c:v>
                </c:pt>
                <c:pt idx="28">
                  <c:v>8.1521000538486987E-4</c:v>
                </c:pt>
                <c:pt idx="29">
                  <c:v>1.5152100022532977E-3</c:v>
                </c:pt>
                <c:pt idx="30">
                  <c:v>1.2662520020967349E-3</c:v>
                </c:pt>
                <c:pt idx="31">
                  <c:v>1.3662520068464801E-3</c:v>
                </c:pt>
                <c:pt idx="32">
                  <c:v>2.0662520037149079E-3</c:v>
                </c:pt>
                <c:pt idx="33">
                  <c:v>-9.6995099738705903E-4</c:v>
                </c:pt>
                <c:pt idx="34">
                  <c:v>-1.9114440001430921E-3</c:v>
                </c:pt>
                <c:pt idx="37">
                  <c:v>-1.5901293998467736E-2</c:v>
                </c:pt>
                <c:pt idx="38">
                  <c:v>-1.3681418000487611E-2</c:v>
                </c:pt>
                <c:pt idx="39">
                  <c:v>-1.2801418000890408E-2</c:v>
                </c:pt>
                <c:pt idx="40">
                  <c:v>-1.4151868999761064E-2</c:v>
                </c:pt>
                <c:pt idx="41">
                  <c:v>-1.2938152001879644E-2</c:v>
                </c:pt>
                <c:pt idx="42">
                  <c:v>-1.4514698996208608E-2</c:v>
                </c:pt>
                <c:pt idx="43">
                  <c:v>-1.3114698995195795E-2</c:v>
                </c:pt>
                <c:pt idx="44">
                  <c:v>-1.2714698998024687E-2</c:v>
                </c:pt>
                <c:pt idx="45">
                  <c:v>-1.2414698998327367E-2</c:v>
                </c:pt>
                <c:pt idx="46">
                  <c:v>-1.5763656992930919E-2</c:v>
                </c:pt>
                <c:pt idx="47">
                  <c:v>-1.5563656990707386E-2</c:v>
                </c:pt>
                <c:pt idx="48">
                  <c:v>-1.5463656993233599E-2</c:v>
                </c:pt>
                <c:pt idx="49">
                  <c:v>-1.4963656991312746E-2</c:v>
                </c:pt>
                <c:pt idx="50">
                  <c:v>-1.4205149993358646E-2</c:v>
                </c:pt>
                <c:pt idx="51">
                  <c:v>-1.4205149993358646E-2</c:v>
                </c:pt>
                <c:pt idx="52">
                  <c:v>-1.3159830996301025E-2</c:v>
                </c:pt>
                <c:pt idx="53">
                  <c:v>-1.3059830998827238E-2</c:v>
                </c:pt>
                <c:pt idx="54">
                  <c:v>-1.2959830994077493E-2</c:v>
                </c:pt>
                <c:pt idx="55">
                  <c:v>-1.2359830994682852E-2</c:v>
                </c:pt>
                <c:pt idx="56">
                  <c:v>-1.6397155995946378E-2</c:v>
                </c:pt>
                <c:pt idx="57">
                  <c:v>-1.4697155995236244E-2</c:v>
                </c:pt>
                <c:pt idx="58">
                  <c:v>-1.4597155997762457E-2</c:v>
                </c:pt>
                <c:pt idx="59">
                  <c:v>-1.5246114002366085E-2</c:v>
                </c:pt>
                <c:pt idx="60">
                  <c:v>-1.5146113997616339E-2</c:v>
                </c:pt>
                <c:pt idx="61">
                  <c:v>-1.4946114002668764E-2</c:v>
                </c:pt>
                <c:pt idx="62">
                  <c:v>-1.6295071996864863E-2</c:v>
                </c:pt>
                <c:pt idx="63">
                  <c:v>-1.4895071995852049E-2</c:v>
                </c:pt>
                <c:pt idx="64">
                  <c:v>-1.4795071998378262E-2</c:v>
                </c:pt>
                <c:pt idx="65">
                  <c:v>-1.4526487000694033E-2</c:v>
                </c:pt>
                <c:pt idx="66">
                  <c:v>-1.3826486996549647E-2</c:v>
                </c:pt>
                <c:pt idx="67">
                  <c:v>-9.8907769934157841E-3</c:v>
                </c:pt>
                <c:pt idx="68">
                  <c:v>-9.8907769934157841E-3</c:v>
                </c:pt>
                <c:pt idx="69">
                  <c:v>-1.0549469996476546E-2</c:v>
                </c:pt>
                <c:pt idx="70">
                  <c:v>-1.0905052993621211E-2</c:v>
                </c:pt>
                <c:pt idx="71">
                  <c:v>-7.9909279957064427E-3</c:v>
                </c:pt>
                <c:pt idx="72">
                  <c:v>6.6820060019381344E-3</c:v>
                </c:pt>
                <c:pt idx="73">
                  <c:v>8.2205130092916079E-3</c:v>
                </c:pt>
                <c:pt idx="74">
                  <c:v>7.2190200007753447E-3</c:v>
                </c:pt>
                <c:pt idx="75">
                  <c:v>6.7700620056712069E-3</c:v>
                </c:pt>
                <c:pt idx="76">
                  <c:v>8.4136389996274374E-3</c:v>
                </c:pt>
                <c:pt idx="77">
                  <c:v>6.7721460072789341E-3</c:v>
                </c:pt>
                <c:pt idx="78">
                  <c:v>6.9846810074523091E-3</c:v>
                </c:pt>
                <c:pt idx="79">
                  <c:v>6.0663140029646456E-3</c:v>
                </c:pt>
                <c:pt idx="80">
                  <c:v>6.5448210007161833E-3</c:v>
                </c:pt>
                <c:pt idx="81">
                  <c:v>6.2264540028991178E-3</c:v>
                </c:pt>
                <c:pt idx="82">
                  <c:v>8.4204510058043525E-3</c:v>
                </c:pt>
                <c:pt idx="83">
                  <c:v>6.9489579982473515E-3</c:v>
                </c:pt>
                <c:pt idx="84">
                  <c:v>8.4714930053451099E-3</c:v>
                </c:pt>
                <c:pt idx="85">
                  <c:v>7.3400000037509017E-3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1EE-41B4-BCF4-7CB45D3093A4}"/>
            </c:ext>
          </c:extLst>
        </c:ser>
        <c:ser>
          <c:idx val="2"/>
          <c:order val="4"/>
          <c:tx>
            <c:strRef>
              <c:f>Samec..!$L$20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Samec..!$D$21:$D$99</c:f>
                <c:numCache>
                  <c:formatCode>General</c:formatCode>
                  <c:ptCount val="79"/>
                  <c:pt idx="3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9">
                    <c:v>0</c:v>
                  </c:pt>
                  <c:pt idx="20">
                    <c:v>2.0000000000000001E-4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6.9999999999999999E-4</c:v>
                  </c:pt>
                  <c:pt idx="26">
                    <c:v>6.9999999999999999E-4</c:v>
                  </c:pt>
                  <c:pt idx="27">
                    <c:v>0</c:v>
                  </c:pt>
                  <c:pt idx="28">
                    <c:v>6.4000000000000005E-4</c:v>
                  </c:pt>
                  <c:pt idx="29">
                    <c:v>4.2999999999999999E-4</c:v>
                  </c:pt>
                  <c:pt idx="30">
                    <c:v>0</c:v>
                  </c:pt>
                  <c:pt idx="31">
                    <c:v>1.0399999999999999E-3</c:v>
                  </c:pt>
                  <c:pt idx="32">
                    <c:v>1.7000000000000001E-4</c:v>
                  </c:pt>
                  <c:pt idx="33">
                    <c:v>4.0000000000000002E-4</c:v>
                  </c:pt>
                  <c:pt idx="34">
                    <c:v>2.9999999999999997E-4</c:v>
                  </c:pt>
                  <c:pt idx="35">
                    <c:v>3.0000000000000001E-3</c:v>
                  </c:pt>
                  <c:pt idx="36">
                    <c:v>2.0999999999999999E-3</c:v>
                  </c:pt>
                  <c:pt idx="38">
                    <c:v>2.0000000000000001E-4</c:v>
                  </c:pt>
                  <c:pt idx="39">
                    <c:v>2.9999999999999997E-4</c:v>
                  </c:pt>
                  <c:pt idx="40">
                    <c:v>2.2000000000000001E-3</c:v>
                  </c:pt>
                  <c:pt idx="41">
                    <c:v>2.5999999999999999E-3</c:v>
                  </c:pt>
                  <c:pt idx="42">
                    <c:v>1E-3</c:v>
                  </c:pt>
                  <c:pt idx="43">
                    <c:v>1E-4</c:v>
                  </c:pt>
                  <c:pt idx="45">
                    <c:v>4.4000000000000003E-3</c:v>
                  </c:pt>
                  <c:pt idx="46">
                    <c:v>5.0000000000000001E-4</c:v>
                  </c:pt>
                  <c:pt idx="47">
                    <c:v>2.9999999999999997E-4</c:v>
                  </c:pt>
                  <c:pt idx="49">
                    <c:v>3.8E-3</c:v>
                  </c:pt>
                  <c:pt idx="50">
                    <c:v>1.6000000000000001E-3</c:v>
                  </c:pt>
                  <c:pt idx="51">
                    <c:v>0</c:v>
                  </c:pt>
                  <c:pt idx="52">
                    <c:v>5.9999999999999995E-4</c:v>
                  </c:pt>
                  <c:pt idx="54">
                    <c:v>1E-3</c:v>
                  </c:pt>
                  <c:pt idx="55">
                    <c:v>2.5000000000000001E-3</c:v>
                  </c:pt>
                  <c:pt idx="56">
                    <c:v>1.5E-3</c:v>
                  </c:pt>
                  <c:pt idx="57">
                    <c:v>8.0000000000000004E-4</c:v>
                  </c:pt>
                  <c:pt idx="58">
                    <c:v>4.0000000000000002E-4</c:v>
                  </c:pt>
                  <c:pt idx="59">
                    <c:v>1E-3</c:v>
                  </c:pt>
                  <c:pt idx="60">
                    <c:v>8.9999999999999998E-4</c:v>
                  </c:pt>
                  <c:pt idx="61">
                    <c:v>2.9999999999999997E-4</c:v>
                  </c:pt>
                  <c:pt idx="62">
                    <c:v>1.6000000000000001E-3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8.0000000000000004E-4</c:v>
                  </c:pt>
                  <c:pt idx="66">
                    <c:v>1.1000000000000001E-3</c:v>
                  </c:pt>
                </c:numCache>
              </c:numRef>
            </c:plus>
            <c:minus>
              <c:numRef>
                <c:f>Samec..!$D$21:$D$99</c:f>
                <c:numCache>
                  <c:formatCode>General</c:formatCode>
                  <c:ptCount val="79"/>
                  <c:pt idx="3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9">
                    <c:v>0</c:v>
                  </c:pt>
                  <c:pt idx="20">
                    <c:v>2.0000000000000001E-4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6.9999999999999999E-4</c:v>
                  </c:pt>
                  <c:pt idx="26">
                    <c:v>6.9999999999999999E-4</c:v>
                  </c:pt>
                  <c:pt idx="27">
                    <c:v>0</c:v>
                  </c:pt>
                  <c:pt idx="28">
                    <c:v>6.4000000000000005E-4</c:v>
                  </c:pt>
                  <c:pt idx="29">
                    <c:v>4.2999999999999999E-4</c:v>
                  </c:pt>
                  <c:pt idx="30">
                    <c:v>0</c:v>
                  </c:pt>
                  <c:pt idx="31">
                    <c:v>1.0399999999999999E-3</c:v>
                  </c:pt>
                  <c:pt idx="32">
                    <c:v>1.7000000000000001E-4</c:v>
                  </c:pt>
                  <c:pt idx="33">
                    <c:v>4.0000000000000002E-4</c:v>
                  </c:pt>
                  <c:pt idx="34">
                    <c:v>2.9999999999999997E-4</c:v>
                  </c:pt>
                  <c:pt idx="35">
                    <c:v>3.0000000000000001E-3</c:v>
                  </c:pt>
                  <c:pt idx="36">
                    <c:v>2.0999999999999999E-3</c:v>
                  </c:pt>
                  <c:pt idx="38">
                    <c:v>2.0000000000000001E-4</c:v>
                  </c:pt>
                  <c:pt idx="39">
                    <c:v>2.9999999999999997E-4</c:v>
                  </c:pt>
                  <c:pt idx="40">
                    <c:v>2.2000000000000001E-3</c:v>
                  </c:pt>
                  <c:pt idx="41">
                    <c:v>2.5999999999999999E-3</c:v>
                  </c:pt>
                  <c:pt idx="42">
                    <c:v>1E-3</c:v>
                  </c:pt>
                  <c:pt idx="43">
                    <c:v>1E-4</c:v>
                  </c:pt>
                  <c:pt idx="45">
                    <c:v>4.4000000000000003E-3</c:v>
                  </c:pt>
                  <c:pt idx="46">
                    <c:v>5.0000000000000001E-4</c:v>
                  </c:pt>
                  <c:pt idx="47">
                    <c:v>2.9999999999999997E-4</c:v>
                  </c:pt>
                  <c:pt idx="49">
                    <c:v>3.8E-3</c:v>
                  </c:pt>
                  <c:pt idx="50">
                    <c:v>1.6000000000000001E-3</c:v>
                  </c:pt>
                  <c:pt idx="51">
                    <c:v>0</c:v>
                  </c:pt>
                  <c:pt idx="52">
                    <c:v>5.9999999999999995E-4</c:v>
                  </c:pt>
                  <c:pt idx="54">
                    <c:v>1E-3</c:v>
                  </c:pt>
                  <c:pt idx="55">
                    <c:v>2.5000000000000001E-3</c:v>
                  </c:pt>
                  <c:pt idx="56">
                    <c:v>1.5E-3</c:v>
                  </c:pt>
                  <c:pt idx="57">
                    <c:v>8.0000000000000004E-4</c:v>
                  </c:pt>
                  <c:pt idx="58">
                    <c:v>4.0000000000000002E-4</c:v>
                  </c:pt>
                  <c:pt idx="59">
                    <c:v>1E-3</c:v>
                  </c:pt>
                  <c:pt idx="60">
                    <c:v>8.9999999999999998E-4</c:v>
                  </c:pt>
                  <c:pt idx="61">
                    <c:v>2.9999999999999997E-4</c:v>
                  </c:pt>
                  <c:pt idx="62">
                    <c:v>1.6000000000000001E-3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8.0000000000000004E-4</c:v>
                  </c:pt>
                  <c:pt idx="66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Samec..!$F$21:$F$999</c:f>
              <c:numCache>
                <c:formatCode>General</c:formatCode>
                <c:ptCount val="979"/>
                <c:pt idx="0">
                  <c:v>-21736.5</c:v>
                </c:pt>
                <c:pt idx="1">
                  <c:v>-17879.5</c:v>
                </c:pt>
                <c:pt idx="2">
                  <c:v>-17861</c:v>
                </c:pt>
                <c:pt idx="3">
                  <c:v>-17861</c:v>
                </c:pt>
                <c:pt idx="4">
                  <c:v>-17860.5</c:v>
                </c:pt>
                <c:pt idx="5">
                  <c:v>-17796</c:v>
                </c:pt>
                <c:pt idx="6">
                  <c:v>-16846.5</c:v>
                </c:pt>
                <c:pt idx="7">
                  <c:v>-16846</c:v>
                </c:pt>
                <c:pt idx="8">
                  <c:v>-16845.5</c:v>
                </c:pt>
                <c:pt idx="9">
                  <c:v>-14865.5</c:v>
                </c:pt>
                <c:pt idx="10">
                  <c:v>-14862.5</c:v>
                </c:pt>
                <c:pt idx="11">
                  <c:v>-14859.5</c:v>
                </c:pt>
                <c:pt idx="12">
                  <c:v>-14859</c:v>
                </c:pt>
                <c:pt idx="13">
                  <c:v>-13853.5</c:v>
                </c:pt>
                <c:pt idx="14">
                  <c:v>-12438.5</c:v>
                </c:pt>
                <c:pt idx="15">
                  <c:v>-12438</c:v>
                </c:pt>
                <c:pt idx="16">
                  <c:v>-11331</c:v>
                </c:pt>
                <c:pt idx="17">
                  <c:v>-11330.5</c:v>
                </c:pt>
                <c:pt idx="18">
                  <c:v>-10347.5</c:v>
                </c:pt>
                <c:pt idx="19">
                  <c:v>-10347</c:v>
                </c:pt>
                <c:pt idx="20">
                  <c:v>-10114.5</c:v>
                </c:pt>
                <c:pt idx="21">
                  <c:v>-10109.5</c:v>
                </c:pt>
                <c:pt idx="22">
                  <c:v>-10109</c:v>
                </c:pt>
                <c:pt idx="23">
                  <c:v>-10019</c:v>
                </c:pt>
                <c:pt idx="24">
                  <c:v>-10019</c:v>
                </c:pt>
                <c:pt idx="25">
                  <c:v>-10019</c:v>
                </c:pt>
                <c:pt idx="26">
                  <c:v>-10019</c:v>
                </c:pt>
                <c:pt idx="27">
                  <c:v>-9985</c:v>
                </c:pt>
                <c:pt idx="28">
                  <c:v>-9985</c:v>
                </c:pt>
                <c:pt idx="29">
                  <c:v>-9985</c:v>
                </c:pt>
                <c:pt idx="30">
                  <c:v>-9982</c:v>
                </c:pt>
                <c:pt idx="31">
                  <c:v>-9982</c:v>
                </c:pt>
                <c:pt idx="32">
                  <c:v>-9982</c:v>
                </c:pt>
                <c:pt idx="33">
                  <c:v>-9246.5</c:v>
                </c:pt>
                <c:pt idx="34">
                  <c:v>-9246</c:v>
                </c:pt>
                <c:pt idx="35">
                  <c:v>-8111</c:v>
                </c:pt>
                <c:pt idx="36">
                  <c:v>-8110.5</c:v>
                </c:pt>
                <c:pt idx="37">
                  <c:v>-6021</c:v>
                </c:pt>
                <c:pt idx="38">
                  <c:v>-5887</c:v>
                </c:pt>
                <c:pt idx="39">
                  <c:v>-5887</c:v>
                </c:pt>
                <c:pt idx="40">
                  <c:v>-5883.5</c:v>
                </c:pt>
                <c:pt idx="41">
                  <c:v>-5868</c:v>
                </c:pt>
                <c:pt idx="42">
                  <c:v>-5728.5</c:v>
                </c:pt>
                <c:pt idx="43">
                  <c:v>-5728.5</c:v>
                </c:pt>
                <c:pt idx="44">
                  <c:v>-5728.5</c:v>
                </c:pt>
                <c:pt idx="45">
                  <c:v>-5728.5</c:v>
                </c:pt>
                <c:pt idx="46">
                  <c:v>-5725.5</c:v>
                </c:pt>
                <c:pt idx="47">
                  <c:v>-5725.5</c:v>
                </c:pt>
                <c:pt idx="48">
                  <c:v>-5725.5</c:v>
                </c:pt>
                <c:pt idx="49">
                  <c:v>-5725.5</c:v>
                </c:pt>
                <c:pt idx="50">
                  <c:v>-5725</c:v>
                </c:pt>
                <c:pt idx="51">
                  <c:v>-5725</c:v>
                </c:pt>
                <c:pt idx="52">
                  <c:v>-5666.5</c:v>
                </c:pt>
                <c:pt idx="53">
                  <c:v>-5666.5</c:v>
                </c:pt>
                <c:pt idx="54">
                  <c:v>-5666.5</c:v>
                </c:pt>
                <c:pt idx="55">
                  <c:v>-5666.5</c:v>
                </c:pt>
                <c:pt idx="56">
                  <c:v>-5654</c:v>
                </c:pt>
                <c:pt idx="57">
                  <c:v>-5654</c:v>
                </c:pt>
                <c:pt idx="58">
                  <c:v>-5654</c:v>
                </c:pt>
                <c:pt idx="59">
                  <c:v>-5651</c:v>
                </c:pt>
                <c:pt idx="60">
                  <c:v>-5651</c:v>
                </c:pt>
                <c:pt idx="61">
                  <c:v>-5651</c:v>
                </c:pt>
                <c:pt idx="62">
                  <c:v>-5648</c:v>
                </c:pt>
                <c:pt idx="63">
                  <c:v>-5648</c:v>
                </c:pt>
                <c:pt idx="64">
                  <c:v>-5648</c:v>
                </c:pt>
                <c:pt idx="65">
                  <c:v>-5570.5</c:v>
                </c:pt>
                <c:pt idx="66">
                  <c:v>-5570.5</c:v>
                </c:pt>
                <c:pt idx="67">
                  <c:v>-4805.5</c:v>
                </c:pt>
                <c:pt idx="68">
                  <c:v>-4805.5</c:v>
                </c:pt>
                <c:pt idx="69">
                  <c:v>-4605</c:v>
                </c:pt>
                <c:pt idx="70">
                  <c:v>-4539.5</c:v>
                </c:pt>
                <c:pt idx="71">
                  <c:v>-3352</c:v>
                </c:pt>
                <c:pt idx="72">
                  <c:v>-71</c:v>
                </c:pt>
                <c:pt idx="73">
                  <c:v>-70.5</c:v>
                </c:pt>
                <c:pt idx="74">
                  <c:v>-70</c:v>
                </c:pt>
                <c:pt idx="75">
                  <c:v>-67</c:v>
                </c:pt>
                <c:pt idx="76">
                  <c:v>-61.5</c:v>
                </c:pt>
                <c:pt idx="77">
                  <c:v>-61</c:v>
                </c:pt>
                <c:pt idx="78">
                  <c:v>-58.5</c:v>
                </c:pt>
                <c:pt idx="79">
                  <c:v>-49</c:v>
                </c:pt>
                <c:pt idx="80">
                  <c:v>-48.5</c:v>
                </c:pt>
                <c:pt idx="81">
                  <c:v>-39</c:v>
                </c:pt>
                <c:pt idx="82">
                  <c:v>-3.5</c:v>
                </c:pt>
                <c:pt idx="83">
                  <c:v>-3</c:v>
                </c:pt>
                <c:pt idx="84">
                  <c:v>-0.5</c:v>
                </c:pt>
                <c:pt idx="85">
                  <c:v>0</c:v>
                </c:pt>
              </c:numCache>
            </c:numRef>
          </c:xVal>
          <c:yVal>
            <c:numRef>
              <c:f>Samec..!$L$21:$L$999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1EE-41B4-BCF4-7CB45D3093A4}"/>
            </c:ext>
          </c:extLst>
        </c:ser>
        <c:ser>
          <c:idx val="5"/>
          <c:order val="5"/>
          <c:tx>
            <c:strRef>
              <c:f>Samec..!$M$20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Samec..!$D$21:$D$99</c:f>
                <c:numCache>
                  <c:formatCode>General</c:formatCode>
                  <c:ptCount val="79"/>
                  <c:pt idx="3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9">
                    <c:v>0</c:v>
                  </c:pt>
                  <c:pt idx="20">
                    <c:v>2.0000000000000001E-4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6.9999999999999999E-4</c:v>
                  </c:pt>
                  <c:pt idx="26">
                    <c:v>6.9999999999999999E-4</c:v>
                  </c:pt>
                  <c:pt idx="27">
                    <c:v>0</c:v>
                  </c:pt>
                  <c:pt idx="28">
                    <c:v>6.4000000000000005E-4</c:v>
                  </c:pt>
                  <c:pt idx="29">
                    <c:v>4.2999999999999999E-4</c:v>
                  </c:pt>
                  <c:pt idx="30">
                    <c:v>0</c:v>
                  </c:pt>
                  <c:pt idx="31">
                    <c:v>1.0399999999999999E-3</c:v>
                  </c:pt>
                  <c:pt idx="32">
                    <c:v>1.7000000000000001E-4</c:v>
                  </c:pt>
                  <c:pt idx="33">
                    <c:v>4.0000000000000002E-4</c:v>
                  </c:pt>
                  <c:pt idx="34">
                    <c:v>2.9999999999999997E-4</c:v>
                  </c:pt>
                  <c:pt idx="35">
                    <c:v>3.0000000000000001E-3</c:v>
                  </c:pt>
                  <c:pt idx="36">
                    <c:v>2.0999999999999999E-3</c:v>
                  </c:pt>
                  <c:pt idx="38">
                    <c:v>2.0000000000000001E-4</c:v>
                  </c:pt>
                  <c:pt idx="39">
                    <c:v>2.9999999999999997E-4</c:v>
                  </c:pt>
                  <c:pt idx="40">
                    <c:v>2.2000000000000001E-3</c:v>
                  </c:pt>
                  <c:pt idx="41">
                    <c:v>2.5999999999999999E-3</c:v>
                  </c:pt>
                  <c:pt idx="42">
                    <c:v>1E-3</c:v>
                  </c:pt>
                  <c:pt idx="43">
                    <c:v>1E-4</c:v>
                  </c:pt>
                  <c:pt idx="45">
                    <c:v>4.4000000000000003E-3</c:v>
                  </c:pt>
                  <c:pt idx="46">
                    <c:v>5.0000000000000001E-4</c:v>
                  </c:pt>
                  <c:pt idx="47">
                    <c:v>2.9999999999999997E-4</c:v>
                  </c:pt>
                  <c:pt idx="49">
                    <c:v>3.8E-3</c:v>
                  </c:pt>
                  <c:pt idx="50">
                    <c:v>1.6000000000000001E-3</c:v>
                  </c:pt>
                  <c:pt idx="51">
                    <c:v>0</c:v>
                  </c:pt>
                  <c:pt idx="52">
                    <c:v>5.9999999999999995E-4</c:v>
                  </c:pt>
                  <c:pt idx="54">
                    <c:v>1E-3</c:v>
                  </c:pt>
                  <c:pt idx="55">
                    <c:v>2.5000000000000001E-3</c:v>
                  </c:pt>
                  <c:pt idx="56">
                    <c:v>1.5E-3</c:v>
                  </c:pt>
                  <c:pt idx="57">
                    <c:v>8.0000000000000004E-4</c:v>
                  </c:pt>
                  <c:pt idx="58">
                    <c:v>4.0000000000000002E-4</c:v>
                  </c:pt>
                  <c:pt idx="59">
                    <c:v>1E-3</c:v>
                  </c:pt>
                  <c:pt idx="60">
                    <c:v>8.9999999999999998E-4</c:v>
                  </c:pt>
                  <c:pt idx="61">
                    <c:v>2.9999999999999997E-4</c:v>
                  </c:pt>
                  <c:pt idx="62">
                    <c:v>1.6000000000000001E-3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8.0000000000000004E-4</c:v>
                  </c:pt>
                  <c:pt idx="66">
                    <c:v>1.1000000000000001E-3</c:v>
                  </c:pt>
                </c:numCache>
              </c:numRef>
            </c:plus>
            <c:minus>
              <c:numRef>
                <c:f>Samec..!$D$21:$D$99</c:f>
                <c:numCache>
                  <c:formatCode>General</c:formatCode>
                  <c:ptCount val="79"/>
                  <c:pt idx="3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9">
                    <c:v>0</c:v>
                  </c:pt>
                  <c:pt idx="20">
                    <c:v>2.0000000000000001E-4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6.9999999999999999E-4</c:v>
                  </c:pt>
                  <c:pt idx="26">
                    <c:v>6.9999999999999999E-4</c:v>
                  </c:pt>
                  <c:pt idx="27">
                    <c:v>0</c:v>
                  </c:pt>
                  <c:pt idx="28">
                    <c:v>6.4000000000000005E-4</c:v>
                  </c:pt>
                  <c:pt idx="29">
                    <c:v>4.2999999999999999E-4</c:v>
                  </c:pt>
                  <c:pt idx="30">
                    <c:v>0</c:v>
                  </c:pt>
                  <c:pt idx="31">
                    <c:v>1.0399999999999999E-3</c:v>
                  </c:pt>
                  <c:pt idx="32">
                    <c:v>1.7000000000000001E-4</c:v>
                  </c:pt>
                  <c:pt idx="33">
                    <c:v>4.0000000000000002E-4</c:v>
                  </c:pt>
                  <c:pt idx="34">
                    <c:v>2.9999999999999997E-4</c:v>
                  </c:pt>
                  <c:pt idx="35">
                    <c:v>3.0000000000000001E-3</c:v>
                  </c:pt>
                  <c:pt idx="36">
                    <c:v>2.0999999999999999E-3</c:v>
                  </c:pt>
                  <c:pt idx="38">
                    <c:v>2.0000000000000001E-4</c:v>
                  </c:pt>
                  <c:pt idx="39">
                    <c:v>2.9999999999999997E-4</c:v>
                  </c:pt>
                  <c:pt idx="40">
                    <c:v>2.2000000000000001E-3</c:v>
                  </c:pt>
                  <c:pt idx="41">
                    <c:v>2.5999999999999999E-3</c:v>
                  </c:pt>
                  <c:pt idx="42">
                    <c:v>1E-3</c:v>
                  </c:pt>
                  <c:pt idx="43">
                    <c:v>1E-4</c:v>
                  </c:pt>
                  <c:pt idx="45">
                    <c:v>4.4000000000000003E-3</c:v>
                  </c:pt>
                  <c:pt idx="46">
                    <c:v>5.0000000000000001E-4</c:v>
                  </c:pt>
                  <c:pt idx="47">
                    <c:v>2.9999999999999997E-4</c:v>
                  </c:pt>
                  <c:pt idx="49">
                    <c:v>3.8E-3</c:v>
                  </c:pt>
                  <c:pt idx="50">
                    <c:v>1.6000000000000001E-3</c:v>
                  </c:pt>
                  <c:pt idx="51">
                    <c:v>0</c:v>
                  </c:pt>
                  <c:pt idx="52">
                    <c:v>5.9999999999999995E-4</c:v>
                  </c:pt>
                  <c:pt idx="54">
                    <c:v>1E-3</c:v>
                  </c:pt>
                  <c:pt idx="55">
                    <c:v>2.5000000000000001E-3</c:v>
                  </c:pt>
                  <c:pt idx="56">
                    <c:v>1.5E-3</c:v>
                  </c:pt>
                  <c:pt idx="57">
                    <c:v>8.0000000000000004E-4</c:v>
                  </c:pt>
                  <c:pt idx="58">
                    <c:v>4.0000000000000002E-4</c:v>
                  </c:pt>
                  <c:pt idx="59">
                    <c:v>1E-3</c:v>
                  </c:pt>
                  <c:pt idx="60">
                    <c:v>8.9999999999999998E-4</c:v>
                  </c:pt>
                  <c:pt idx="61">
                    <c:v>2.9999999999999997E-4</c:v>
                  </c:pt>
                  <c:pt idx="62">
                    <c:v>1.6000000000000001E-3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8.0000000000000004E-4</c:v>
                  </c:pt>
                  <c:pt idx="66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Samec..!$F$21:$F$999</c:f>
              <c:numCache>
                <c:formatCode>General</c:formatCode>
                <c:ptCount val="979"/>
                <c:pt idx="0">
                  <c:v>-21736.5</c:v>
                </c:pt>
                <c:pt idx="1">
                  <c:v>-17879.5</c:v>
                </c:pt>
                <c:pt idx="2">
                  <c:v>-17861</c:v>
                </c:pt>
                <c:pt idx="3">
                  <c:v>-17861</c:v>
                </c:pt>
                <c:pt idx="4">
                  <c:v>-17860.5</c:v>
                </c:pt>
                <c:pt idx="5">
                  <c:v>-17796</c:v>
                </c:pt>
                <c:pt idx="6">
                  <c:v>-16846.5</c:v>
                </c:pt>
                <c:pt idx="7">
                  <c:v>-16846</c:v>
                </c:pt>
                <c:pt idx="8">
                  <c:v>-16845.5</c:v>
                </c:pt>
                <c:pt idx="9">
                  <c:v>-14865.5</c:v>
                </c:pt>
                <c:pt idx="10">
                  <c:v>-14862.5</c:v>
                </c:pt>
                <c:pt idx="11">
                  <c:v>-14859.5</c:v>
                </c:pt>
                <c:pt idx="12">
                  <c:v>-14859</c:v>
                </c:pt>
                <c:pt idx="13">
                  <c:v>-13853.5</c:v>
                </c:pt>
                <c:pt idx="14">
                  <c:v>-12438.5</c:v>
                </c:pt>
                <c:pt idx="15">
                  <c:v>-12438</c:v>
                </c:pt>
                <c:pt idx="16">
                  <c:v>-11331</c:v>
                </c:pt>
                <c:pt idx="17">
                  <c:v>-11330.5</c:v>
                </c:pt>
                <c:pt idx="18">
                  <c:v>-10347.5</c:v>
                </c:pt>
                <c:pt idx="19">
                  <c:v>-10347</c:v>
                </c:pt>
                <c:pt idx="20">
                  <c:v>-10114.5</c:v>
                </c:pt>
                <c:pt idx="21">
                  <c:v>-10109.5</c:v>
                </c:pt>
                <c:pt idx="22">
                  <c:v>-10109</c:v>
                </c:pt>
                <c:pt idx="23">
                  <c:v>-10019</c:v>
                </c:pt>
                <c:pt idx="24">
                  <c:v>-10019</c:v>
                </c:pt>
                <c:pt idx="25">
                  <c:v>-10019</c:v>
                </c:pt>
                <c:pt idx="26">
                  <c:v>-10019</c:v>
                </c:pt>
                <c:pt idx="27">
                  <c:v>-9985</c:v>
                </c:pt>
                <c:pt idx="28">
                  <c:v>-9985</c:v>
                </c:pt>
                <c:pt idx="29">
                  <c:v>-9985</c:v>
                </c:pt>
                <c:pt idx="30">
                  <c:v>-9982</c:v>
                </c:pt>
                <c:pt idx="31">
                  <c:v>-9982</c:v>
                </c:pt>
                <c:pt idx="32">
                  <c:v>-9982</c:v>
                </c:pt>
                <c:pt idx="33">
                  <c:v>-9246.5</c:v>
                </c:pt>
                <c:pt idx="34">
                  <c:v>-9246</c:v>
                </c:pt>
                <c:pt idx="35">
                  <c:v>-8111</c:v>
                </c:pt>
                <c:pt idx="36">
                  <c:v>-8110.5</c:v>
                </c:pt>
                <c:pt idx="37">
                  <c:v>-6021</c:v>
                </c:pt>
                <c:pt idx="38">
                  <c:v>-5887</c:v>
                </c:pt>
                <c:pt idx="39">
                  <c:v>-5887</c:v>
                </c:pt>
                <c:pt idx="40">
                  <c:v>-5883.5</c:v>
                </c:pt>
                <c:pt idx="41">
                  <c:v>-5868</c:v>
                </c:pt>
                <c:pt idx="42">
                  <c:v>-5728.5</c:v>
                </c:pt>
                <c:pt idx="43">
                  <c:v>-5728.5</c:v>
                </c:pt>
                <c:pt idx="44">
                  <c:v>-5728.5</c:v>
                </c:pt>
                <c:pt idx="45">
                  <c:v>-5728.5</c:v>
                </c:pt>
                <c:pt idx="46">
                  <c:v>-5725.5</c:v>
                </c:pt>
                <c:pt idx="47">
                  <c:v>-5725.5</c:v>
                </c:pt>
                <c:pt idx="48">
                  <c:v>-5725.5</c:v>
                </c:pt>
                <c:pt idx="49">
                  <c:v>-5725.5</c:v>
                </c:pt>
                <c:pt idx="50">
                  <c:v>-5725</c:v>
                </c:pt>
                <c:pt idx="51">
                  <c:v>-5725</c:v>
                </c:pt>
                <c:pt idx="52">
                  <c:v>-5666.5</c:v>
                </c:pt>
                <c:pt idx="53">
                  <c:v>-5666.5</c:v>
                </c:pt>
                <c:pt idx="54">
                  <c:v>-5666.5</c:v>
                </c:pt>
                <c:pt idx="55">
                  <c:v>-5666.5</c:v>
                </c:pt>
                <c:pt idx="56">
                  <c:v>-5654</c:v>
                </c:pt>
                <c:pt idx="57">
                  <c:v>-5654</c:v>
                </c:pt>
                <c:pt idx="58">
                  <c:v>-5654</c:v>
                </c:pt>
                <c:pt idx="59">
                  <c:v>-5651</c:v>
                </c:pt>
                <c:pt idx="60">
                  <c:v>-5651</c:v>
                </c:pt>
                <c:pt idx="61">
                  <c:v>-5651</c:v>
                </c:pt>
                <c:pt idx="62">
                  <c:v>-5648</c:v>
                </c:pt>
                <c:pt idx="63">
                  <c:v>-5648</c:v>
                </c:pt>
                <c:pt idx="64">
                  <c:v>-5648</c:v>
                </c:pt>
                <c:pt idx="65">
                  <c:v>-5570.5</c:v>
                </c:pt>
                <c:pt idx="66">
                  <c:v>-5570.5</c:v>
                </c:pt>
                <c:pt idx="67">
                  <c:v>-4805.5</c:v>
                </c:pt>
                <c:pt idx="68">
                  <c:v>-4805.5</c:v>
                </c:pt>
                <c:pt idx="69">
                  <c:v>-4605</c:v>
                </c:pt>
                <c:pt idx="70">
                  <c:v>-4539.5</c:v>
                </c:pt>
                <c:pt idx="71">
                  <c:v>-3352</c:v>
                </c:pt>
                <c:pt idx="72">
                  <c:v>-71</c:v>
                </c:pt>
                <c:pt idx="73">
                  <c:v>-70.5</c:v>
                </c:pt>
                <c:pt idx="74">
                  <c:v>-70</c:v>
                </c:pt>
                <c:pt idx="75">
                  <c:v>-67</c:v>
                </c:pt>
                <c:pt idx="76">
                  <c:v>-61.5</c:v>
                </c:pt>
                <c:pt idx="77">
                  <c:v>-61</c:v>
                </c:pt>
                <c:pt idx="78">
                  <c:v>-58.5</c:v>
                </c:pt>
                <c:pt idx="79">
                  <c:v>-49</c:v>
                </c:pt>
                <c:pt idx="80">
                  <c:v>-48.5</c:v>
                </c:pt>
                <c:pt idx="81">
                  <c:v>-39</c:v>
                </c:pt>
                <c:pt idx="82">
                  <c:v>-3.5</c:v>
                </c:pt>
                <c:pt idx="83">
                  <c:v>-3</c:v>
                </c:pt>
                <c:pt idx="84">
                  <c:v>-0.5</c:v>
                </c:pt>
                <c:pt idx="85">
                  <c:v>0</c:v>
                </c:pt>
              </c:numCache>
            </c:numRef>
          </c:xVal>
          <c:yVal>
            <c:numRef>
              <c:f>Samec..!$M$21:$M$999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1EE-41B4-BCF4-7CB45D3093A4}"/>
            </c:ext>
          </c:extLst>
        </c:ser>
        <c:ser>
          <c:idx val="6"/>
          <c:order val="6"/>
          <c:tx>
            <c:strRef>
              <c:f>Samec..!$N$20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Samec..!$D$21:$D$99</c:f>
                <c:numCache>
                  <c:formatCode>General</c:formatCode>
                  <c:ptCount val="79"/>
                  <c:pt idx="3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9">
                    <c:v>0</c:v>
                  </c:pt>
                  <c:pt idx="20">
                    <c:v>2.0000000000000001E-4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6.9999999999999999E-4</c:v>
                  </c:pt>
                  <c:pt idx="26">
                    <c:v>6.9999999999999999E-4</c:v>
                  </c:pt>
                  <c:pt idx="27">
                    <c:v>0</c:v>
                  </c:pt>
                  <c:pt idx="28">
                    <c:v>6.4000000000000005E-4</c:v>
                  </c:pt>
                  <c:pt idx="29">
                    <c:v>4.2999999999999999E-4</c:v>
                  </c:pt>
                  <c:pt idx="30">
                    <c:v>0</c:v>
                  </c:pt>
                  <c:pt idx="31">
                    <c:v>1.0399999999999999E-3</c:v>
                  </c:pt>
                  <c:pt idx="32">
                    <c:v>1.7000000000000001E-4</c:v>
                  </c:pt>
                  <c:pt idx="33">
                    <c:v>4.0000000000000002E-4</c:v>
                  </c:pt>
                  <c:pt idx="34">
                    <c:v>2.9999999999999997E-4</c:v>
                  </c:pt>
                  <c:pt idx="35">
                    <c:v>3.0000000000000001E-3</c:v>
                  </c:pt>
                  <c:pt idx="36">
                    <c:v>2.0999999999999999E-3</c:v>
                  </c:pt>
                  <c:pt idx="38">
                    <c:v>2.0000000000000001E-4</c:v>
                  </c:pt>
                  <c:pt idx="39">
                    <c:v>2.9999999999999997E-4</c:v>
                  </c:pt>
                  <c:pt idx="40">
                    <c:v>2.2000000000000001E-3</c:v>
                  </c:pt>
                  <c:pt idx="41">
                    <c:v>2.5999999999999999E-3</c:v>
                  </c:pt>
                  <c:pt idx="42">
                    <c:v>1E-3</c:v>
                  </c:pt>
                  <c:pt idx="43">
                    <c:v>1E-4</c:v>
                  </c:pt>
                  <c:pt idx="45">
                    <c:v>4.4000000000000003E-3</c:v>
                  </c:pt>
                  <c:pt idx="46">
                    <c:v>5.0000000000000001E-4</c:v>
                  </c:pt>
                  <c:pt idx="47">
                    <c:v>2.9999999999999997E-4</c:v>
                  </c:pt>
                  <c:pt idx="49">
                    <c:v>3.8E-3</c:v>
                  </c:pt>
                  <c:pt idx="50">
                    <c:v>1.6000000000000001E-3</c:v>
                  </c:pt>
                  <c:pt idx="51">
                    <c:v>0</c:v>
                  </c:pt>
                  <c:pt idx="52">
                    <c:v>5.9999999999999995E-4</c:v>
                  </c:pt>
                  <c:pt idx="54">
                    <c:v>1E-3</c:v>
                  </c:pt>
                  <c:pt idx="55">
                    <c:v>2.5000000000000001E-3</c:v>
                  </c:pt>
                  <c:pt idx="56">
                    <c:v>1.5E-3</c:v>
                  </c:pt>
                  <c:pt idx="57">
                    <c:v>8.0000000000000004E-4</c:v>
                  </c:pt>
                  <c:pt idx="58">
                    <c:v>4.0000000000000002E-4</c:v>
                  </c:pt>
                  <c:pt idx="59">
                    <c:v>1E-3</c:v>
                  </c:pt>
                  <c:pt idx="60">
                    <c:v>8.9999999999999998E-4</c:v>
                  </c:pt>
                  <c:pt idx="61">
                    <c:v>2.9999999999999997E-4</c:v>
                  </c:pt>
                  <c:pt idx="62">
                    <c:v>1.6000000000000001E-3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8.0000000000000004E-4</c:v>
                  </c:pt>
                  <c:pt idx="66">
                    <c:v>1.1000000000000001E-3</c:v>
                  </c:pt>
                </c:numCache>
              </c:numRef>
            </c:plus>
            <c:minus>
              <c:numRef>
                <c:f>Samec..!$D$21:$D$99</c:f>
                <c:numCache>
                  <c:formatCode>General</c:formatCode>
                  <c:ptCount val="79"/>
                  <c:pt idx="3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9">
                    <c:v>0</c:v>
                  </c:pt>
                  <c:pt idx="20">
                    <c:v>2.0000000000000001E-4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6.9999999999999999E-4</c:v>
                  </c:pt>
                  <c:pt idx="26">
                    <c:v>6.9999999999999999E-4</c:v>
                  </c:pt>
                  <c:pt idx="27">
                    <c:v>0</c:v>
                  </c:pt>
                  <c:pt idx="28">
                    <c:v>6.4000000000000005E-4</c:v>
                  </c:pt>
                  <c:pt idx="29">
                    <c:v>4.2999999999999999E-4</c:v>
                  </c:pt>
                  <c:pt idx="30">
                    <c:v>0</c:v>
                  </c:pt>
                  <c:pt idx="31">
                    <c:v>1.0399999999999999E-3</c:v>
                  </c:pt>
                  <c:pt idx="32">
                    <c:v>1.7000000000000001E-4</c:v>
                  </c:pt>
                  <c:pt idx="33">
                    <c:v>4.0000000000000002E-4</c:v>
                  </c:pt>
                  <c:pt idx="34">
                    <c:v>2.9999999999999997E-4</c:v>
                  </c:pt>
                  <c:pt idx="35">
                    <c:v>3.0000000000000001E-3</c:v>
                  </c:pt>
                  <c:pt idx="36">
                    <c:v>2.0999999999999999E-3</c:v>
                  </c:pt>
                  <c:pt idx="38">
                    <c:v>2.0000000000000001E-4</c:v>
                  </c:pt>
                  <c:pt idx="39">
                    <c:v>2.9999999999999997E-4</c:v>
                  </c:pt>
                  <c:pt idx="40">
                    <c:v>2.2000000000000001E-3</c:v>
                  </c:pt>
                  <c:pt idx="41">
                    <c:v>2.5999999999999999E-3</c:v>
                  </c:pt>
                  <c:pt idx="42">
                    <c:v>1E-3</c:v>
                  </c:pt>
                  <c:pt idx="43">
                    <c:v>1E-4</c:v>
                  </c:pt>
                  <c:pt idx="45">
                    <c:v>4.4000000000000003E-3</c:v>
                  </c:pt>
                  <c:pt idx="46">
                    <c:v>5.0000000000000001E-4</c:v>
                  </c:pt>
                  <c:pt idx="47">
                    <c:v>2.9999999999999997E-4</c:v>
                  </c:pt>
                  <c:pt idx="49">
                    <c:v>3.8E-3</c:v>
                  </c:pt>
                  <c:pt idx="50">
                    <c:v>1.6000000000000001E-3</c:v>
                  </c:pt>
                  <c:pt idx="51">
                    <c:v>0</c:v>
                  </c:pt>
                  <c:pt idx="52">
                    <c:v>5.9999999999999995E-4</c:v>
                  </c:pt>
                  <c:pt idx="54">
                    <c:v>1E-3</c:v>
                  </c:pt>
                  <c:pt idx="55">
                    <c:v>2.5000000000000001E-3</c:v>
                  </c:pt>
                  <c:pt idx="56">
                    <c:v>1.5E-3</c:v>
                  </c:pt>
                  <c:pt idx="57">
                    <c:v>8.0000000000000004E-4</c:v>
                  </c:pt>
                  <c:pt idx="58">
                    <c:v>4.0000000000000002E-4</c:v>
                  </c:pt>
                  <c:pt idx="59">
                    <c:v>1E-3</c:v>
                  </c:pt>
                  <c:pt idx="60">
                    <c:v>8.9999999999999998E-4</c:v>
                  </c:pt>
                  <c:pt idx="61">
                    <c:v>2.9999999999999997E-4</c:v>
                  </c:pt>
                  <c:pt idx="62">
                    <c:v>1.6000000000000001E-3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8.0000000000000004E-4</c:v>
                  </c:pt>
                  <c:pt idx="66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Samec..!$F$21:$F$999</c:f>
              <c:numCache>
                <c:formatCode>General</c:formatCode>
                <c:ptCount val="979"/>
                <c:pt idx="0">
                  <c:v>-21736.5</c:v>
                </c:pt>
                <c:pt idx="1">
                  <c:v>-17879.5</c:v>
                </c:pt>
                <c:pt idx="2">
                  <c:v>-17861</c:v>
                </c:pt>
                <c:pt idx="3">
                  <c:v>-17861</c:v>
                </c:pt>
                <c:pt idx="4">
                  <c:v>-17860.5</c:v>
                </c:pt>
                <c:pt idx="5">
                  <c:v>-17796</c:v>
                </c:pt>
                <c:pt idx="6">
                  <c:v>-16846.5</c:v>
                </c:pt>
                <c:pt idx="7">
                  <c:v>-16846</c:v>
                </c:pt>
                <c:pt idx="8">
                  <c:v>-16845.5</c:v>
                </c:pt>
                <c:pt idx="9">
                  <c:v>-14865.5</c:v>
                </c:pt>
                <c:pt idx="10">
                  <c:v>-14862.5</c:v>
                </c:pt>
                <c:pt idx="11">
                  <c:v>-14859.5</c:v>
                </c:pt>
                <c:pt idx="12">
                  <c:v>-14859</c:v>
                </c:pt>
                <c:pt idx="13">
                  <c:v>-13853.5</c:v>
                </c:pt>
                <c:pt idx="14">
                  <c:v>-12438.5</c:v>
                </c:pt>
                <c:pt idx="15">
                  <c:v>-12438</c:v>
                </c:pt>
                <c:pt idx="16">
                  <c:v>-11331</c:v>
                </c:pt>
                <c:pt idx="17">
                  <c:v>-11330.5</c:v>
                </c:pt>
                <c:pt idx="18">
                  <c:v>-10347.5</c:v>
                </c:pt>
                <c:pt idx="19">
                  <c:v>-10347</c:v>
                </c:pt>
                <c:pt idx="20">
                  <c:v>-10114.5</c:v>
                </c:pt>
                <c:pt idx="21">
                  <c:v>-10109.5</c:v>
                </c:pt>
                <c:pt idx="22">
                  <c:v>-10109</c:v>
                </c:pt>
                <c:pt idx="23">
                  <c:v>-10019</c:v>
                </c:pt>
                <c:pt idx="24">
                  <c:v>-10019</c:v>
                </c:pt>
                <c:pt idx="25">
                  <c:v>-10019</c:v>
                </c:pt>
                <c:pt idx="26">
                  <c:v>-10019</c:v>
                </c:pt>
                <c:pt idx="27">
                  <c:v>-9985</c:v>
                </c:pt>
                <c:pt idx="28">
                  <c:v>-9985</c:v>
                </c:pt>
                <c:pt idx="29">
                  <c:v>-9985</c:v>
                </c:pt>
                <c:pt idx="30">
                  <c:v>-9982</c:v>
                </c:pt>
                <c:pt idx="31">
                  <c:v>-9982</c:v>
                </c:pt>
                <c:pt idx="32">
                  <c:v>-9982</c:v>
                </c:pt>
                <c:pt idx="33">
                  <c:v>-9246.5</c:v>
                </c:pt>
                <c:pt idx="34">
                  <c:v>-9246</c:v>
                </c:pt>
                <c:pt idx="35">
                  <c:v>-8111</c:v>
                </c:pt>
                <c:pt idx="36">
                  <c:v>-8110.5</c:v>
                </c:pt>
                <c:pt idx="37">
                  <c:v>-6021</c:v>
                </c:pt>
                <c:pt idx="38">
                  <c:v>-5887</c:v>
                </c:pt>
                <c:pt idx="39">
                  <c:v>-5887</c:v>
                </c:pt>
                <c:pt idx="40">
                  <c:v>-5883.5</c:v>
                </c:pt>
                <c:pt idx="41">
                  <c:v>-5868</c:v>
                </c:pt>
                <c:pt idx="42">
                  <c:v>-5728.5</c:v>
                </c:pt>
                <c:pt idx="43">
                  <c:v>-5728.5</c:v>
                </c:pt>
                <c:pt idx="44">
                  <c:v>-5728.5</c:v>
                </c:pt>
                <c:pt idx="45">
                  <c:v>-5728.5</c:v>
                </c:pt>
                <c:pt idx="46">
                  <c:v>-5725.5</c:v>
                </c:pt>
                <c:pt idx="47">
                  <c:v>-5725.5</c:v>
                </c:pt>
                <c:pt idx="48">
                  <c:v>-5725.5</c:v>
                </c:pt>
                <c:pt idx="49">
                  <c:v>-5725.5</c:v>
                </c:pt>
                <c:pt idx="50">
                  <c:v>-5725</c:v>
                </c:pt>
                <c:pt idx="51">
                  <c:v>-5725</c:v>
                </c:pt>
                <c:pt idx="52">
                  <c:v>-5666.5</c:v>
                </c:pt>
                <c:pt idx="53">
                  <c:v>-5666.5</c:v>
                </c:pt>
                <c:pt idx="54">
                  <c:v>-5666.5</c:v>
                </c:pt>
                <c:pt idx="55">
                  <c:v>-5666.5</c:v>
                </c:pt>
                <c:pt idx="56">
                  <c:v>-5654</c:v>
                </c:pt>
                <c:pt idx="57">
                  <c:v>-5654</c:v>
                </c:pt>
                <c:pt idx="58">
                  <c:v>-5654</c:v>
                </c:pt>
                <c:pt idx="59">
                  <c:v>-5651</c:v>
                </c:pt>
                <c:pt idx="60">
                  <c:v>-5651</c:v>
                </c:pt>
                <c:pt idx="61">
                  <c:v>-5651</c:v>
                </c:pt>
                <c:pt idx="62">
                  <c:v>-5648</c:v>
                </c:pt>
                <c:pt idx="63">
                  <c:v>-5648</c:v>
                </c:pt>
                <c:pt idx="64">
                  <c:v>-5648</c:v>
                </c:pt>
                <c:pt idx="65">
                  <c:v>-5570.5</c:v>
                </c:pt>
                <c:pt idx="66">
                  <c:v>-5570.5</c:v>
                </c:pt>
                <c:pt idx="67">
                  <c:v>-4805.5</c:v>
                </c:pt>
                <c:pt idx="68">
                  <c:v>-4805.5</c:v>
                </c:pt>
                <c:pt idx="69">
                  <c:v>-4605</c:v>
                </c:pt>
                <c:pt idx="70">
                  <c:v>-4539.5</c:v>
                </c:pt>
                <c:pt idx="71">
                  <c:v>-3352</c:v>
                </c:pt>
                <c:pt idx="72">
                  <c:v>-71</c:v>
                </c:pt>
                <c:pt idx="73">
                  <c:v>-70.5</c:v>
                </c:pt>
                <c:pt idx="74">
                  <c:v>-70</c:v>
                </c:pt>
                <c:pt idx="75">
                  <c:v>-67</c:v>
                </c:pt>
                <c:pt idx="76">
                  <c:v>-61.5</c:v>
                </c:pt>
                <c:pt idx="77">
                  <c:v>-61</c:v>
                </c:pt>
                <c:pt idx="78">
                  <c:v>-58.5</c:v>
                </c:pt>
                <c:pt idx="79">
                  <c:v>-49</c:v>
                </c:pt>
                <c:pt idx="80">
                  <c:v>-48.5</c:v>
                </c:pt>
                <c:pt idx="81">
                  <c:v>-39</c:v>
                </c:pt>
                <c:pt idx="82">
                  <c:v>-3.5</c:v>
                </c:pt>
                <c:pt idx="83">
                  <c:v>-3</c:v>
                </c:pt>
                <c:pt idx="84">
                  <c:v>-0.5</c:v>
                </c:pt>
                <c:pt idx="85">
                  <c:v>0</c:v>
                </c:pt>
              </c:numCache>
            </c:numRef>
          </c:xVal>
          <c:yVal>
            <c:numRef>
              <c:f>Samec..!$N$21:$N$999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1EE-41B4-BCF4-7CB45D3093A4}"/>
            </c:ext>
          </c:extLst>
        </c:ser>
        <c:ser>
          <c:idx val="7"/>
          <c:order val="7"/>
          <c:tx>
            <c:strRef>
              <c:f>Samec..!$O$20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Samec..!$F$21:$F$999</c:f>
              <c:numCache>
                <c:formatCode>General</c:formatCode>
                <c:ptCount val="979"/>
                <c:pt idx="0">
                  <c:v>-21736.5</c:v>
                </c:pt>
                <c:pt idx="1">
                  <c:v>-17879.5</c:v>
                </c:pt>
                <c:pt idx="2">
                  <c:v>-17861</c:v>
                </c:pt>
                <c:pt idx="3">
                  <c:v>-17861</c:v>
                </c:pt>
                <c:pt idx="4">
                  <c:v>-17860.5</c:v>
                </c:pt>
                <c:pt idx="5">
                  <c:v>-17796</c:v>
                </c:pt>
                <c:pt idx="6">
                  <c:v>-16846.5</c:v>
                </c:pt>
                <c:pt idx="7">
                  <c:v>-16846</c:v>
                </c:pt>
                <c:pt idx="8">
                  <c:v>-16845.5</c:v>
                </c:pt>
                <c:pt idx="9">
                  <c:v>-14865.5</c:v>
                </c:pt>
                <c:pt idx="10">
                  <c:v>-14862.5</c:v>
                </c:pt>
                <c:pt idx="11">
                  <c:v>-14859.5</c:v>
                </c:pt>
                <c:pt idx="12">
                  <c:v>-14859</c:v>
                </c:pt>
                <c:pt idx="13">
                  <c:v>-13853.5</c:v>
                </c:pt>
                <c:pt idx="14">
                  <c:v>-12438.5</c:v>
                </c:pt>
                <c:pt idx="15">
                  <c:v>-12438</c:v>
                </c:pt>
                <c:pt idx="16">
                  <c:v>-11331</c:v>
                </c:pt>
                <c:pt idx="17">
                  <c:v>-11330.5</c:v>
                </c:pt>
                <c:pt idx="18">
                  <c:v>-10347.5</c:v>
                </c:pt>
                <c:pt idx="19">
                  <c:v>-10347</c:v>
                </c:pt>
                <c:pt idx="20">
                  <c:v>-10114.5</c:v>
                </c:pt>
                <c:pt idx="21">
                  <c:v>-10109.5</c:v>
                </c:pt>
                <c:pt idx="22">
                  <c:v>-10109</c:v>
                </c:pt>
                <c:pt idx="23">
                  <c:v>-10019</c:v>
                </c:pt>
                <c:pt idx="24">
                  <c:v>-10019</c:v>
                </c:pt>
                <c:pt idx="25">
                  <c:v>-10019</c:v>
                </c:pt>
                <c:pt idx="26">
                  <c:v>-10019</c:v>
                </c:pt>
                <c:pt idx="27">
                  <c:v>-9985</c:v>
                </c:pt>
                <c:pt idx="28">
                  <c:v>-9985</c:v>
                </c:pt>
                <c:pt idx="29">
                  <c:v>-9985</c:v>
                </c:pt>
                <c:pt idx="30">
                  <c:v>-9982</c:v>
                </c:pt>
                <c:pt idx="31">
                  <c:v>-9982</c:v>
                </c:pt>
                <c:pt idx="32">
                  <c:v>-9982</c:v>
                </c:pt>
                <c:pt idx="33">
                  <c:v>-9246.5</c:v>
                </c:pt>
                <c:pt idx="34">
                  <c:v>-9246</c:v>
                </c:pt>
                <c:pt idx="35">
                  <c:v>-8111</c:v>
                </c:pt>
                <c:pt idx="36">
                  <c:v>-8110.5</c:v>
                </c:pt>
                <c:pt idx="37">
                  <c:v>-6021</c:v>
                </c:pt>
                <c:pt idx="38">
                  <c:v>-5887</c:v>
                </c:pt>
                <c:pt idx="39">
                  <c:v>-5887</c:v>
                </c:pt>
                <c:pt idx="40">
                  <c:v>-5883.5</c:v>
                </c:pt>
                <c:pt idx="41">
                  <c:v>-5868</c:v>
                </c:pt>
                <c:pt idx="42">
                  <c:v>-5728.5</c:v>
                </c:pt>
                <c:pt idx="43">
                  <c:v>-5728.5</c:v>
                </c:pt>
                <c:pt idx="44">
                  <c:v>-5728.5</c:v>
                </c:pt>
                <c:pt idx="45">
                  <c:v>-5728.5</c:v>
                </c:pt>
                <c:pt idx="46">
                  <c:v>-5725.5</c:v>
                </c:pt>
                <c:pt idx="47">
                  <c:v>-5725.5</c:v>
                </c:pt>
                <c:pt idx="48">
                  <c:v>-5725.5</c:v>
                </c:pt>
                <c:pt idx="49">
                  <c:v>-5725.5</c:v>
                </c:pt>
                <c:pt idx="50">
                  <c:v>-5725</c:v>
                </c:pt>
                <c:pt idx="51">
                  <c:v>-5725</c:v>
                </c:pt>
                <c:pt idx="52">
                  <c:v>-5666.5</c:v>
                </c:pt>
                <c:pt idx="53">
                  <c:v>-5666.5</c:v>
                </c:pt>
                <c:pt idx="54">
                  <c:v>-5666.5</c:v>
                </c:pt>
                <c:pt idx="55">
                  <c:v>-5666.5</c:v>
                </c:pt>
                <c:pt idx="56">
                  <c:v>-5654</c:v>
                </c:pt>
                <c:pt idx="57">
                  <c:v>-5654</c:v>
                </c:pt>
                <c:pt idx="58">
                  <c:v>-5654</c:v>
                </c:pt>
                <c:pt idx="59">
                  <c:v>-5651</c:v>
                </c:pt>
                <c:pt idx="60">
                  <c:v>-5651</c:v>
                </c:pt>
                <c:pt idx="61">
                  <c:v>-5651</c:v>
                </c:pt>
                <c:pt idx="62">
                  <c:v>-5648</c:v>
                </c:pt>
                <c:pt idx="63">
                  <c:v>-5648</c:v>
                </c:pt>
                <c:pt idx="64">
                  <c:v>-5648</c:v>
                </c:pt>
                <c:pt idx="65">
                  <c:v>-5570.5</c:v>
                </c:pt>
                <c:pt idx="66">
                  <c:v>-5570.5</c:v>
                </c:pt>
                <c:pt idx="67">
                  <c:v>-4805.5</c:v>
                </c:pt>
                <c:pt idx="68">
                  <c:v>-4805.5</c:v>
                </c:pt>
                <c:pt idx="69">
                  <c:v>-4605</c:v>
                </c:pt>
                <c:pt idx="70">
                  <c:v>-4539.5</c:v>
                </c:pt>
                <c:pt idx="71">
                  <c:v>-3352</c:v>
                </c:pt>
                <c:pt idx="72">
                  <c:v>-71</c:v>
                </c:pt>
                <c:pt idx="73">
                  <c:v>-70.5</c:v>
                </c:pt>
                <c:pt idx="74">
                  <c:v>-70</c:v>
                </c:pt>
                <c:pt idx="75">
                  <c:v>-67</c:v>
                </c:pt>
                <c:pt idx="76">
                  <c:v>-61.5</c:v>
                </c:pt>
                <c:pt idx="77">
                  <c:v>-61</c:v>
                </c:pt>
                <c:pt idx="78">
                  <c:v>-58.5</c:v>
                </c:pt>
                <c:pt idx="79">
                  <c:v>-49</c:v>
                </c:pt>
                <c:pt idx="80">
                  <c:v>-48.5</c:v>
                </c:pt>
                <c:pt idx="81">
                  <c:v>-39</c:v>
                </c:pt>
                <c:pt idx="82">
                  <c:v>-3.5</c:v>
                </c:pt>
                <c:pt idx="83">
                  <c:v>-3</c:v>
                </c:pt>
                <c:pt idx="84">
                  <c:v>-0.5</c:v>
                </c:pt>
                <c:pt idx="85">
                  <c:v>0</c:v>
                </c:pt>
              </c:numCache>
            </c:numRef>
          </c:xVal>
          <c:yVal>
            <c:numRef>
              <c:f>Samec..!$O$21:$O$999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1EE-41B4-BCF4-7CB45D3093A4}"/>
            </c:ext>
          </c:extLst>
        </c:ser>
        <c:ser>
          <c:idx val="8"/>
          <c:order val="8"/>
          <c:tx>
            <c:strRef>
              <c:f>Samec..!$AX$1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Samec..!$AW$2:$AW$131</c:f>
              <c:numCache>
                <c:formatCode>General</c:formatCode>
                <c:ptCount val="130"/>
                <c:pt idx="0">
                  <c:v>-25000</c:v>
                </c:pt>
                <c:pt idx="1">
                  <c:v>-24800</c:v>
                </c:pt>
                <c:pt idx="2">
                  <c:v>-24600</c:v>
                </c:pt>
                <c:pt idx="3">
                  <c:v>-24400</c:v>
                </c:pt>
                <c:pt idx="4">
                  <c:v>-24200</c:v>
                </c:pt>
                <c:pt idx="5">
                  <c:v>-24000</c:v>
                </c:pt>
                <c:pt idx="6">
                  <c:v>-23800</c:v>
                </c:pt>
                <c:pt idx="7">
                  <c:v>-23600</c:v>
                </c:pt>
                <c:pt idx="8">
                  <c:v>-23400</c:v>
                </c:pt>
                <c:pt idx="9">
                  <c:v>-23200</c:v>
                </c:pt>
                <c:pt idx="10">
                  <c:v>-23000</c:v>
                </c:pt>
                <c:pt idx="11">
                  <c:v>-22800</c:v>
                </c:pt>
                <c:pt idx="12">
                  <c:v>-22600</c:v>
                </c:pt>
                <c:pt idx="13">
                  <c:v>-22400</c:v>
                </c:pt>
                <c:pt idx="14">
                  <c:v>-22200</c:v>
                </c:pt>
                <c:pt idx="15">
                  <c:v>-22000</c:v>
                </c:pt>
                <c:pt idx="16">
                  <c:v>-21800</c:v>
                </c:pt>
                <c:pt idx="17">
                  <c:v>-21600</c:v>
                </c:pt>
                <c:pt idx="18">
                  <c:v>-21400</c:v>
                </c:pt>
                <c:pt idx="19">
                  <c:v>-21200</c:v>
                </c:pt>
                <c:pt idx="20">
                  <c:v>-21000</c:v>
                </c:pt>
                <c:pt idx="21">
                  <c:v>-20800</c:v>
                </c:pt>
                <c:pt idx="22">
                  <c:v>-20600</c:v>
                </c:pt>
                <c:pt idx="23">
                  <c:v>-20400</c:v>
                </c:pt>
                <c:pt idx="24">
                  <c:v>-20200</c:v>
                </c:pt>
                <c:pt idx="25">
                  <c:v>-20000</c:v>
                </c:pt>
                <c:pt idx="26">
                  <c:v>-19800</c:v>
                </c:pt>
                <c:pt idx="27">
                  <c:v>-19600</c:v>
                </c:pt>
                <c:pt idx="28">
                  <c:v>-19400</c:v>
                </c:pt>
                <c:pt idx="29">
                  <c:v>-19200</c:v>
                </c:pt>
                <c:pt idx="30">
                  <c:v>-19000</c:v>
                </c:pt>
                <c:pt idx="31">
                  <c:v>-18800</c:v>
                </c:pt>
                <c:pt idx="32">
                  <c:v>-18600</c:v>
                </c:pt>
                <c:pt idx="33">
                  <c:v>-18400</c:v>
                </c:pt>
                <c:pt idx="34">
                  <c:v>-18200</c:v>
                </c:pt>
                <c:pt idx="35">
                  <c:v>-18000</c:v>
                </c:pt>
                <c:pt idx="36">
                  <c:v>-17800</c:v>
                </c:pt>
                <c:pt idx="37">
                  <c:v>-17600</c:v>
                </c:pt>
                <c:pt idx="38">
                  <c:v>-17400</c:v>
                </c:pt>
                <c:pt idx="39">
                  <c:v>-17200</c:v>
                </c:pt>
                <c:pt idx="40">
                  <c:v>-17000</c:v>
                </c:pt>
                <c:pt idx="41">
                  <c:v>-16800</c:v>
                </c:pt>
                <c:pt idx="42">
                  <c:v>-16600</c:v>
                </c:pt>
                <c:pt idx="43">
                  <c:v>-16400</c:v>
                </c:pt>
                <c:pt idx="44">
                  <c:v>-16200</c:v>
                </c:pt>
                <c:pt idx="45">
                  <c:v>-16000</c:v>
                </c:pt>
                <c:pt idx="46">
                  <c:v>-15800</c:v>
                </c:pt>
                <c:pt idx="47">
                  <c:v>-15600</c:v>
                </c:pt>
                <c:pt idx="48">
                  <c:v>-15400</c:v>
                </c:pt>
                <c:pt idx="49">
                  <c:v>-15200</c:v>
                </c:pt>
                <c:pt idx="50">
                  <c:v>-15000</c:v>
                </c:pt>
                <c:pt idx="51">
                  <c:v>-14800</c:v>
                </c:pt>
                <c:pt idx="52">
                  <c:v>-14600</c:v>
                </c:pt>
                <c:pt idx="53">
                  <c:v>-14400</c:v>
                </c:pt>
                <c:pt idx="54">
                  <c:v>-14200</c:v>
                </c:pt>
                <c:pt idx="55">
                  <c:v>-14000</c:v>
                </c:pt>
                <c:pt idx="56">
                  <c:v>-13800</c:v>
                </c:pt>
                <c:pt idx="57">
                  <c:v>-13600</c:v>
                </c:pt>
                <c:pt idx="58">
                  <c:v>-13400</c:v>
                </c:pt>
                <c:pt idx="59">
                  <c:v>-13200</c:v>
                </c:pt>
                <c:pt idx="60">
                  <c:v>-13000</c:v>
                </c:pt>
                <c:pt idx="61">
                  <c:v>-12800</c:v>
                </c:pt>
                <c:pt idx="62">
                  <c:v>-12600</c:v>
                </c:pt>
                <c:pt idx="63">
                  <c:v>-12400</c:v>
                </c:pt>
                <c:pt idx="64">
                  <c:v>-12200</c:v>
                </c:pt>
                <c:pt idx="65">
                  <c:v>-12000</c:v>
                </c:pt>
                <c:pt idx="66">
                  <c:v>-11800</c:v>
                </c:pt>
                <c:pt idx="67">
                  <c:v>-11600</c:v>
                </c:pt>
                <c:pt idx="68">
                  <c:v>-11400</c:v>
                </c:pt>
                <c:pt idx="69">
                  <c:v>-11200</c:v>
                </c:pt>
                <c:pt idx="70">
                  <c:v>-11000</c:v>
                </c:pt>
                <c:pt idx="71">
                  <c:v>-10800</c:v>
                </c:pt>
                <c:pt idx="72">
                  <c:v>-10600</c:v>
                </c:pt>
                <c:pt idx="73">
                  <c:v>-10400</c:v>
                </c:pt>
                <c:pt idx="74">
                  <c:v>-10200</c:v>
                </c:pt>
                <c:pt idx="75">
                  <c:v>-10000</c:v>
                </c:pt>
                <c:pt idx="76">
                  <c:v>-9800</c:v>
                </c:pt>
                <c:pt idx="77">
                  <c:v>-9600</c:v>
                </c:pt>
                <c:pt idx="78">
                  <c:v>-9400</c:v>
                </c:pt>
                <c:pt idx="79">
                  <c:v>-9200</c:v>
                </c:pt>
                <c:pt idx="80">
                  <c:v>-9000</c:v>
                </c:pt>
                <c:pt idx="81">
                  <c:v>-8800</c:v>
                </c:pt>
                <c:pt idx="82">
                  <c:v>-8600</c:v>
                </c:pt>
                <c:pt idx="83">
                  <c:v>-8400</c:v>
                </c:pt>
                <c:pt idx="84">
                  <c:v>-8200</c:v>
                </c:pt>
                <c:pt idx="85">
                  <c:v>-8000</c:v>
                </c:pt>
                <c:pt idx="86">
                  <c:v>-7800</c:v>
                </c:pt>
                <c:pt idx="87">
                  <c:v>-7600</c:v>
                </c:pt>
                <c:pt idx="88">
                  <c:v>-7400</c:v>
                </c:pt>
                <c:pt idx="89">
                  <c:v>-7200</c:v>
                </c:pt>
                <c:pt idx="90">
                  <c:v>-7000</c:v>
                </c:pt>
                <c:pt idx="91">
                  <c:v>-6800</c:v>
                </c:pt>
                <c:pt idx="92">
                  <c:v>-6600</c:v>
                </c:pt>
                <c:pt idx="93">
                  <c:v>-6400</c:v>
                </c:pt>
                <c:pt idx="94">
                  <c:v>-6200</c:v>
                </c:pt>
                <c:pt idx="95">
                  <c:v>-6000</c:v>
                </c:pt>
                <c:pt idx="96">
                  <c:v>-5800</c:v>
                </c:pt>
                <c:pt idx="97">
                  <c:v>-5600</c:v>
                </c:pt>
                <c:pt idx="98">
                  <c:v>-5400</c:v>
                </c:pt>
                <c:pt idx="99">
                  <c:v>-5200</c:v>
                </c:pt>
                <c:pt idx="100">
                  <c:v>-5000</c:v>
                </c:pt>
                <c:pt idx="101">
                  <c:v>-4800</c:v>
                </c:pt>
                <c:pt idx="102">
                  <c:v>-4600</c:v>
                </c:pt>
                <c:pt idx="103">
                  <c:v>-4400</c:v>
                </c:pt>
                <c:pt idx="104">
                  <c:v>-4200</c:v>
                </c:pt>
                <c:pt idx="105">
                  <c:v>-4000</c:v>
                </c:pt>
                <c:pt idx="106">
                  <c:v>-3800</c:v>
                </c:pt>
                <c:pt idx="107">
                  <c:v>-3600</c:v>
                </c:pt>
                <c:pt idx="108">
                  <c:v>-3400</c:v>
                </c:pt>
                <c:pt idx="109">
                  <c:v>-3200</c:v>
                </c:pt>
                <c:pt idx="110">
                  <c:v>-3000</c:v>
                </c:pt>
                <c:pt idx="111">
                  <c:v>-2800</c:v>
                </c:pt>
                <c:pt idx="112">
                  <c:v>-2600</c:v>
                </c:pt>
                <c:pt idx="113">
                  <c:v>-2400</c:v>
                </c:pt>
                <c:pt idx="114">
                  <c:v>-2200</c:v>
                </c:pt>
                <c:pt idx="115">
                  <c:v>-2000</c:v>
                </c:pt>
                <c:pt idx="116">
                  <c:v>-1800</c:v>
                </c:pt>
                <c:pt idx="117">
                  <c:v>-1600</c:v>
                </c:pt>
                <c:pt idx="118">
                  <c:v>-1400</c:v>
                </c:pt>
                <c:pt idx="119">
                  <c:v>-1200</c:v>
                </c:pt>
                <c:pt idx="120">
                  <c:v>-1000</c:v>
                </c:pt>
                <c:pt idx="121">
                  <c:v>-800</c:v>
                </c:pt>
                <c:pt idx="122">
                  <c:v>-600</c:v>
                </c:pt>
                <c:pt idx="123">
                  <c:v>-400</c:v>
                </c:pt>
                <c:pt idx="124">
                  <c:v>-200</c:v>
                </c:pt>
                <c:pt idx="125">
                  <c:v>0</c:v>
                </c:pt>
                <c:pt idx="126">
                  <c:v>200</c:v>
                </c:pt>
                <c:pt idx="127">
                  <c:v>400</c:v>
                </c:pt>
                <c:pt idx="128">
                  <c:v>600</c:v>
                </c:pt>
                <c:pt idx="129">
                  <c:v>800</c:v>
                </c:pt>
              </c:numCache>
            </c:numRef>
          </c:xVal>
          <c:yVal>
            <c:numRef>
              <c:f>Samec..!$AX$2:$AX$131</c:f>
              <c:numCache>
                <c:formatCode>General</c:formatCode>
                <c:ptCount val="130"/>
                <c:pt idx="0">
                  <c:v>-2.8573234936601265E-2</c:v>
                </c:pt>
                <c:pt idx="1">
                  <c:v>-2.8581511006401404E-2</c:v>
                </c:pt>
                <c:pt idx="2">
                  <c:v>-2.8510836671746139E-2</c:v>
                </c:pt>
                <c:pt idx="3">
                  <c:v>-2.8362809658106974E-2</c:v>
                </c:pt>
                <c:pt idx="4">
                  <c:v>-2.8139253842281105E-2</c:v>
                </c:pt>
                <c:pt idx="5">
                  <c:v>-2.7842209587594778E-2</c:v>
                </c:pt>
                <c:pt idx="6">
                  <c:v>-2.7473923201166487E-2</c:v>
                </c:pt>
                <c:pt idx="7">
                  <c:v>-2.7036835612973379E-2</c:v>
                </c:pt>
                <c:pt idx="8">
                  <c:v>-2.6533570379675506E-2</c:v>
                </c:pt>
                <c:pt idx="9">
                  <c:v>-2.5966921117812677E-2</c:v>
                </c:pt>
                <c:pt idx="10">
                  <c:v>-2.5339838471158289E-2</c:v>
                </c:pt>
                <c:pt idx="11">
                  <c:v>-2.465541671577455E-2</c:v>
                </c:pt>
                <c:pt idx="12">
                  <c:v>-2.3916880103790013E-2</c:v>
                </c:pt>
                <c:pt idx="13">
                  <c:v>-2.312756904323254E-2</c:v>
                </c:pt>
                <c:pt idx="14">
                  <c:v>-2.2290926206561489E-2</c:v>
                </c:pt>
                <c:pt idx="15">
                  <c:v>-2.1410482654984207E-2</c:v>
                </c:pt>
                <c:pt idx="16">
                  <c:v>-2.0489844059405439E-2</c:v>
                </c:pt>
                <c:pt idx="17">
                  <c:v>-1.9532677092064445E-2</c:v>
                </c:pt>
                <c:pt idx="18">
                  <c:v>-1.8542696055762892E-2</c:v>
                </c:pt>
                <c:pt idx="19">
                  <c:v>-1.7523649810184831E-2</c:v>
                </c:pt>
                <c:pt idx="20">
                  <c:v>-1.6479309047323955E-2</c:v>
                </c:pt>
                <c:pt idx="21">
                  <c:v>-1.5413453960569881E-2</c:v>
                </c:pt>
                <c:pt idx="22">
                  <c:v>-1.4329862344699292E-2</c:v>
                </c:pt>
                <c:pt idx="23">
                  <c:v>-1.3232298156930365E-2</c:v>
                </c:pt>
                <c:pt idx="24">
                  <c:v>-1.2124500562453316E-2</c:v>
                </c:pt>
                <c:pt idx="25">
                  <c:v>-1.1010173481476926E-2</c:v>
                </c:pt>
                <c:pt idx="26">
                  <c:v>-9.8929756489111592E-3</c:v>
                </c:pt>
                <c:pt idx="27">
                  <c:v>-8.7765111923515625E-3</c:v>
                </c:pt>
                <c:pt idx="28">
                  <c:v>-7.6643207290969934E-3</c:v>
                </c:pt>
                <c:pt idx="29">
                  <c:v>-6.5598729784974953E-3</c:v>
                </c:pt>
                <c:pt idx="30">
                  <c:v>-5.466556882040681E-3</c:v>
                </c:pt>
                <c:pt idx="31">
                  <c:v>-4.3876742201917965E-3</c:v>
                </c:pt>
                <c:pt idx="32">
                  <c:v>-3.3264327121329783E-3</c:v>
                </c:pt>
                <c:pt idx="33">
                  <c:v>-2.2859395821572762E-3</c:v>
                </c:pt>
                <c:pt idx="34">
                  <c:v>-1.2691955745518166E-3</c:v>
                </c:pt>
                <c:pt idx="35">
                  <c:v>-2.7908939732439013E-4</c:v>
                </c:pt>
                <c:pt idx="36">
                  <c:v>6.8160742594376364E-4</c:v>
                </c:pt>
                <c:pt idx="37">
                  <c:v>1.610245317527674E-3</c:v>
                </c:pt>
                <c:pt idx="38">
                  <c:v>2.5043010420117973E-3</c:v>
                </c:pt>
                <c:pt idx="39">
                  <c:v>3.3613817595316876E-3</c:v>
                </c:pt>
                <c:pt idx="40">
                  <c:v>4.1792287572963334E-3</c:v>
                </c:pt>
                <c:pt idx="41">
                  <c:v>4.9557208803498419E-3</c:v>
                </c:pt>
                <c:pt idx="42">
                  <c:v>5.6888776817661246E-3</c:v>
                </c:pt>
                <c:pt idx="43">
                  <c:v>6.3768623114976164E-3</c:v>
                </c:pt>
                <c:pt idx="44">
                  <c:v>7.0179841619404243E-3</c:v>
                </c:pt>
                <c:pt idx="45">
                  <c:v>7.6107012869613896E-3</c:v>
                </c:pt>
                <c:pt idx="46">
                  <c:v>8.1536226096702476E-3</c:v>
                </c:pt>
                <c:pt idx="47">
                  <c:v>8.645509932638077E-3</c:v>
                </c:pt>
                <c:pt idx="48">
                  <c:v>9.0852797625719239E-3</c:v>
                </c:pt>
                <c:pt idx="49">
                  <c:v>9.4720049596729687E-3</c:v>
                </c:pt>
                <c:pt idx="50">
                  <c:v>9.804916220043404E-3</c:v>
                </c:pt>
                <c:pt idx="51">
                  <c:v>1.0083403397578596E-2</c:v>
                </c:pt>
                <c:pt idx="52">
                  <c:v>1.0307016669797629E-2</c:v>
                </c:pt>
                <c:pt idx="53">
                  <c:v>1.0475467550032574E-2</c:v>
                </c:pt>
                <c:pt idx="54">
                  <c:v>1.0588629746332574E-2</c:v>
                </c:pt>
                <c:pt idx="55">
                  <c:v>1.0646539865344345E-2</c:v>
                </c:pt>
                <c:pt idx="56">
                  <c:v>1.0649397957320478E-2</c:v>
                </c:pt>
                <c:pt idx="57">
                  <c:v>1.0597567896290239E-2</c:v>
                </c:pt>
                <c:pt idx="58">
                  <c:v>1.0491577587312062E-2</c:v>
                </c:pt>
                <c:pt idx="59">
                  <c:v>1.0332118990628501E-2</c:v>
                </c:pt>
                <c:pt idx="60">
                  <c:v>1.0120047950471663E-2</c:v>
                </c:pt>
                <c:pt idx="61">
                  <c:v>9.8563838142373787E-3</c:v>
                </c:pt>
                <c:pt idx="62">
                  <c:v>9.5423088257734351E-3</c:v>
                </c:pt>
                <c:pt idx="63">
                  <c:v>9.1791672746306154E-3</c:v>
                </c:pt>
                <c:pt idx="64">
                  <c:v>8.7684643813243368E-3</c:v>
                </c:pt>
                <c:pt idx="65">
                  <c:v>8.3118648969724256E-3</c:v>
                </c:pt>
                <c:pt idx="66">
                  <c:v>7.8111913941373116E-3</c:v>
                </c:pt>
                <c:pt idx="67">
                  <c:v>7.2684222243320877E-3</c:v>
                </c:pt>
                <c:pt idx="68">
                  <c:v>6.6856891164862077E-3</c:v>
                </c:pt>
                <c:pt idx="69">
                  <c:v>6.0652743897374635E-3</c:v>
                </c:pt>
                <c:pt idx="70">
                  <c:v>5.4096077532523757E-3</c:v>
                </c:pt>
                <c:pt idx="71">
                  <c:v>4.7212626654278556E-3</c:v>
                </c:pt>
                <c:pt idx="72">
                  <c:v>4.0029522248137966E-3</c:v>
                </c:pt>
                <c:pt idx="73">
                  <c:v>3.2575245654742676E-3</c:v>
                </c:pt>
                <c:pt idx="74">
                  <c:v>2.4879577303064011E-3</c:v>
                </c:pt>
                <c:pt idx="75">
                  <c:v>1.6973539970984511E-3</c:v>
                </c:pt>
                <c:pt idx="76">
                  <c:v>8.8893363387326264E-4</c:v>
                </c:pt>
                <c:pt idx="77">
                  <c:v>6.6028062370634792E-5</c:v>
                </c:pt>
                <c:pt idx="78">
                  <c:v>-7.679275886139543E-4</c:v>
                </c:pt>
                <c:pt idx="79">
                  <c:v>-1.6094025548535383E-3</c:v>
                </c:pt>
                <c:pt idx="80">
                  <c:v>-2.4547791440235082E-3</c:v>
                </c:pt>
                <c:pt idx="81">
                  <c:v>-3.3003620847995617E-3</c:v>
                </c:pt>
                <c:pt idx="82">
                  <c:v>-4.142388518467514E-3</c:v>
                </c:pt>
                <c:pt idx="83">
                  <c:v>-4.9770386278716536E-3</c:v>
                </c:pt>
                <c:pt idx="84">
                  <c:v>-5.8004468920427113E-3</c:v>
                </c:pt>
                <c:pt idx="85">
                  <c:v>-6.6087139478068829E-3</c:v>
                </c:pt>
                <c:pt idx="86">
                  <c:v>-7.3979190321769054E-3</c:v>
                </c:pt>
                <c:pt idx="87">
                  <c:v>-8.1641329714086646E-3</c:v>
                </c:pt>
                <c:pt idx="88">
                  <c:v>-8.9034316743932303E-3</c:v>
                </c:pt>
                <c:pt idx="89">
                  <c:v>-9.6119100796208772E-3</c:v>
                </c:pt>
                <c:pt idx="90">
                  <c:v>-1.0285696496470986E-2</c:v>
                </c:pt>
                <c:pt idx="91">
                  <c:v>-1.09209672731506E-2</c:v>
                </c:pt>
                <c:pt idx="92">
                  <c:v>-1.1513961715400509E-2</c:v>
                </c:pt>
                <c:pt idx="93">
                  <c:v>-1.2060997172290821E-2</c:v>
                </c:pt>
                <c:pt idx="94">
                  <c:v>-1.2558484198172289E-2</c:v>
                </c:pt>
                <c:pt idx="95">
                  <c:v>-1.3002941693361338E-2</c:v>
                </c:pt>
                <c:pt idx="96">
                  <c:v>-1.3391011920550422E-2</c:v>
                </c:pt>
                <c:pt idx="97">
                  <c:v>-1.3719475289447149E-2</c:v>
                </c:pt>
                <c:pt idx="98">
                  <c:v>-1.3985264798898077E-2</c:v>
                </c:pt>
                <c:pt idx="99">
                  <c:v>-1.4185480023900398E-2</c:v>
                </c:pt>
                <c:pt idx="100">
                  <c:v>-1.4317400534544542E-2</c:v>
                </c:pt>
                <c:pt idx="101">
                  <c:v>-1.4378498635174954E-2</c:v>
                </c:pt>
                <c:pt idx="102">
                  <c:v>-1.4366451314946143E-2</c:v>
                </c:pt>
                <c:pt idx="103">
                  <c:v>-1.4279151305515771E-2</c:v>
                </c:pt>
                <c:pt idx="104">
                  <c:v>-1.4114717147831584E-2</c:v>
                </c:pt>
                <c:pt idx="105">
                  <c:v>-1.3871502177788835E-2</c:v>
                </c:pt>
                <c:pt idx="106">
                  <c:v>-1.3548102349843988E-2</c:v>
                </c:pt>
                <c:pt idx="107">
                  <c:v>-1.3143362828352085E-2</c:v>
                </c:pt>
                <c:pt idx="108">
                  <c:v>-1.2656383288256247E-2</c:v>
                </c:pt>
                <c:pt idx="109">
                  <c:v>-1.2086521879613073E-2</c:v>
                </c:pt>
                <c:pt idx="110">
                  <c:v>-1.143339782403721E-2</c:v>
                </c:pt>
                <c:pt idx="111">
                  <c:v>-1.0696892625256901E-2</c:v>
                </c:pt>
                <c:pt idx="112">
                  <c:v>-9.8771498903121105E-3</c:v>
                </c:pt>
                <c:pt idx="113">
                  <c:v>-8.9745737722379034E-3</c:v>
                </c:pt>
                <c:pt idx="114">
                  <c:v>-7.9898260590847269E-3</c:v>
                </c:pt>
                <c:pt idx="115">
                  <c:v>-6.9238219475802106E-3</c:v>
                </c:pt>
                <c:pt idx="116">
                  <c:v>-5.7777245523943643E-3</c:v>
                </c:pt>
                <c:pt idx="117">
                  <c:v>-4.5529382136168597E-3</c:v>
                </c:pt>
                <c:pt idx="118">
                  <c:v>-3.2511006755039651E-3</c:v>
                </c:pt>
                <c:pt idx="119">
                  <c:v>-1.8740742186544104E-3</c:v>
                </c:pt>
                <c:pt idx="120">
                  <c:v>-4.2393583541215293E-4</c:v>
                </c:pt>
                <c:pt idx="121">
                  <c:v>1.0970334556090235E-3</c:v>
                </c:pt>
                <c:pt idx="122">
                  <c:v>2.6863600554632647E-3</c:v>
                </c:pt>
                <c:pt idx="123">
                  <c:v>4.3413898879201065E-3</c:v>
                </c:pt>
                <c:pt idx="124">
                  <c:v>6.0593010548695668E-3</c:v>
                </c:pt>
                <c:pt idx="125">
                  <c:v>7.8371169394205117E-3</c:v>
                </c:pt>
                <c:pt idx="126">
                  <c:v>9.6717196534974788E-3</c:v>
                </c:pt>
                <c:pt idx="127">
                  <c:v>1.1559863729477461E-2</c:v>
                </c:pt>
                <c:pt idx="128">
                  <c:v>1.3498189959281152E-2</c:v>
                </c:pt>
                <c:pt idx="129">
                  <c:v>1.5483239289186186E-2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1EE-41B4-BCF4-7CB45D309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1139056"/>
        <c:axId val="1"/>
      </c:scatterChart>
      <c:valAx>
        <c:axId val="651139056"/>
        <c:scaling>
          <c:orientation val="minMax"/>
          <c:min val="-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52313705352049"/>
              <c:y val="0.868903606227303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683869679333558E-2"/>
              <c:y val="0.38414698162729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11390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8342405568869108"/>
          <c:y val="0.92876712328767119"/>
          <c:w val="0.91032665753737296"/>
          <c:h val="0.9835616438356163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V1115 Cas - O-C Diagr.</a:t>
            </a:r>
          </a:p>
        </c:rich>
      </c:tx>
      <c:layout>
        <c:manualLayout>
          <c:xMode val="edge"/>
          <c:yMode val="edge"/>
          <c:x val="0.37874659400544958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97820163487738"/>
          <c:y val="0.14634168126798494"/>
          <c:w val="0.83514986376021794"/>
          <c:h val="0.66158635073234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(2)'!$F$21:$F$963</c:f>
              <c:numCache>
                <c:formatCode>General</c:formatCode>
                <c:ptCount val="943"/>
                <c:pt idx="0">
                  <c:v>7876</c:v>
                </c:pt>
                <c:pt idx="1">
                  <c:v>7879</c:v>
                </c:pt>
                <c:pt idx="2">
                  <c:v>7514</c:v>
                </c:pt>
                <c:pt idx="3">
                  <c:v>7751.5</c:v>
                </c:pt>
                <c:pt idx="4">
                  <c:v>7752</c:v>
                </c:pt>
                <c:pt idx="5">
                  <c:v>0</c:v>
                </c:pt>
                <c:pt idx="6">
                  <c:v>2995.5</c:v>
                </c:pt>
                <c:pt idx="7">
                  <c:v>2998.5</c:v>
                </c:pt>
                <c:pt idx="8">
                  <c:v>3001.5</c:v>
                </c:pt>
                <c:pt idx="9">
                  <c:v>3002</c:v>
                </c:pt>
                <c:pt idx="10">
                  <c:v>4007.5</c:v>
                </c:pt>
                <c:pt idx="11">
                  <c:v>7746.5</c:v>
                </c:pt>
                <c:pt idx="12">
                  <c:v>7842</c:v>
                </c:pt>
                <c:pt idx="13">
                  <c:v>7842</c:v>
                </c:pt>
                <c:pt idx="14">
                  <c:v>7842</c:v>
                </c:pt>
                <c:pt idx="15">
                  <c:v>7842</c:v>
                </c:pt>
                <c:pt idx="16">
                  <c:v>7876</c:v>
                </c:pt>
                <c:pt idx="17">
                  <c:v>7876</c:v>
                </c:pt>
                <c:pt idx="18">
                  <c:v>7879</c:v>
                </c:pt>
                <c:pt idx="19">
                  <c:v>7879</c:v>
                </c:pt>
                <c:pt idx="20">
                  <c:v>8614.5</c:v>
                </c:pt>
                <c:pt idx="21">
                  <c:v>8615</c:v>
                </c:pt>
                <c:pt idx="22">
                  <c:v>9750</c:v>
                </c:pt>
                <c:pt idx="23">
                  <c:v>9750.5</c:v>
                </c:pt>
                <c:pt idx="24">
                  <c:v>11974</c:v>
                </c:pt>
                <c:pt idx="25">
                  <c:v>11974</c:v>
                </c:pt>
                <c:pt idx="26">
                  <c:v>11977.5</c:v>
                </c:pt>
                <c:pt idx="27">
                  <c:v>11993</c:v>
                </c:pt>
                <c:pt idx="28">
                  <c:v>12132.5</c:v>
                </c:pt>
                <c:pt idx="29">
                  <c:v>12132.5</c:v>
                </c:pt>
                <c:pt idx="30">
                  <c:v>12132.5</c:v>
                </c:pt>
                <c:pt idx="31">
                  <c:v>12135.5</c:v>
                </c:pt>
                <c:pt idx="32">
                  <c:v>12135.5</c:v>
                </c:pt>
                <c:pt idx="33">
                  <c:v>12135.5</c:v>
                </c:pt>
                <c:pt idx="34">
                  <c:v>12136</c:v>
                </c:pt>
                <c:pt idx="35">
                  <c:v>12136</c:v>
                </c:pt>
                <c:pt idx="36">
                  <c:v>12194.5</c:v>
                </c:pt>
                <c:pt idx="37">
                  <c:v>12194.5</c:v>
                </c:pt>
                <c:pt idx="38">
                  <c:v>12194.5</c:v>
                </c:pt>
                <c:pt idx="39">
                  <c:v>12207</c:v>
                </c:pt>
                <c:pt idx="40">
                  <c:v>12207</c:v>
                </c:pt>
                <c:pt idx="41">
                  <c:v>12207</c:v>
                </c:pt>
                <c:pt idx="42">
                  <c:v>12210</c:v>
                </c:pt>
                <c:pt idx="43">
                  <c:v>12210</c:v>
                </c:pt>
                <c:pt idx="44">
                  <c:v>12210</c:v>
                </c:pt>
                <c:pt idx="45">
                  <c:v>12213</c:v>
                </c:pt>
                <c:pt idx="46">
                  <c:v>12213</c:v>
                </c:pt>
                <c:pt idx="47">
                  <c:v>12213</c:v>
                </c:pt>
                <c:pt idx="48">
                  <c:v>12290.5</c:v>
                </c:pt>
                <c:pt idx="49">
                  <c:v>12290.5</c:v>
                </c:pt>
              </c:numCache>
            </c:numRef>
          </c:xVal>
          <c:yVal>
            <c:numRef>
              <c:f>'A (2)'!$H$21:$H$963</c:f>
              <c:numCache>
                <c:formatCode>General</c:formatCode>
                <c:ptCount val="943"/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D8-4801-B21F-5C4D07494612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(2)'!$D$21:$D$963</c:f>
                <c:numCache>
                  <c:formatCode>General</c:formatCode>
                  <c:ptCount val="94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6.9999999999999999E-4</c:v>
                  </c:pt>
                  <c:pt idx="15">
                    <c:v>6.9999999999999999E-4</c:v>
                  </c:pt>
                  <c:pt idx="16">
                    <c:v>6.4000000000000005E-4</c:v>
                  </c:pt>
                  <c:pt idx="17">
                    <c:v>4.2999999999999999E-4</c:v>
                  </c:pt>
                  <c:pt idx="18">
                    <c:v>1.0399999999999999E-3</c:v>
                  </c:pt>
                  <c:pt idx="19">
                    <c:v>1.7000000000000001E-4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3.0000000000000001E-3</c:v>
                  </c:pt>
                  <c:pt idx="23">
                    <c:v>2.0999999999999999E-3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2.2000000000000001E-3</c:v>
                  </c:pt>
                  <c:pt idx="27">
                    <c:v>2.5999999999999999E-3</c:v>
                  </c:pt>
                  <c:pt idx="28">
                    <c:v>1E-3</c:v>
                  </c:pt>
                  <c:pt idx="29">
                    <c:v>1E-4</c:v>
                  </c:pt>
                  <c:pt idx="30">
                    <c:v>4.4000000000000003E-3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3.8E-3</c:v>
                  </c:pt>
                  <c:pt idx="34">
                    <c:v>1.6000000000000001E-3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1E-3</c:v>
                  </c:pt>
                  <c:pt idx="38">
                    <c:v>2.5000000000000001E-3</c:v>
                  </c:pt>
                  <c:pt idx="39">
                    <c:v>1.5E-3</c:v>
                  </c:pt>
                  <c:pt idx="40">
                    <c:v>8.0000000000000004E-4</c:v>
                  </c:pt>
                  <c:pt idx="41">
                    <c:v>4.0000000000000002E-4</c:v>
                  </c:pt>
                  <c:pt idx="42">
                    <c:v>1E-3</c:v>
                  </c:pt>
                  <c:pt idx="43">
                    <c:v>8.9999999999999998E-4</c:v>
                  </c:pt>
                  <c:pt idx="44">
                    <c:v>2.9999999999999997E-4</c:v>
                  </c:pt>
                  <c:pt idx="45">
                    <c:v>1.6000000000000001E-3</c:v>
                  </c:pt>
                  <c:pt idx="46">
                    <c:v>2.9999999999999997E-4</c:v>
                  </c:pt>
                  <c:pt idx="47">
                    <c:v>5.0000000000000001E-4</c:v>
                  </c:pt>
                  <c:pt idx="48">
                    <c:v>8.0000000000000004E-4</c:v>
                  </c:pt>
                  <c:pt idx="49">
                    <c:v>1.1000000000000001E-3</c:v>
                  </c:pt>
                </c:numCache>
              </c:numRef>
            </c:plus>
            <c:minus>
              <c:numRef>
                <c:f>'A (2)'!$D$21:$D$963</c:f>
                <c:numCache>
                  <c:formatCode>General</c:formatCode>
                  <c:ptCount val="94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6.9999999999999999E-4</c:v>
                  </c:pt>
                  <c:pt idx="15">
                    <c:v>6.9999999999999999E-4</c:v>
                  </c:pt>
                  <c:pt idx="16">
                    <c:v>6.4000000000000005E-4</c:v>
                  </c:pt>
                  <c:pt idx="17">
                    <c:v>4.2999999999999999E-4</c:v>
                  </c:pt>
                  <c:pt idx="18">
                    <c:v>1.0399999999999999E-3</c:v>
                  </c:pt>
                  <c:pt idx="19">
                    <c:v>1.7000000000000001E-4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3.0000000000000001E-3</c:v>
                  </c:pt>
                  <c:pt idx="23">
                    <c:v>2.0999999999999999E-3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2.2000000000000001E-3</c:v>
                  </c:pt>
                  <c:pt idx="27">
                    <c:v>2.5999999999999999E-3</c:v>
                  </c:pt>
                  <c:pt idx="28">
                    <c:v>1E-3</c:v>
                  </c:pt>
                  <c:pt idx="29">
                    <c:v>1E-4</c:v>
                  </c:pt>
                  <c:pt idx="30">
                    <c:v>4.4000000000000003E-3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3.8E-3</c:v>
                  </c:pt>
                  <c:pt idx="34">
                    <c:v>1.6000000000000001E-3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1E-3</c:v>
                  </c:pt>
                  <c:pt idx="38">
                    <c:v>2.5000000000000001E-3</c:v>
                  </c:pt>
                  <c:pt idx="39">
                    <c:v>1.5E-3</c:v>
                  </c:pt>
                  <c:pt idx="40">
                    <c:v>8.0000000000000004E-4</c:v>
                  </c:pt>
                  <c:pt idx="41">
                    <c:v>4.0000000000000002E-4</c:v>
                  </c:pt>
                  <c:pt idx="42">
                    <c:v>1E-3</c:v>
                  </c:pt>
                  <c:pt idx="43">
                    <c:v>8.9999999999999998E-4</c:v>
                  </c:pt>
                  <c:pt idx="44">
                    <c:v>2.9999999999999997E-4</c:v>
                  </c:pt>
                  <c:pt idx="45">
                    <c:v>1.6000000000000001E-3</c:v>
                  </c:pt>
                  <c:pt idx="46">
                    <c:v>2.9999999999999997E-4</c:v>
                  </c:pt>
                  <c:pt idx="47">
                    <c:v>5.0000000000000001E-4</c:v>
                  </c:pt>
                  <c:pt idx="48">
                    <c:v>8.0000000000000004E-4</c:v>
                  </c:pt>
                  <c:pt idx="49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(2)'!$F$21:$F$963</c:f>
              <c:numCache>
                <c:formatCode>General</c:formatCode>
                <c:ptCount val="943"/>
                <c:pt idx="0">
                  <c:v>7876</c:v>
                </c:pt>
                <c:pt idx="1">
                  <c:v>7879</c:v>
                </c:pt>
                <c:pt idx="2">
                  <c:v>7514</c:v>
                </c:pt>
                <c:pt idx="3">
                  <c:v>7751.5</c:v>
                </c:pt>
                <c:pt idx="4">
                  <c:v>7752</c:v>
                </c:pt>
                <c:pt idx="5">
                  <c:v>0</c:v>
                </c:pt>
                <c:pt idx="6">
                  <c:v>2995.5</c:v>
                </c:pt>
                <c:pt idx="7">
                  <c:v>2998.5</c:v>
                </c:pt>
                <c:pt idx="8">
                  <c:v>3001.5</c:v>
                </c:pt>
                <c:pt idx="9">
                  <c:v>3002</c:v>
                </c:pt>
                <c:pt idx="10">
                  <c:v>4007.5</c:v>
                </c:pt>
                <c:pt idx="11">
                  <c:v>7746.5</c:v>
                </c:pt>
                <c:pt idx="12">
                  <c:v>7842</c:v>
                </c:pt>
                <c:pt idx="13">
                  <c:v>7842</c:v>
                </c:pt>
                <c:pt idx="14">
                  <c:v>7842</c:v>
                </c:pt>
                <c:pt idx="15">
                  <c:v>7842</c:v>
                </c:pt>
                <c:pt idx="16">
                  <c:v>7876</c:v>
                </c:pt>
                <c:pt idx="17">
                  <c:v>7876</c:v>
                </c:pt>
                <c:pt idx="18">
                  <c:v>7879</c:v>
                </c:pt>
                <c:pt idx="19">
                  <c:v>7879</c:v>
                </c:pt>
                <c:pt idx="20">
                  <c:v>8614.5</c:v>
                </c:pt>
                <c:pt idx="21">
                  <c:v>8615</c:v>
                </c:pt>
                <c:pt idx="22">
                  <c:v>9750</c:v>
                </c:pt>
                <c:pt idx="23">
                  <c:v>9750.5</c:v>
                </c:pt>
                <c:pt idx="24">
                  <c:v>11974</c:v>
                </c:pt>
                <c:pt idx="25">
                  <c:v>11974</c:v>
                </c:pt>
                <c:pt idx="26">
                  <c:v>11977.5</c:v>
                </c:pt>
                <c:pt idx="27">
                  <c:v>11993</c:v>
                </c:pt>
                <c:pt idx="28">
                  <c:v>12132.5</c:v>
                </c:pt>
                <c:pt idx="29">
                  <c:v>12132.5</c:v>
                </c:pt>
                <c:pt idx="30">
                  <c:v>12132.5</c:v>
                </c:pt>
                <c:pt idx="31">
                  <c:v>12135.5</c:v>
                </c:pt>
                <c:pt idx="32">
                  <c:v>12135.5</c:v>
                </c:pt>
                <c:pt idx="33">
                  <c:v>12135.5</c:v>
                </c:pt>
                <c:pt idx="34">
                  <c:v>12136</c:v>
                </c:pt>
                <c:pt idx="35">
                  <c:v>12136</c:v>
                </c:pt>
                <c:pt idx="36">
                  <c:v>12194.5</c:v>
                </c:pt>
                <c:pt idx="37">
                  <c:v>12194.5</c:v>
                </c:pt>
                <c:pt idx="38">
                  <c:v>12194.5</c:v>
                </c:pt>
                <c:pt idx="39">
                  <c:v>12207</c:v>
                </c:pt>
                <c:pt idx="40">
                  <c:v>12207</c:v>
                </c:pt>
                <c:pt idx="41">
                  <c:v>12207</c:v>
                </c:pt>
                <c:pt idx="42">
                  <c:v>12210</c:v>
                </c:pt>
                <c:pt idx="43">
                  <c:v>12210</c:v>
                </c:pt>
                <c:pt idx="44">
                  <c:v>12210</c:v>
                </c:pt>
                <c:pt idx="45">
                  <c:v>12213</c:v>
                </c:pt>
                <c:pt idx="46">
                  <c:v>12213</c:v>
                </c:pt>
                <c:pt idx="47">
                  <c:v>12213</c:v>
                </c:pt>
                <c:pt idx="48">
                  <c:v>12290.5</c:v>
                </c:pt>
                <c:pt idx="49">
                  <c:v>12290.5</c:v>
                </c:pt>
              </c:numCache>
            </c:numRef>
          </c:xVal>
          <c:yVal>
            <c:numRef>
              <c:f>'A (2)'!$I$21:$I$963</c:f>
              <c:numCache>
                <c:formatCode>General</c:formatCode>
                <c:ptCount val="94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CD8-4801-B21F-5C4D07494612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(2)'!$D$21:$D$46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6.9999999999999999E-4</c:v>
                  </c:pt>
                  <c:pt idx="15">
                    <c:v>6.9999999999999999E-4</c:v>
                  </c:pt>
                  <c:pt idx="16">
                    <c:v>6.4000000000000005E-4</c:v>
                  </c:pt>
                  <c:pt idx="17">
                    <c:v>4.2999999999999999E-4</c:v>
                  </c:pt>
                  <c:pt idx="18">
                    <c:v>1.0399999999999999E-3</c:v>
                  </c:pt>
                  <c:pt idx="19">
                    <c:v>1.7000000000000001E-4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3.0000000000000001E-3</c:v>
                  </c:pt>
                  <c:pt idx="23">
                    <c:v>2.0999999999999999E-3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(2)'!$D$21:$D$46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6.9999999999999999E-4</c:v>
                  </c:pt>
                  <c:pt idx="15">
                    <c:v>6.9999999999999999E-4</c:v>
                  </c:pt>
                  <c:pt idx="16">
                    <c:v>6.4000000000000005E-4</c:v>
                  </c:pt>
                  <c:pt idx="17">
                    <c:v>4.2999999999999999E-4</c:v>
                  </c:pt>
                  <c:pt idx="18">
                    <c:v>1.0399999999999999E-3</c:v>
                  </c:pt>
                  <c:pt idx="19">
                    <c:v>1.7000000000000001E-4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3.0000000000000001E-3</c:v>
                  </c:pt>
                  <c:pt idx="23">
                    <c:v>2.0999999999999999E-3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(2)'!$F$21:$F$963</c:f>
              <c:numCache>
                <c:formatCode>General</c:formatCode>
                <c:ptCount val="943"/>
                <c:pt idx="0">
                  <c:v>7876</c:v>
                </c:pt>
                <c:pt idx="1">
                  <c:v>7879</c:v>
                </c:pt>
                <c:pt idx="2">
                  <c:v>7514</c:v>
                </c:pt>
                <c:pt idx="3">
                  <c:v>7751.5</c:v>
                </c:pt>
                <c:pt idx="4">
                  <c:v>7752</c:v>
                </c:pt>
                <c:pt idx="5">
                  <c:v>0</c:v>
                </c:pt>
                <c:pt idx="6">
                  <c:v>2995.5</c:v>
                </c:pt>
                <c:pt idx="7">
                  <c:v>2998.5</c:v>
                </c:pt>
                <c:pt idx="8">
                  <c:v>3001.5</c:v>
                </c:pt>
                <c:pt idx="9">
                  <c:v>3002</c:v>
                </c:pt>
                <c:pt idx="10">
                  <c:v>4007.5</c:v>
                </c:pt>
                <c:pt idx="11">
                  <c:v>7746.5</c:v>
                </c:pt>
                <c:pt idx="12">
                  <c:v>7842</c:v>
                </c:pt>
                <c:pt idx="13">
                  <c:v>7842</c:v>
                </c:pt>
                <c:pt idx="14">
                  <c:v>7842</c:v>
                </c:pt>
                <c:pt idx="15">
                  <c:v>7842</c:v>
                </c:pt>
                <c:pt idx="16">
                  <c:v>7876</c:v>
                </c:pt>
                <c:pt idx="17">
                  <c:v>7876</c:v>
                </c:pt>
                <c:pt idx="18">
                  <c:v>7879</c:v>
                </c:pt>
                <c:pt idx="19">
                  <c:v>7879</c:v>
                </c:pt>
                <c:pt idx="20">
                  <c:v>8614.5</c:v>
                </c:pt>
                <c:pt idx="21">
                  <c:v>8615</c:v>
                </c:pt>
                <c:pt idx="22">
                  <c:v>9750</c:v>
                </c:pt>
                <c:pt idx="23">
                  <c:v>9750.5</c:v>
                </c:pt>
                <c:pt idx="24">
                  <c:v>11974</c:v>
                </c:pt>
                <c:pt idx="25">
                  <c:v>11974</c:v>
                </c:pt>
                <c:pt idx="26">
                  <c:v>11977.5</c:v>
                </c:pt>
                <c:pt idx="27">
                  <c:v>11993</c:v>
                </c:pt>
                <c:pt idx="28">
                  <c:v>12132.5</c:v>
                </c:pt>
                <c:pt idx="29">
                  <c:v>12132.5</c:v>
                </c:pt>
                <c:pt idx="30">
                  <c:v>12132.5</c:v>
                </c:pt>
                <c:pt idx="31">
                  <c:v>12135.5</c:v>
                </c:pt>
                <c:pt idx="32">
                  <c:v>12135.5</c:v>
                </c:pt>
                <c:pt idx="33">
                  <c:v>12135.5</c:v>
                </c:pt>
                <c:pt idx="34">
                  <c:v>12136</c:v>
                </c:pt>
                <c:pt idx="35">
                  <c:v>12136</c:v>
                </c:pt>
                <c:pt idx="36">
                  <c:v>12194.5</c:v>
                </c:pt>
                <c:pt idx="37">
                  <c:v>12194.5</c:v>
                </c:pt>
                <c:pt idx="38">
                  <c:v>12194.5</c:v>
                </c:pt>
                <c:pt idx="39">
                  <c:v>12207</c:v>
                </c:pt>
                <c:pt idx="40">
                  <c:v>12207</c:v>
                </c:pt>
                <c:pt idx="41">
                  <c:v>12207</c:v>
                </c:pt>
                <c:pt idx="42">
                  <c:v>12210</c:v>
                </c:pt>
                <c:pt idx="43">
                  <c:v>12210</c:v>
                </c:pt>
                <c:pt idx="44">
                  <c:v>12210</c:v>
                </c:pt>
                <c:pt idx="45">
                  <c:v>12213</c:v>
                </c:pt>
                <c:pt idx="46">
                  <c:v>12213</c:v>
                </c:pt>
                <c:pt idx="47">
                  <c:v>12213</c:v>
                </c:pt>
                <c:pt idx="48">
                  <c:v>12290.5</c:v>
                </c:pt>
                <c:pt idx="49">
                  <c:v>12290.5</c:v>
                </c:pt>
              </c:numCache>
            </c:numRef>
          </c:xVal>
          <c:yVal>
            <c:numRef>
              <c:f>'A (2)'!$J$21:$J$963</c:f>
              <c:numCache>
                <c:formatCode>General</c:formatCode>
                <c:ptCount val="943"/>
                <c:pt idx="22">
                  <c:v>-7.5899999996181577E-2</c:v>
                </c:pt>
                <c:pt idx="23">
                  <c:v>-7.3644999996758997E-2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CD8-4801-B21F-5C4D07494612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(2)'!$D$21:$D$70</c:f>
                <c:numCache>
                  <c:formatCode>General</c:formatCode>
                  <c:ptCount val="5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6.9999999999999999E-4</c:v>
                  </c:pt>
                  <c:pt idx="15">
                    <c:v>6.9999999999999999E-4</c:v>
                  </c:pt>
                  <c:pt idx="16">
                    <c:v>6.4000000000000005E-4</c:v>
                  </c:pt>
                  <c:pt idx="17">
                    <c:v>4.2999999999999999E-4</c:v>
                  </c:pt>
                  <c:pt idx="18">
                    <c:v>1.0399999999999999E-3</c:v>
                  </c:pt>
                  <c:pt idx="19">
                    <c:v>1.7000000000000001E-4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3.0000000000000001E-3</c:v>
                  </c:pt>
                  <c:pt idx="23">
                    <c:v>2.0999999999999999E-3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2.2000000000000001E-3</c:v>
                  </c:pt>
                  <c:pt idx="27">
                    <c:v>2.5999999999999999E-3</c:v>
                  </c:pt>
                  <c:pt idx="28">
                    <c:v>1E-3</c:v>
                  </c:pt>
                  <c:pt idx="29">
                    <c:v>1E-4</c:v>
                  </c:pt>
                  <c:pt idx="30">
                    <c:v>4.4000000000000003E-3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3.8E-3</c:v>
                  </c:pt>
                  <c:pt idx="34">
                    <c:v>1.6000000000000001E-3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1E-3</c:v>
                  </c:pt>
                  <c:pt idx="38">
                    <c:v>2.5000000000000001E-3</c:v>
                  </c:pt>
                  <c:pt idx="39">
                    <c:v>1.5E-3</c:v>
                  </c:pt>
                  <c:pt idx="40">
                    <c:v>8.0000000000000004E-4</c:v>
                  </c:pt>
                  <c:pt idx="41">
                    <c:v>4.0000000000000002E-4</c:v>
                  </c:pt>
                  <c:pt idx="42">
                    <c:v>1E-3</c:v>
                  </c:pt>
                  <c:pt idx="43">
                    <c:v>8.9999999999999998E-4</c:v>
                  </c:pt>
                  <c:pt idx="44">
                    <c:v>2.9999999999999997E-4</c:v>
                  </c:pt>
                  <c:pt idx="45">
                    <c:v>1.6000000000000001E-3</c:v>
                  </c:pt>
                  <c:pt idx="46">
                    <c:v>2.9999999999999997E-4</c:v>
                  </c:pt>
                  <c:pt idx="47">
                    <c:v>5.0000000000000001E-4</c:v>
                  </c:pt>
                  <c:pt idx="48">
                    <c:v>8.0000000000000004E-4</c:v>
                  </c:pt>
                  <c:pt idx="49">
                    <c:v>1.1000000000000001E-3</c:v>
                  </c:pt>
                </c:numCache>
              </c:numRef>
            </c:plus>
            <c:minus>
              <c:numRef>
                <c:f>'A (2)'!$D$21:$D$70</c:f>
                <c:numCache>
                  <c:formatCode>General</c:formatCode>
                  <c:ptCount val="5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6.9999999999999999E-4</c:v>
                  </c:pt>
                  <c:pt idx="15">
                    <c:v>6.9999999999999999E-4</c:v>
                  </c:pt>
                  <c:pt idx="16">
                    <c:v>6.4000000000000005E-4</c:v>
                  </c:pt>
                  <c:pt idx="17">
                    <c:v>4.2999999999999999E-4</c:v>
                  </c:pt>
                  <c:pt idx="18">
                    <c:v>1.0399999999999999E-3</c:v>
                  </c:pt>
                  <c:pt idx="19">
                    <c:v>1.7000000000000001E-4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3.0000000000000001E-3</c:v>
                  </c:pt>
                  <c:pt idx="23">
                    <c:v>2.0999999999999999E-3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2.2000000000000001E-3</c:v>
                  </c:pt>
                  <c:pt idx="27">
                    <c:v>2.5999999999999999E-3</c:v>
                  </c:pt>
                  <c:pt idx="28">
                    <c:v>1E-3</c:v>
                  </c:pt>
                  <c:pt idx="29">
                    <c:v>1E-4</c:v>
                  </c:pt>
                  <c:pt idx="30">
                    <c:v>4.4000000000000003E-3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3.8E-3</c:v>
                  </c:pt>
                  <c:pt idx="34">
                    <c:v>1.6000000000000001E-3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1E-3</c:v>
                  </c:pt>
                  <c:pt idx="38">
                    <c:v>2.5000000000000001E-3</c:v>
                  </c:pt>
                  <c:pt idx="39">
                    <c:v>1.5E-3</c:v>
                  </c:pt>
                  <c:pt idx="40">
                    <c:v>8.0000000000000004E-4</c:v>
                  </c:pt>
                  <c:pt idx="41">
                    <c:v>4.0000000000000002E-4</c:v>
                  </c:pt>
                  <c:pt idx="42">
                    <c:v>1E-3</c:v>
                  </c:pt>
                  <c:pt idx="43">
                    <c:v>8.9999999999999998E-4</c:v>
                  </c:pt>
                  <c:pt idx="44">
                    <c:v>2.9999999999999997E-4</c:v>
                  </c:pt>
                  <c:pt idx="45">
                    <c:v>1.6000000000000001E-3</c:v>
                  </c:pt>
                  <c:pt idx="46">
                    <c:v>2.9999999999999997E-4</c:v>
                  </c:pt>
                  <c:pt idx="47">
                    <c:v>5.0000000000000001E-4</c:v>
                  </c:pt>
                  <c:pt idx="48">
                    <c:v>8.0000000000000004E-4</c:v>
                  </c:pt>
                  <c:pt idx="49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(2)'!$F$21:$F$963</c:f>
              <c:numCache>
                <c:formatCode>General</c:formatCode>
                <c:ptCount val="943"/>
                <c:pt idx="0">
                  <c:v>7876</c:v>
                </c:pt>
                <c:pt idx="1">
                  <c:v>7879</c:v>
                </c:pt>
                <c:pt idx="2">
                  <c:v>7514</c:v>
                </c:pt>
                <c:pt idx="3">
                  <c:v>7751.5</c:v>
                </c:pt>
                <c:pt idx="4">
                  <c:v>7752</c:v>
                </c:pt>
                <c:pt idx="5">
                  <c:v>0</c:v>
                </c:pt>
                <c:pt idx="6">
                  <c:v>2995.5</c:v>
                </c:pt>
                <c:pt idx="7">
                  <c:v>2998.5</c:v>
                </c:pt>
                <c:pt idx="8">
                  <c:v>3001.5</c:v>
                </c:pt>
                <c:pt idx="9">
                  <c:v>3002</c:v>
                </c:pt>
                <c:pt idx="10">
                  <c:v>4007.5</c:v>
                </c:pt>
                <c:pt idx="11">
                  <c:v>7746.5</c:v>
                </c:pt>
                <c:pt idx="12">
                  <c:v>7842</c:v>
                </c:pt>
                <c:pt idx="13">
                  <c:v>7842</c:v>
                </c:pt>
                <c:pt idx="14">
                  <c:v>7842</c:v>
                </c:pt>
                <c:pt idx="15">
                  <c:v>7842</c:v>
                </c:pt>
                <c:pt idx="16">
                  <c:v>7876</c:v>
                </c:pt>
                <c:pt idx="17">
                  <c:v>7876</c:v>
                </c:pt>
                <c:pt idx="18">
                  <c:v>7879</c:v>
                </c:pt>
                <c:pt idx="19">
                  <c:v>7879</c:v>
                </c:pt>
                <c:pt idx="20">
                  <c:v>8614.5</c:v>
                </c:pt>
                <c:pt idx="21">
                  <c:v>8615</c:v>
                </c:pt>
                <c:pt idx="22">
                  <c:v>9750</c:v>
                </c:pt>
                <c:pt idx="23">
                  <c:v>9750.5</c:v>
                </c:pt>
                <c:pt idx="24">
                  <c:v>11974</c:v>
                </c:pt>
                <c:pt idx="25">
                  <c:v>11974</c:v>
                </c:pt>
                <c:pt idx="26">
                  <c:v>11977.5</c:v>
                </c:pt>
                <c:pt idx="27">
                  <c:v>11993</c:v>
                </c:pt>
                <c:pt idx="28">
                  <c:v>12132.5</c:v>
                </c:pt>
                <c:pt idx="29">
                  <c:v>12132.5</c:v>
                </c:pt>
                <c:pt idx="30">
                  <c:v>12132.5</c:v>
                </c:pt>
                <c:pt idx="31">
                  <c:v>12135.5</c:v>
                </c:pt>
                <c:pt idx="32">
                  <c:v>12135.5</c:v>
                </c:pt>
                <c:pt idx="33">
                  <c:v>12135.5</c:v>
                </c:pt>
                <c:pt idx="34">
                  <c:v>12136</c:v>
                </c:pt>
                <c:pt idx="35">
                  <c:v>12136</c:v>
                </c:pt>
                <c:pt idx="36">
                  <c:v>12194.5</c:v>
                </c:pt>
                <c:pt idx="37">
                  <c:v>12194.5</c:v>
                </c:pt>
                <c:pt idx="38">
                  <c:v>12194.5</c:v>
                </c:pt>
                <c:pt idx="39">
                  <c:v>12207</c:v>
                </c:pt>
                <c:pt idx="40">
                  <c:v>12207</c:v>
                </c:pt>
                <c:pt idx="41">
                  <c:v>12207</c:v>
                </c:pt>
                <c:pt idx="42">
                  <c:v>12210</c:v>
                </c:pt>
                <c:pt idx="43">
                  <c:v>12210</c:v>
                </c:pt>
                <c:pt idx="44">
                  <c:v>12210</c:v>
                </c:pt>
                <c:pt idx="45">
                  <c:v>12213</c:v>
                </c:pt>
                <c:pt idx="46">
                  <c:v>12213</c:v>
                </c:pt>
                <c:pt idx="47">
                  <c:v>12213</c:v>
                </c:pt>
                <c:pt idx="48">
                  <c:v>12290.5</c:v>
                </c:pt>
                <c:pt idx="49">
                  <c:v>12290.5</c:v>
                </c:pt>
              </c:numCache>
            </c:numRef>
          </c:xVal>
          <c:yVal>
            <c:numRef>
              <c:f>'A (2)'!$K$21:$K$963</c:f>
              <c:numCache>
                <c:formatCode>General</c:formatCode>
                <c:ptCount val="943"/>
                <c:pt idx="0">
                  <c:v>-5.6040000003122259E-2</c:v>
                </c:pt>
                <c:pt idx="1">
                  <c:v>-5.5510000005597249E-2</c:v>
                </c:pt>
                <c:pt idx="2">
                  <c:v>-5.0159999998868443E-2</c:v>
                </c:pt>
                <c:pt idx="3">
                  <c:v>-5.1634999996167608E-2</c:v>
                </c:pt>
                <c:pt idx="4">
                  <c:v>-5.4579999996349216E-2</c:v>
                </c:pt>
                <c:pt idx="6">
                  <c:v>-1.4994999997725245E-2</c:v>
                </c:pt>
                <c:pt idx="7">
                  <c:v>-1.516490000358317E-2</c:v>
                </c:pt>
                <c:pt idx="8">
                  <c:v>-1.4835000001767185E-2</c:v>
                </c:pt>
                <c:pt idx="9">
                  <c:v>-1.4379999003722332E-2</c:v>
                </c:pt>
                <c:pt idx="10">
                  <c:v>-2.0574999995005783E-2</c:v>
                </c:pt>
                <c:pt idx="11">
                  <c:v>-5.3585000001476146E-2</c:v>
                </c:pt>
                <c:pt idx="12">
                  <c:v>-5.5079999998270068E-2</c:v>
                </c:pt>
                <c:pt idx="13">
                  <c:v>-5.5079999998270068E-2</c:v>
                </c:pt>
                <c:pt idx="14">
                  <c:v>-5.4980000000796281E-2</c:v>
                </c:pt>
                <c:pt idx="15">
                  <c:v>-5.4980000000796281E-2</c:v>
                </c:pt>
                <c:pt idx="16">
                  <c:v>-5.5939999998372514E-2</c:v>
                </c:pt>
                <c:pt idx="17">
                  <c:v>-5.5240000001504086E-2</c:v>
                </c:pt>
                <c:pt idx="18">
                  <c:v>-5.5410000000847504E-2</c:v>
                </c:pt>
                <c:pt idx="19">
                  <c:v>-5.4710000003979076E-2</c:v>
                </c:pt>
                <c:pt idx="20">
                  <c:v>-6.2904999998863786E-2</c:v>
                </c:pt>
                <c:pt idx="21">
                  <c:v>-6.3849999998637941E-2</c:v>
                </c:pt>
                <c:pt idx="24">
                  <c:v>-9.9180000004707836E-2</c:v>
                </c:pt>
                <c:pt idx="25">
                  <c:v>-9.8300000005110633E-2</c:v>
                </c:pt>
                <c:pt idx="26">
                  <c:v>-9.9674999997660052E-2</c:v>
                </c:pt>
                <c:pt idx="27">
                  <c:v>-9.8570000001927838E-2</c:v>
                </c:pt>
                <c:pt idx="28">
                  <c:v>-0.10112500000104774</c:v>
                </c:pt>
                <c:pt idx="29">
                  <c:v>-9.9725000000034925E-2</c:v>
                </c:pt>
                <c:pt idx="30">
                  <c:v>-9.9025000003166497E-2</c:v>
                </c:pt>
                <c:pt idx="31">
                  <c:v>-0.10239500000170665</c:v>
                </c:pt>
                <c:pt idx="32">
                  <c:v>-0.10219499999948312</c:v>
                </c:pt>
                <c:pt idx="33">
                  <c:v>-0.10159500000008848</c:v>
                </c:pt>
                <c:pt idx="34">
                  <c:v>-0.1008399999991525</c:v>
                </c:pt>
                <c:pt idx="35">
                  <c:v>-0.1008399999991525</c:v>
                </c:pt>
                <c:pt idx="36">
                  <c:v>-0.10020499999518506</c:v>
                </c:pt>
                <c:pt idx="37">
                  <c:v>-0.10000499999296153</c:v>
                </c:pt>
                <c:pt idx="38">
                  <c:v>-9.9404999993566889E-2</c:v>
                </c:pt>
                <c:pt idx="39">
                  <c:v>-0.10353000000031898</c:v>
                </c:pt>
                <c:pt idx="40">
                  <c:v>-0.10182999999960884</c:v>
                </c:pt>
                <c:pt idx="41">
                  <c:v>-0.10173000000213506</c:v>
                </c:pt>
                <c:pt idx="42">
                  <c:v>-0.10240000000339933</c:v>
                </c:pt>
                <c:pt idx="43">
                  <c:v>-0.10229999999864958</c:v>
                </c:pt>
                <c:pt idx="44">
                  <c:v>-0.10210000000370201</c:v>
                </c:pt>
                <c:pt idx="45">
                  <c:v>-0.10347000000183471</c:v>
                </c:pt>
                <c:pt idx="46">
                  <c:v>-0.10207000000082189</c:v>
                </c:pt>
                <c:pt idx="47">
                  <c:v>-0.1019700000033481</c:v>
                </c:pt>
                <c:pt idx="48">
                  <c:v>-0.10224500000185799</c:v>
                </c:pt>
                <c:pt idx="49">
                  <c:v>-0.1015449999977136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CD8-4801-B21F-5C4D07494612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(2)'!$D$21:$D$70</c:f>
                <c:numCache>
                  <c:formatCode>General</c:formatCode>
                  <c:ptCount val="5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6.9999999999999999E-4</c:v>
                  </c:pt>
                  <c:pt idx="15">
                    <c:v>6.9999999999999999E-4</c:v>
                  </c:pt>
                  <c:pt idx="16">
                    <c:v>6.4000000000000005E-4</c:v>
                  </c:pt>
                  <c:pt idx="17">
                    <c:v>4.2999999999999999E-4</c:v>
                  </c:pt>
                  <c:pt idx="18">
                    <c:v>1.0399999999999999E-3</c:v>
                  </c:pt>
                  <c:pt idx="19">
                    <c:v>1.7000000000000001E-4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3.0000000000000001E-3</c:v>
                  </c:pt>
                  <c:pt idx="23">
                    <c:v>2.0999999999999999E-3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2.2000000000000001E-3</c:v>
                  </c:pt>
                  <c:pt idx="27">
                    <c:v>2.5999999999999999E-3</c:v>
                  </c:pt>
                  <c:pt idx="28">
                    <c:v>1E-3</c:v>
                  </c:pt>
                  <c:pt idx="29">
                    <c:v>1E-4</c:v>
                  </c:pt>
                  <c:pt idx="30">
                    <c:v>4.4000000000000003E-3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3.8E-3</c:v>
                  </c:pt>
                  <c:pt idx="34">
                    <c:v>1.6000000000000001E-3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1E-3</c:v>
                  </c:pt>
                  <c:pt idx="38">
                    <c:v>2.5000000000000001E-3</c:v>
                  </c:pt>
                  <c:pt idx="39">
                    <c:v>1.5E-3</c:v>
                  </c:pt>
                  <c:pt idx="40">
                    <c:v>8.0000000000000004E-4</c:v>
                  </c:pt>
                  <c:pt idx="41">
                    <c:v>4.0000000000000002E-4</c:v>
                  </c:pt>
                  <c:pt idx="42">
                    <c:v>1E-3</c:v>
                  </c:pt>
                  <c:pt idx="43">
                    <c:v>8.9999999999999998E-4</c:v>
                  </c:pt>
                  <c:pt idx="44">
                    <c:v>2.9999999999999997E-4</c:v>
                  </c:pt>
                  <c:pt idx="45">
                    <c:v>1.6000000000000001E-3</c:v>
                  </c:pt>
                  <c:pt idx="46">
                    <c:v>2.9999999999999997E-4</c:v>
                  </c:pt>
                  <c:pt idx="47">
                    <c:v>5.0000000000000001E-4</c:v>
                  </c:pt>
                  <c:pt idx="48">
                    <c:v>8.0000000000000004E-4</c:v>
                  </c:pt>
                  <c:pt idx="49">
                    <c:v>1.1000000000000001E-3</c:v>
                  </c:pt>
                </c:numCache>
              </c:numRef>
            </c:plus>
            <c:minus>
              <c:numRef>
                <c:f>'A (2)'!$D$21:$D$70</c:f>
                <c:numCache>
                  <c:formatCode>General</c:formatCode>
                  <c:ptCount val="5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6.9999999999999999E-4</c:v>
                  </c:pt>
                  <c:pt idx="15">
                    <c:v>6.9999999999999999E-4</c:v>
                  </c:pt>
                  <c:pt idx="16">
                    <c:v>6.4000000000000005E-4</c:v>
                  </c:pt>
                  <c:pt idx="17">
                    <c:v>4.2999999999999999E-4</c:v>
                  </c:pt>
                  <c:pt idx="18">
                    <c:v>1.0399999999999999E-3</c:v>
                  </c:pt>
                  <c:pt idx="19">
                    <c:v>1.7000000000000001E-4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3.0000000000000001E-3</c:v>
                  </c:pt>
                  <c:pt idx="23">
                    <c:v>2.0999999999999999E-3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2.2000000000000001E-3</c:v>
                  </c:pt>
                  <c:pt idx="27">
                    <c:v>2.5999999999999999E-3</c:v>
                  </c:pt>
                  <c:pt idx="28">
                    <c:v>1E-3</c:v>
                  </c:pt>
                  <c:pt idx="29">
                    <c:v>1E-4</c:v>
                  </c:pt>
                  <c:pt idx="30">
                    <c:v>4.4000000000000003E-3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3.8E-3</c:v>
                  </c:pt>
                  <c:pt idx="34">
                    <c:v>1.6000000000000001E-3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1E-3</c:v>
                  </c:pt>
                  <c:pt idx="38">
                    <c:v>2.5000000000000001E-3</c:v>
                  </c:pt>
                  <c:pt idx="39">
                    <c:v>1.5E-3</c:v>
                  </c:pt>
                  <c:pt idx="40">
                    <c:v>8.0000000000000004E-4</c:v>
                  </c:pt>
                  <c:pt idx="41">
                    <c:v>4.0000000000000002E-4</c:v>
                  </c:pt>
                  <c:pt idx="42">
                    <c:v>1E-3</c:v>
                  </c:pt>
                  <c:pt idx="43">
                    <c:v>8.9999999999999998E-4</c:v>
                  </c:pt>
                  <c:pt idx="44">
                    <c:v>2.9999999999999997E-4</c:v>
                  </c:pt>
                  <c:pt idx="45">
                    <c:v>1.6000000000000001E-3</c:v>
                  </c:pt>
                  <c:pt idx="46">
                    <c:v>2.9999999999999997E-4</c:v>
                  </c:pt>
                  <c:pt idx="47">
                    <c:v>5.0000000000000001E-4</c:v>
                  </c:pt>
                  <c:pt idx="48">
                    <c:v>8.0000000000000004E-4</c:v>
                  </c:pt>
                  <c:pt idx="49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(2)'!$F$21:$F$963</c:f>
              <c:numCache>
                <c:formatCode>General</c:formatCode>
                <c:ptCount val="943"/>
                <c:pt idx="0">
                  <c:v>7876</c:v>
                </c:pt>
                <c:pt idx="1">
                  <c:v>7879</c:v>
                </c:pt>
                <c:pt idx="2">
                  <c:v>7514</c:v>
                </c:pt>
                <c:pt idx="3">
                  <c:v>7751.5</c:v>
                </c:pt>
                <c:pt idx="4">
                  <c:v>7752</c:v>
                </c:pt>
                <c:pt idx="5">
                  <c:v>0</c:v>
                </c:pt>
                <c:pt idx="6">
                  <c:v>2995.5</c:v>
                </c:pt>
                <c:pt idx="7">
                  <c:v>2998.5</c:v>
                </c:pt>
                <c:pt idx="8">
                  <c:v>3001.5</c:v>
                </c:pt>
                <c:pt idx="9">
                  <c:v>3002</c:v>
                </c:pt>
                <c:pt idx="10">
                  <c:v>4007.5</c:v>
                </c:pt>
                <c:pt idx="11">
                  <c:v>7746.5</c:v>
                </c:pt>
                <c:pt idx="12">
                  <c:v>7842</c:v>
                </c:pt>
                <c:pt idx="13">
                  <c:v>7842</c:v>
                </c:pt>
                <c:pt idx="14">
                  <c:v>7842</c:v>
                </c:pt>
                <c:pt idx="15">
                  <c:v>7842</c:v>
                </c:pt>
                <c:pt idx="16">
                  <c:v>7876</c:v>
                </c:pt>
                <c:pt idx="17">
                  <c:v>7876</c:v>
                </c:pt>
                <c:pt idx="18">
                  <c:v>7879</c:v>
                </c:pt>
                <c:pt idx="19">
                  <c:v>7879</c:v>
                </c:pt>
                <c:pt idx="20">
                  <c:v>8614.5</c:v>
                </c:pt>
                <c:pt idx="21">
                  <c:v>8615</c:v>
                </c:pt>
                <c:pt idx="22">
                  <c:v>9750</c:v>
                </c:pt>
                <c:pt idx="23">
                  <c:v>9750.5</c:v>
                </c:pt>
                <c:pt idx="24">
                  <c:v>11974</c:v>
                </c:pt>
                <c:pt idx="25">
                  <c:v>11974</c:v>
                </c:pt>
                <c:pt idx="26">
                  <c:v>11977.5</c:v>
                </c:pt>
                <c:pt idx="27">
                  <c:v>11993</c:v>
                </c:pt>
                <c:pt idx="28">
                  <c:v>12132.5</c:v>
                </c:pt>
                <c:pt idx="29">
                  <c:v>12132.5</c:v>
                </c:pt>
                <c:pt idx="30">
                  <c:v>12132.5</c:v>
                </c:pt>
                <c:pt idx="31">
                  <c:v>12135.5</c:v>
                </c:pt>
                <c:pt idx="32">
                  <c:v>12135.5</c:v>
                </c:pt>
                <c:pt idx="33">
                  <c:v>12135.5</c:v>
                </c:pt>
                <c:pt idx="34">
                  <c:v>12136</c:v>
                </c:pt>
                <c:pt idx="35">
                  <c:v>12136</c:v>
                </c:pt>
                <c:pt idx="36">
                  <c:v>12194.5</c:v>
                </c:pt>
                <c:pt idx="37">
                  <c:v>12194.5</c:v>
                </c:pt>
                <c:pt idx="38">
                  <c:v>12194.5</c:v>
                </c:pt>
                <c:pt idx="39">
                  <c:v>12207</c:v>
                </c:pt>
                <c:pt idx="40">
                  <c:v>12207</c:v>
                </c:pt>
                <c:pt idx="41">
                  <c:v>12207</c:v>
                </c:pt>
                <c:pt idx="42">
                  <c:v>12210</c:v>
                </c:pt>
                <c:pt idx="43">
                  <c:v>12210</c:v>
                </c:pt>
                <c:pt idx="44">
                  <c:v>12210</c:v>
                </c:pt>
                <c:pt idx="45">
                  <c:v>12213</c:v>
                </c:pt>
                <c:pt idx="46">
                  <c:v>12213</c:v>
                </c:pt>
                <c:pt idx="47">
                  <c:v>12213</c:v>
                </c:pt>
                <c:pt idx="48">
                  <c:v>12290.5</c:v>
                </c:pt>
                <c:pt idx="49">
                  <c:v>12290.5</c:v>
                </c:pt>
              </c:numCache>
            </c:numRef>
          </c:xVal>
          <c:yVal>
            <c:numRef>
              <c:f>'A (2)'!$L$21:$L$963</c:f>
              <c:numCache>
                <c:formatCode>General</c:formatCode>
                <c:ptCount val="94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CD8-4801-B21F-5C4D07494612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(2)'!$D$21:$D$70</c:f>
                <c:numCache>
                  <c:formatCode>General</c:formatCode>
                  <c:ptCount val="5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6.9999999999999999E-4</c:v>
                  </c:pt>
                  <c:pt idx="15">
                    <c:v>6.9999999999999999E-4</c:v>
                  </c:pt>
                  <c:pt idx="16">
                    <c:v>6.4000000000000005E-4</c:v>
                  </c:pt>
                  <c:pt idx="17">
                    <c:v>4.2999999999999999E-4</c:v>
                  </c:pt>
                  <c:pt idx="18">
                    <c:v>1.0399999999999999E-3</c:v>
                  </c:pt>
                  <c:pt idx="19">
                    <c:v>1.7000000000000001E-4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3.0000000000000001E-3</c:v>
                  </c:pt>
                  <c:pt idx="23">
                    <c:v>2.0999999999999999E-3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2.2000000000000001E-3</c:v>
                  </c:pt>
                  <c:pt idx="27">
                    <c:v>2.5999999999999999E-3</c:v>
                  </c:pt>
                  <c:pt idx="28">
                    <c:v>1E-3</c:v>
                  </c:pt>
                  <c:pt idx="29">
                    <c:v>1E-4</c:v>
                  </c:pt>
                  <c:pt idx="30">
                    <c:v>4.4000000000000003E-3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3.8E-3</c:v>
                  </c:pt>
                  <c:pt idx="34">
                    <c:v>1.6000000000000001E-3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1E-3</c:v>
                  </c:pt>
                  <c:pt idx="38">
                    <c:v>2.5000000000000001E-3</c:v>
                  </c:pt>
                  <c:pt idx="39">
                    <c:v>1.5E-3</c:v>
                  </c:pt>
                  <c:pt idx="40">
                    <c:v>8.0000000000000004E-4</c:v>
                  </c:pt>
                  <c:pt idx="41">
                    <c:v>4.0000000000000002E-4</c:v>
                  </c:pt>
                  <c:pt idx="42">
                    <c:v>1E-3</c:v>
                  </c:pt>
                  <c:pt idx="43">
                    <c:v>8.9999999999999998E-4</c:v>
                  </c:pt>
                  <c:pt idx="44">
                    <c:v>2.9999999999999997E-4</c:v>
                  </c:pt>
                  <c:pt idx="45">
                    <c:v>1.6000000000000001E-3</c:v>
                  </c:pt>
                  <c:pt idx="46">
                    <c:v>2.9999999999999997E-4</c:v>
                  </c:pt>
                  <c:pt idx="47">
                    <c:v>5.0000000000000001E-4</c:v>
                  </c:pt>
                  <c:pt idx="48">
                    <c:v>8.0000000000000004E-4</c:v>
                  </c:pt>
                  <c:pt idx="49">
                    <c:v>1.1000000000000001E-3</c:v>
                  </c:pt>
                </c:numCache>
              </c:numRef>
            </c:plus>
            <c:minus>
              <c:numRef>
                <c:f>'A (2)'!$D$21:$D$70</c:f>
                <c:numCache>
                  <c:formatCode>General</c:formatCode>
                  <c:ptCount val="5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6.9999999999999999E-4</c:v>
                  </c:pt>
                  <c:pt idx="15">
                    <c:v>6.9999999999999999E-4</c:v>
                  </c:pt>
                  <c:pt idx="16">
                    <c:v>6.4000000000000005E-4</c:v>
                  </c:pt>
                  <c:pt idx="17">
                    <c:v>4.2999999999999999E-4</c:v>
                  </c:pt>
                  <c:pt idx="18">
                    <c:v>1.0399999999999999E-3</c:v>
                  </c:pt>
                  <c:pt idx="19">
                    <c:v>1.7000000000000001E-4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3.0000000000000001E-3</c:v>
                  </c:pt>
                  <c:pt idx="23">
                    <c:v>2.0999999999999999E-3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2.2000000000000001E-3</c:v>
                  </c:pt>
                  <c:pt idx="27">
                    <c:v>2.5999999999999999E-3</c:v>
                  </c:pt>
                  <c:pt idx="28">
                    <c:v>1E-3</c:v>
                  </c:pt>
                  <c:pt idx="29">
                    <c:v>1E-4</c:v>
                  </c:pt>
                  <c:pt idx="30">
                    <c:v>4.4000000000000003E-3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3.8E-3</c:v>
                  </c:pt>
                  <c:pt idx="34">
                    <c:v>1.6000000000000001E-3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1E-3</c:v>
                  </c:pt>
                  <c:pt idx="38">
                    <c:v>2.5000000000000001E-3</c:v>
                  </c:pt>
                  <c:pt idx="39">
                    <c:v>1.5E-3</c:v>
                  </c:pt>
                  <c:pt idx="40">
                    <c:v>8.0000000000000004E-4</c:v>
                  </c:pt>
                  <c:pt idx="41">
                    <c:v>4.0000000000000002E-4</c:v>
                  </c:pt>
                  <c:pt idx="42">
                    <c:v>1E-3</c:v>
                  </c:pt>
                  <c:pt idx="43">
                    <c:v>8.9999999999999998E-4</c:v>
                  </c:pt>
                  <c:pt idx="44">
                    <c:v>2.9999999999999997E-4</c:v>
                  </c:pt>
                  <c:pt idx="45">
                    <c:v>1.6000000000000001E-3</c:v>
                  </c:pt>
                  <c:pt idx="46">
                    <c:v>2.9999999999999997E-4</c:v>
                  </c:pt>
                  <c:pt idx="47">
                    <c:v>5.0000000000000001E-4</c:v>
                  </c:pt>
                  <c:pt idx="48">
                    <c:v>8.0000000000000004E-4</c:v>
                  </c:pt>
                  <c:pt idx="49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(2)'!$F$21:$F$963</c:f>
              <c:numCache>
                <c:formatCode>General</c:formatCode>
                <c:ptCount val="943"/>
                <c:pt idx="0">
                  <c:v>7876</c:v>
                </c:pt>
                <c:pt idx="1">
                  <c:v>7879</c:v>
                </c:pt>
                <c:pt idx="2">
                  <c:v>7514</c:v>
                </c:pt>
                <c:pt idx="3">
                  <c:v>7751.5</c:v>
                </c:pt>
                <c:pt idx="4">
                  <c:v>7752</c:v>
                </c:pt>
                <c:pt idx="5">
                  <c:v>0</c:v>
                </c:pt>
                <c:pt idx="6">
                  <c:v>2995.5</c:v>
                </c:pt>
                <c:pt idx="7">
                  <c:v>2998.5</c:v>
                </c:pt>
                <c:pt idx="8">
                  <c:v>3001.5</c:v>
                </c:pt>
                <c:pt idx="9">
                  <c:v>3002</c:v>
                </c:pt>
                <c:pt idx="10">
                  <c:v>4007.5</c:v>
                </c:pt>
                <c:pt idx="11">
                  <c:v>7746.5</c:v>
                </c:pt>
                <c:pt idx="12">
                  <c:v>7842</c:v>
                </c:pt>
                <c:pt idx="13">
                  <c:v>7842</c:v>
                </c:pt>
                <c:pt idx="14">
                  <c:v>7842</c:v>
                </c:pt>
                <c:pt idx="15">
                  <c:v>7842</c:v>
                </c:pt>
                <c:pt idx="16">
                  <c:v>7876</c:v>
                </c:pt>
                <c:pt idx="17">
                  <c:v>7876</c:v>
                </c:pt>
                <c:pt idx="18">
                  <c:v>7879</c:v>
                </c:pt>
                <c:pt idx="19">
                  <c:v>7879</c:v>
                </c:pt>
                <c:pt idx="20">
                  <c:v>8614.5</c:v>
                </c:pt>
                <c:pt idx="21">
                  <c:v>8615</c:v>
                </c:pt>
                <c:pt idx="22">
                  <c:v>9750</c:v>
                </c:pt>
                <c:pt idx="23">
                  <c:v>9750.5</c:v>
                </c:pt>
                <c:pt idx="24">
                  <c:v>11974</c:v>
                </c:pt>
                <c:pt idx="25">
                  <c:v>11974</c:v>
                </c:pt>
                <c:pt idx="26">
                  <c:v>11977.5</c:v>
                </c:pt>
                <c:pt idx="27">
                  <c:v>11993</c:v>
                </c:pt>
                <c:pt idx="28">
                  <c:v>12132.5</c:v>
                </c:pt>
                <c:pt idx="29">
                  <c:v>12132.5</c:v>
                </c:pt>
                <c:pt idx="30">
                  <c:v>12132.5</c:v>
                </c:pt>
                <c:pt idx="31">
                  <c:v>12135.5</c:v>
                </c:pt>
                <c:pt idx="32">
                  <c:v>12135.5</c:v>
                </c:pt>
                <c:pt idx="33">
                  <c:v>12135.5</c:v>
                </c:pt>
                <c:pt idx="34">
                  <c:v>12136</c:v>
                </c:pt>
                <c:pt idx="35">
                  <c:v>12136</c:v>
                </c:pt>
                <c:pt idx="36">
                  <c:v>12194.5</c:v>
                </c:pt>
                <c:pt idx="37">
                  <c:v>12194.5</c:v>
                </c:pt>
                <c:pt idx="38">
                  <c:v>12194.5</c:v>
                </c:pt>
                <c:pt idx="39">
                  <c:v>12207</c:v>
                </c:pt>
                <c:pt idx="40">
                  <c:v>12207</c:v>
                </c:pt>
                <c:pt idx="41">
                  <c:v>12207</c:v>
                </c:pt>
                <c:pt idx="42">
                  <c:v>12210</c:v>
                </c:pt>
                <c:pt idx="43">
                  <c:v>12210</c:v>
                </c:pt>
                <c:pt idx="44">
                  <c:v>12210</c:v>
                </c:pt>
                <c:pt idx="45">
                  <c:v>12213</c:v>
                </c:pt>
                <c:pt idx="46">
                  <c:v>12213</c:v>
                </c:pt>
                <c:pt idx="47">
                  <c:v>12213</c:v>
                </c:pt>
                <c:pt idx="48">
                  <c:v>12290.5</c:v>
                </c:pt>
                <c:pt idx="49">
                  <c:v>12290.5</c:v>
                </c:pt>
              </c:numCache>
            </c:numRef>
          </c:xVal>
          <c:yVal>
            <c:numRef>
              <c:f>'A (2)'!$M$21:$M$963</c:f>
              <c:numCache>
                <c:formatCode>General</c:formatCode>
                <c:ptCount val="94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CD8-4801-B21F-5C4D07494612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(2)'!$D$21:$D$70</c:f>
                <c:numCache>
                  <c:formatCode>General</c:formatCode>
                  <c:ptCount val="5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6.9999999999999999E-4</c:v>
                  </c:pt>
                  <c:pt idx="15">
                    <c:v>6.9999999999999999E-4</c:v>
                  </c:pt>
                  <c:pt idx="16">
                    <c:v>6.4000000000000005E-4</c:v>
                  </c:pt>
                  <c:pt idx="17">
                    <c:v>4.2999999999999999E-4</c:v>
                  </c:pt>
                  <c:pt idx="18">
                    <c:v>1.0399999999999999E-3</c:v>
                  </c:pt>
                  <c:pt idx="19">
                    <c:v>1.7000000000000001E-4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3.0000000000000001E-3</c:v>
                  </c:pt>
                  <c:pt idx="23">
                    <c:v>2.0999999999999999E-3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2.2000000000000001E-3</c:v>
                  </c:pt>
                  <c:pt idx="27">
                    <c:v>2.5999999999999999E-3</c:v>
                  </c:pt>
                  <c:pt idx="28">
                    <c:v>1E-3</c:v>
                  </c:pt>
                  <c:pt idx="29">
                    <c:v>1E-4</c:v>
                  </c:pt>
                  <c:pt idx="30">
                    <c:v>4.4000000000000003E-3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3.8E-3</c:v>
                  </c:pt>
                  <c:pt idx="34">
                    <c:v>1.6000000000000001E-3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1E-3</c:v>
                  </c:pt>
                  <c:pt idx="38">
                    <c:v>2.5000000000000001E-3</c:v>
                  </c:pt>
                  <c:pt idx="39">
                    <c:v>1.5E-3</c:v>
                  </c:pt>
                  <c:pt idx="40">
                    <c:v>8.0000000000000004E-4</c:v>
                  </c:pt>
                  <c:pt idx="41">
                    <c:v>4.0000000000000002E-4</c:v>
                  </c:pt>
                  <c:pt idx="42">
                    <c:v>1E-3</c:v>
                  </c:pt>
                  <c:pt idx="43">
                    <c:v>8.9999999999999998E-4</c:v>
                  </c:pt>
                  <c:pt idx="44">
                    <c:v>2.9999999999999997E-4</c:v>
                  </c:pt>
                  <c:pt idx="45">
                    <c:v>1.6000000000000001E-3</c:v>
                  </c:pt>
                  <c:pt idx="46">
                    <c:v>2.9999999999999997E-4</c:v>
                  </c:pt>
                  <c:pt idx="47">
                    <c:v>5.0000000000000001E-4</c:v>
                  </c:pt>
                  <c:pt idx="48">
                    <c:v>8.0000000000000004E-4</c:v>
                  </c:pt>
                  <c:pt idx="49">
                    <c:v>1.1000000000000001E-3</c:v>
                  </c:pt>
                </c:numCache>
              </c:numRef>
            </c:plus>
            <c:minus>
              <c:numRef>
                <c:f>'A (2)'!$D$21:$D$70</c:f>
                <c:numCache>
                  <c:formatCode>General</c:formatCode>
                  <c:ptCount val="5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6.9999999999999999E-4</c:v>
                  </c:pt>
                  <c:pt idx="15">
                    <c:v>6.9999999999999999E-4</c:v>
                  </c:pt>
                  <c:pt idx="16">
                    <c:v>6.4000000000000005E-4</c:v>
                  </c:pt>
                  <c:pt idx="17">
                    <c:v>4.2999999999999999E-4</c:v>
                  </c:pt>
                  <c:pt idx="18">
                    <c:v>1.0399999999999999E-3</c:v>
                  </c:pt>
                  <c:pt idx="19">
                    <c:v>1.7000000000000001E-4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3.0000000000000001E-3</c:v>
                  </c:pt>
                  <c:pt idx="23">
                    <c:v>2.0999999999999999E-3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2.2000000000000001E-3</c:v>
                  </c:pt>
                  <c:pt idx="27">
                    <c:v>2.5999999999999999E-3</c:v>
                  </c:pt>
                  <c:pt idx="28">
                    <c:v>1E-3</c:v>
                  </c:pt>
                  <c:pt idx="29">
                    <c:v>1E-4</c:v>
                  </c:pt>
                  <c:pt idx="30">
                    <c:v>4.4000000000000003E-3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3.8E-3</c:v>
                  </c:pt>
                  <c:pt idx="34">
                    <c:v>1.6000000000000001E-3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1E-3</c:v>
                  </c:pt>
                  <c:pt idx="38">
                    <c:v>2.5000000000000001E-3</c:v>
                  </c:pt>
                  <c:pt idx="39">
                    <c:v>1.5E-3</c:v>
                  </c:pt>
                  <c:pt idx="40">
                    <c:v>8.0000000000000004E-4</c:v>
                  </c:pt>
                  <c:pt idx="41">
                    <c:v>4.0000000000000002E-4</c:v>
                  </c:pt>
                  <c:pt idx="42">
                    <c:v>1E-3</c:v>
                  </c:pt>
                  <c:pt idx="43">
                    <c:v>8.9999999999999998E-4</c:v>
                  </c:pt>
                  <c:pt idx="44">
                    <c:v>2.9999999999999997E-4</c:v>
                  </c:pt>
                  <c:pt idx="45">
                    <c:v>1.6000000000000001E-3</c:v>
                  </c:pt>
                  <c:pt idx="46">
                    <c:v>2.9999999999999997E-4</c:v>
                  </c:pt>
                  <c:pt idx="47">
                    <c:v>5.0000000000000001E-4</c:v>
                  </c:pt>
                  <c:pt idx="48">
                    <c:v>8.0000000000000004E-4</c:v>
                  </c:pt>
                  <c:pt idx="49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(2)'!$F$21:$F$963</c:f>
              <c:numCache>
                <c:formatCode>General</c:formatCode>
                <c:ptCount val="943"/>
                <c:pt idx="0">
                  <c:v>7876</c:v>
                </c:pt>
                <c:pt idx="1">
                  <c:v>7879</c:v>
                </c:pt>
                <c:pt idx="2">
                  <c:v>7514</c:v>
                </c:pt>
                <c:pt idx="3">
                  <c:v>7751.5</c:v>
                </c:pt>
                <c:pt idx="4">
                  <c:v>7752</c:v>
                </c:pt>
                <c:pt idx="5">
                  <c:v>0</c:v>
                </c:pt>
                <c:pt idx="6">
                  <c:v>2995.5</c:v>
                </c:pt>
                <c:pt idx="7">
                  <c:v>2998.5</c:v>
                </c:pt>
                <c:pt idx="8">
                  <c:v>3001.5</c:v>
                </c:pt>
                <c:pt idx="9">
                  <c:v>3002</c:v>
                </c:pt>
                <c:pt idx="10">
                  <c:v>4007.5</c:v>
                </c:pt>
                <c:pt idx="11">
                  <c:v>7746.5</c:v>
                </c:pt>
                <c:pt idx="12">
                  <c:v>7842</c:v>
                </c:pt>
                <c:pt idx="13">
                  <c:v>7842</c:v>
                </c:pt>
                <c:pt idx="14">
                  <c:v>7842</c:v>
                </c:pt>
                <c:pt idx="15">
                  <c:v>7842</c:v>
                </c:pt>
                <c:pt idx="16">
                  <c:v>7876</c:v>
                </c:pt>
                <c:pt idx="17">
                  <c:v>7876</c:v>
                </c:pt>
                <c:pt idx="18">
                  <c:v>7879</c:v>
                </c:pt>
                <c:pt idx="19">
                  <c:v>7879</c:v>
                </c:pt>
                <c:pt idx="20">
                  <c:v>8614.5</c:v>
                </c:pt>
                <c:pt idx="21">
                  <c:v>8615</c:v>
                </c:pt>
                <c:pt idx="22">
                  <c:v>9750</c:v>
                </c:pt>
                <c:pt idx="23">
                  <c:v>9750.5</c:v>
                </c:pt>
                <c:pt idx="24">
                  <c:v>11974</c:v>
                </c:pt>
                <c:pt idx="25">
                  <c:v>11974</c:v>
                </c:pt>
                <c:pt idx="26">
                  <c:v>11977.5</c:v>
                </c:pt>
                <c:pt idx="27">
                  <c:v>11993</c:v>
                </c:pt>
                <c:pt idx="28">
                  <c:v>12132.5</c:v>
                </c:pt>
                <c:pt idx="29">
                  <c:v>12132.5</c:v>
                </c:pt>
                <c:pt idx="30">
                  <c:v>12132.5</c:v>
                </c:pt>
                <c:pt idx="31">
                  <c:v>12135.5</c:v>
                </c:pt>
                <c:pt idx="32">
                  <c:v>12135.5</c:v>
                </c:pt>
                <c:pt idx="33">
                  <c:v>12135.5</c:v>
                </c:pt>
                <c:pt idx="34">
                  <c:v>12136</c:v>
                </c:pt>
                <c:pt idx="35">
                  <c:v>12136</c:v>
                </c:pt>
                <c:pt idx="36">
                  <c:v>12194.5</c:v>
                </c:pt>
                <c:pt idx="37">
                  <c:v>12194.5</c:v>
                </c:pt>
                <c:pt idx="38">
                  <c:v>12194.5</c:v>
                </c:pt>
                <c:pt idx="39">
                  <c:v>12207</c:v>
                </c:pt>
                <c:pt idx="40">
                  <c:v>12207</c:v>
                </c:pt>
                <c:pt idx="41">
                  <c:v>12207</c:v>
                </c:pt>
                <c:pt idx="42">
                  <c:v>12210</c:v>
                </c:pt>
                <c:pt idx="43">
                  <c:v>12210</c:v>
                </c:pt>
                <c:pt idx="44">
                  <c:v>12210</c:v>
                </c:pt>
                <c:pt idx="45">
                  <c:v>12213</c:v>
                </c:pt>
                <c:pt idx="46">
                  <c:v>12213</c:v>
                </c:pt>
                <c:pt idx="47">
                  <c:v>12213</c:v>
                </c:pt>
                <c:pt idx="48">
                  <c:v>12290.5</c:v>
                </c:pt>
                <c:pt idx="49">
                  <c:v>12290.5</c:v>
                </c:pt>
              </c:numCache>
            </c:numRef>
          </c:xVal>
          <c:yVal>
            <c:numRef>
              <c:f>'A (2)'!$N$21:$N$963</c:f>
              <c:numCache>
                <c:formatCode>General</c:formatCode>
                <c:ptCount val="94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CD8-4801-B21F-5C4D07494612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(2)'!$F$21:$F$963</c:f>
              <c:numCache>
                <c:formatCode>General</c:formatCode>
                <c:ptCount val="943"/>
                <c:pt idx="0">
                  <c:v>7876</c:v>
                </c:pt>
                <c:pt idx="1">
                  <c:v>7879</c:v>
                </c:pt>
                <c:pt idx="2">
                  <c:v>7514</c:v>
                </c:pt>
                <c:pt idx="3">
                  <c:v>7751.5</c:v>
                </c:pt>
                <c:pt idx="4">
                  <c:v>7752</c:v>
                </c:pt>
                <c:pt idx="5">
                  <c:v>0</c:v>
                </c:pt>
                <c:pt idx="6">
                  <c:v>2995.5</c:v>
                </c:pt>
                <c:pt idx="7">
                  <c:v>2998.5</c:v>
                </c:pt>
                <c:pt idx="8">
                  <c:v>3001.5</c:v>
                </c:pt>
                <c:pt idx="9">
                  <c:v>3002</c:v>
                </c:pt>
                <c:pt idx="10">
                  <c:v>4007.5</c:v>
                </c:pt>
                <c:pt idx="11">
                  <c:v>7746.5</c:v>
                </c:pt>
                <c:pt idx="12">
                  <c:v>7842</c:v>
                </c:pt>
                <c:pt idx="13">
                  <c:v>7842</c:v>
                </c:pt>
                <c:pt idx="14">
                  <c:v>7842</c:v>
                </c:pt>
                <c:pt idx="15">
                  <c:v>7842</c:v>
                </c:pt>
                <c:pt idx="16">
                  <c:v>7876</c:v>
                </c:pt>
                <c:pt idx="17">
                  <c:v>7876</c:v>
                </c:pt>
                <c:pt idx="18">
                  <c:v>7879</c:v>
                </c:pt>
                <c:pt idx="19">
                  <c:v>7879</c:v>
                </c:pt>
                <c:pt idx="20">
                  <c:v>8614.5</c:v>
                </c:pt>
                <c:pt idx="21">
                  <c:v>8615</c:v>
                </c:pt>
                <c:pt idx="22">
                  <c:v>9750</c:v>
                </c:pt>
                <c:pt idx="23">
                  <c:v>9750.5</c:v>
                </c:pt>
                <c:pt idx="24">
                  <c:v>11974</c:v>
                </c:pt>
                <c:pt idx="25">
                  <c:v>11974</c:v>
                </c:pt>
                <c:pt idx="26">
                  <c:v>11977.5</c:v>
                </c:pt>
                <c:pt idx="27">
                  <c:v>11993</c:v>
                </c:pt>
                <c:pt idx="28">
                  <c:v>12132.5</c:v>
                </c:pt>
                <c:pt idx="29">
                  <c:v>12132.5</c:v>
                </c:pt>
                <c:pt idx="30">
                  <c:v>12132.5</c:v>
                </c:pt>
                <c:pt idx="31">
                  <c:v>12135.5</c:v>
                </c:pt>
                <c:pt idx="32">
                  <c:v>12135.5</c:v>
                </c:pt>
                <c:pt idx="33">
                  <c:v>12135.5</c:v>
                </c:pt>
                <c:pt idx="34">
                  <c:v>12136</c:v>
                </c:pt>
                <c:pt idx="35">
                  <c:v>12136</c:v>
                </c:pt>
                <c:pt idx="36">
                  <c:v>12194.5</c:v>
                </c:pt>
                <c:pt idx="37">
                  <c:v>12194.5</c:v>
                </c:pt>
                <c:pt idx="38">
                  <c:v>12194.5</c:v>
                </c:pt>
                <c:pt idx="39">
                  <c:v>12207</c:v>
                </c:pt>
                <c:pt idx="40">
                  <c:v>12207</c:v>
                </c:pt>
                <c:pt idx="41">
                  <c:v>12207</c:v>
                </c:pt>
                <c:pt idx="42">
                  <c:v>12210</c:v>
                </c:pt>
                <c:pt idx="43">
                  <c:v>12210</c:v>
                </c:pt>
                <c:pt idx="44">
                  <c:v>12210</c:v>
                </c:pt>
                <c:pt idx="45">
                  <c:v>12213</c:v>
                </c:pt>
                <c:pt idx="46">
                  <c:v>12213</c:v>
                </c:pt>
                <c:pt idx="47">
                  <c:v>12213</c:v>
                </c:pt>
                <c:pt idx="48">
                  <c:v>12290.5</c:v>
                </c:pt>
                <c:pt idx="49">
                  <c:v>12290.5</c:v>
                </c:pt>
              </c:numCache>
            </c:numRef>
          </c:xVal>
          <c:yVal>
            <c:numRef>
              <c:f>'A (2)'!$O$21:$O$963</c:f>
              <c:numCache>
                <c:formatCode>General</c:formatCode>
                <c:ptCount val="94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CD8-4801-B21F-5C4D07494612}"/>
            </c:ext>
          </c:extLst>
        </c:ser>
        <c:ser>
          <c:idx val="8"/>
          <c:order val="8"/>
          <c:tx>
            <c:strRef>
              <c:f>'A (2)'!$W$1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(2)'!$V$2:$V$17</c:f>
              <c:numCache>
                <c:formatCode>General</c:formatCode>
                <c:ptCount val="16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13000</c:v>
                </c:pt>
                <c:pt idx="14">
                  <c:v>14000</c:v>
                </c:pt>
                <c:pt idx="15">
                  <c:v>15000</c:v>
                </c:pt>
              </c:numCache>
            </c:numRef>
          </c:xVal>
          <c:yVal>
            <c:numRef>
              <c:f>'A (2)'!$W$2:$W$17</c:f>
              <c:numCache>
                <c:formatCode>General</c:formatCode>
                <c:ptCount val="16"/>
                <c:pt idx="0">
                  <c:v>-2.4804322692759161E-4</c:v>
                </c:pt>
                <c:pt idx="1">
                  <c:v>-4.1569888996800886E-3</c:v>
                </c:pt>
                <c:pt idx="2">
                  <c:v>-8.9588798400066158E-3</c:v>
                </c:pt>
                <c:pt idx="3">
                  <c:v>-1.4653716047907168E-2</c:v>
                </c:pt>
                <c:pt idx="4">
                  <c:v>-2.1241497523381756E-2</c:v>
                </c:pt>
                <c:pt idx="5">
                  <c:v>-2.8722224266430368E-2</c:v>
                </c:pt>
                <c:pt idx="6">
                  <c:v>-3.7095896277053009E-2</c:v>
                </c:pt>
                <c:pt idx="7">
                  <c:v>-4.6362513555249688E-2</c:v>
                </c:pt>
                <c:pt idx="8">
                  <c:v>-5.6522076101020391E-2</c:v>
                </c:pt>
                <c:pt idx="9">
                  <c:v>-6.7574583914365133E-2</c:v>
                </c:pt>
                <c:pt idx="10">
                  <c:v>-7.9520036995283885E-2</c:v>
                </c:pt>
                <c:pt idx="11">
                  <c:v>-9.2358435343776676E-2</c:v>
                </c:pt>
                <c:pt idx="12">
                  <c:v>-0.10608977895984349</c:v>
                </c:pt>
                <c:pt idx="13">
                  <c:v>-0.12071406784348435</c:v>
                </c:pt>
                <c:pt idx="14">
                  <c:v>-0.13623130199469924</c:v>
                </c:pt>
                <c:pt idx="15">
                  <c:v>-0.15264148141348813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CD8-4801-B21F-5C4D07494612}"/>
            </c:ext>
          </c:extLst>
        </c:ser>
        <c:ser>
          <c:idx val="9"/>
          <c:order val="9"/>
          <c:tx>
            <c:strRef>
              <c:f>'A (2)'!$U$20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C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(2)'!$F$21:$F$524</c:f>
              <c:numCache>
                <c:formatCode>General</c:formatCode>
                <c:ptCount val="504"/>
                <c:pt idx="0">
                  <c:v>7876</c:v>
                </c:pt>
                <c:pt idx="1">
                  <c:v>7879</c:v>
                </c:pt>
                <c:pt idx="2">
                  <c:v>7514</c:v>
                </c:pt>
                <c:pt idx="3">
                  <c:v>7751.5</c:v>
                </c:pt>
                <c:pt idx="4">
                  <c:v>7752</c:v>
                </c:pt>
                <c:pt idx="5">
                  <c:v>0</c:v>
                </c:pt>
                <c:pt idx="6">
                  <c:v>2995.5</c:v>
                </c:pt>
                <c:pt idx="7">
                  <c:v>2998.5</c:v>
                </c:pt>
                <c:pt idx="8">
                  <c:v>3001.5</c:v>
                </c:pt>
                <c:pt idx="9">
                  <c:v>3002</c:v>
                </c:pt>
                <c:pt idx="10">
                  <c:v>4007.5</c:v>
                </c:pt>
                <c:pt idx="11">
                  <c:v>7746.5</c:v>
                </c:pt>
                <c:pt idx="12">
                  <c:v>7842</c:v>
                </c:pt>
                <c:pt idx="13">
                  <c:v>7842</c:v>
                </c:pt>
                <c:pt idx="14">
                  <c:v>7842</c:v>
                </c:pt>
                <c:pt idx="15">
                  <c:v>7842</c:v>
                </c:pt>
                <c:pt idx="16">
                  <c:v>7876</c:v>
                </c:pt>
                <c:pt idx="17">
                  <c:v>7876</c:v>
                </c:pt>
                <c:pt idx="18">
                  <c:v>7879</c:v>
                </c:pt>
                <c:pt idx="19">
                  <c:v>7879</c:v>
                </c:pt>
                <c:pt idx="20">
                  <c:v>8614.5</c:v>
                </c:pt>
                <c:pt idx="21">
                  <c:v>8615</c:v>
                </c:pt>
                <c:pt idx="22">
                  <c:v>9750</c:v>
                </c:pt>
                <c:pt idx="23">
                  <c:v>9750.5</c:v>
                </c:pt>
                <c:pt idx="24">
                  <c:v>11974</c:v>
                </c:pt>
                <c:pt idx="25">
                  <c:v>11974</c:v>
                </c:pt>
                <c:pt idx="26">
                  <c:v>11977.5</c:v>
                </c:pt>
                <c:pt idx="27">
                  <c:v>11993</c:v>
                </c:pt>
                <c:pt idx="28">
                  <c:v>12132.5</c:v>
                </c:pt>
                <c:pt idx="29">
                  <c:v>12132.5</c:v>
                </c:pt>
                <c:pt idx="30">
                  <c:v>12132.5</c:v>
                </c:pt>
                <c:pt idx="31">
                  <c:v>12135.5</c:v>
                </c:pt>
                <c:pt idx="32">
                  <c:v>12135.5</c:v>
                </c:pt>
                <c:pt idx="33">
                  <c:v>12135.5</c:v>
                </c:pt>
                <c:pt idx="34">
                  <c:v>12136</c:v>
                </c:pt>
                <c:pt idx="35">
                  <c:v>12136</c:v>
                </c:pt>
                <c:pt idx="36">
                  <c:v>12194.5</c:v>
                </c:pt>
                <c:pt idx="37">
                  <c:v>12194.5</c:v>
                </c:pt>
                <c:pt idx="38">
                  <c:v>12194.5</c:v>
                </c:pt>
                <c:pt idx="39">
                  <c:v>12207</c:v>
                </c:pt>
                <c:pt idx="40">
                  <c:v>12207</c:v>
                </c:pt>
                <c:pt idx="41">
                  <c:v>12207</c:v>
                </c:pt>
                <c:pt idx="42">
                  <c:v>12210</c:v>
                </c:pt>
                <c:pt idx="43">
                  <c:v>12210</c:v>
                </c:pt>
                <c:pt idx="44">
                  <c:v>12210</c:v>
                </c:pt>
                <c:pt idx="45">
                  <c:v>12213</c:v>
                </c:pt>
                <c:pt idx="46">
                  <c:v>12213</c:v>
                </c:pt>
                <c:pt idx="47">
                  <c:v>12213</c:v>
                </c:pt>
                <c:pt idx="48">
                  <c:v>12290.5</c:v>
                </c:pt>
                <c:pt idx="49">
                  <c:v>12290.5</c:v>
                </c:pt>
              </c:numCache>
            </c:numRef>
          </c:xVal>
          <c:yVal>
            <c:numRef>
              <c:f>'A (2)'!$U$21:$U$524</c:f>
              <c:numCache>
                <c:formatCode>General</c:formatCode>
                <c:ptCount val="50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DCD8-4801-B21F-5C4D07494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3991040"/>
        <c:axId val="1"/>
      </c:scatterChart>
      <c:valAx>
        <c:axId val="74399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52316076294281"/>
              <c:y val="0.868903719352154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683923705722074E-2"/>
              <c:y val="0.38414698162729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399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8392370572207084"/>
          <c:y val="0.92073298764483702"/>
          <c:w val="0.91280653950953683"/>
          <c:h val="0.9817085974009345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14.  V1115 Cas - [53388.369, 0.32329]</a:t>
            </a:r>
          </a:p>
        </c:rich>
      </c:tx>
      <c:layout>
        <c:manualLayout>
          <c:xMode val="edge"/>
          <c:yMode val="edge"/>
          <c:x val="0.1663069222178761"/>
          <c:y val="1.8587360594795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31113356246368"/>
          <c:y val="0.14869888475836432"/>
          <c:w val="0.83585401324372011"/>
          <c:h val="0.69516728624535318"/>
        </c:manualLayout>
      </c:layout>
      <c:scatterChart>
        <c:scatterStyle val="lineMarker"/>
        <c:varyColors val="0"/>
        <c:ser>
          <c:idx val="3"/>
          <c:order val="0"/>
          <c:tx>
            <c:strRef>
              <c:f>'A (2)'!$J$20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(2)'!$D$21:$D$46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6.9999999999999999E-4</c:v>
                  </c:pt>
                  <c:pt idx="15">
                    <c:v>6.9999999999999999E-4</c:v>
                  </c:pt>
                  <c:pt idx="16">
                    <c:v>6.4000000000000005E-4</c:v>
                  </c:pt>
                  <c:pt idx="17">
                    <c:v>4.2999999999999999E-4</c:v>
                  </c:pt>
                  <c:pt idx="18">
                    <c:v>1.0399999999999999E-3</c:v>
                  </c:pt>
                  <c:pt idx="19">
                    <c:v>1.7000000000000001E-4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3.0000000000000001E-3</c:v>
                  </c:pt>
                  <c:pt idx="23">
                    <c:v>2.0999999999999999E-3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(2)'!$D$21:$D$46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6.9999999999999999E-4</c:v>
                  </c:pt>
                  <c:pt idx="15">
                    <c:v>6.9999999999999999E-4</c:v>
                  </c:pt>
                  <c:pt idx="16">
                    <c:v>6.4000000000000005E-4</c:v>
                  </c:pt>
                  <c:pt idx="17">
                    <c:v>4.2999999999999999E-4</c:v>
                  </c:pt>
                  <c:pt idx="18">
                    <c:v>1.0399999999999999E-3</c:v>
                  </c:pt>
                  <c:pt idx="19">
                    <c:v>1.7000000000000001E-4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3.0000000000000001E-3</c:v>
                  </c:pt>
                  <c:pt idx="23">
                    <c:v>2.0999999999999999E-3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(2)'!$F$21:$F$963</c:f>
              <c:numCache>
                <c:formatCode>General</c:formatCode>
                <c:ptCount val="943"/>
                <c:pt idx="0">
                  <c:v>7876</c:v>
                </c:pt>
                <c:pt idx="1">
                  <c:v>7879</c:v>
                </c:pt>
                <c:pt idx="2">
                  <c:v>7514</c:v>
                </c:pt>
                <c:pt idx="3">
                  <c:v>7751.5</c:v>
                </c:pt>
                <c:pt idx="4">
                  <c:v>7752</c:v>
                </c:pt>
                <c:pt idx="5">
                  <c:v>0</c:v>
                </c:pt>
                <c:pt idx="6">
                  <c:v>2995.5</c:v>
                </c:pt>
                <c:pt idx="7">
                  <c:v>2998.5</c:v>
                </c:pt>
                <c:pt idx="8">
                  <c:v>3001.5</c:v>
                </c:pt>
                <c:pt idx="9">
                  <c:v>3002</c:v>
                </c:pt>
                <c:pt idx="10">
                  <c:v>4007.5</c:v>
                </c:pt>
                <c:pt idx="11">
                  <c:v>7746.5</c:v>
                </c:pt>
                <c:pt idx="12">
                  <c:v>7842</c:v>
                </c:pt>
                <c:pt idx="13">
                  <c:v>7842</c:v>
                </c:pt>
                <c:pt idx="14">
                  <c:v>7842</c:v>
                </c:pt>
                <c:pt idx="15">
                  <c:v>7842</c:v>
                </c:pt>
                <c:pt idx="16">
                  <c:v>7876</c:v>
                </c:pt>
                <c:pt idx="17">
                  <c:v>7876</c:v>
                </c:pt>
                <c:pt idx="18">
                  <c:v>7879</c:v>
                </c:pt>
                <c:pt idx="19">
                  <c:v>7879</c:v>
                </c:pt>
                <c:pt idx="20">
                  <c:v>8614.5</c:v>
                </c:pt>
                <c:pt idx="21">
                  <c:v>8615</c:v>
                </c:pt>
                <c:pt idx="22">
                  <c:v>9750</c:v>
                </c:pt>
                <c:pt idx="23">
                  <c:v>9750.5</c:v>
                </c:pt>
                <c:pt idx="24">
                  <c:v>11974</c:v>
                </c:pt>
                <c:pt idx="25">
                  <c:v>11974</c:v>
                </c:pt>
                <c:pt idx="26">
                  <c:v>11977.5</c:v>
                </c:pt>
                <c:pt idx="27">
                  <c:v>11993</c:v>
                </c:pt>
                <c:pt idx="28">
                  <c:v>12132.5</c:v>
                </c:pt>
                <c:pt idx="29">
                  <c:v>12132.5</c:v>
                </c:pt>
                <c:pt idx="30">
                  <c:v>12132.5</c:v>
                </c:pt>
                <c:pt idx="31">
                  <c:v>12135.5</c:v>
                </c:pt>
                <c:pt idx="32">
                  <c:v>12135.5</c:v>
                </c:pt>
                <c:pt idx="33">
                  <c:v>12135.5</c:v>
                </c:pt>
                <c:pt idx="34">
                  <c:v>12136</c:v>
                </c:pt>
                <c:pt idx="35">
                  <c:v>12136</c:v>
                </c:pt>
                <c:pt idx="36">
                  <c:v>12194.5</c:v>
                </c:pt>
                <c:pt idx="37">
                  <c:v>12194.5</c:v>
                </c:pt>
                <c:pt idx="38">
                  <c:v>12194.5</c:v>
                </c:pt>
                <c:pt idx="39">
                  <c:v>12207</c:v>
                </c:pt>
                <c:pt idx="40">
                  <c:v>12207</c:v>
                </c:pt>
                <c:pt idx="41">
                  <c:v>12207</c:v>
                </c:pt>
                <c:pt idx="42">
                  <c:v>12210</c:v>
                </c:pt>
                <c:pt idx="43">
                  <c:v>12210</c:v>
                </c:pt>
                <c:pt idx="44">
                  <c:v>12210</c:v>
                </c:pt>
                <c:pt idx="45">
                  <c:v>12213</c:v>
                </c:pt>
                <c:pt idx="46">
                  <c:v>12213</c:v>
                </c:pt>
                <c:pt idx="47">
                  <c:v>12213</c:v>
                </c:pt>
                <c:pt idx="48">
                  <c:v>12290.5</c:v>
                </c:pt>
                <c:pt idx="49">
                  <c:v>12290.5</c:v>
                </c:pt>
              </c:numCache>
            </c:numRef>
          </c:xVal>
          <c:yVal>
            <c:numRef>
              <c:f>'A (2)'!$G$21:$G$963</c:f>
              <c:numCache>
                <c:formatCode>General</c:formatCode>
                <c:ptCount val="943"/>
                <c:pt idx="0">
                  <c:v>-5.6040000003122259E-2</c:v>
                </c:pt>
                <c:pt idx="1">
                  <c:v>-5.5510000005597249E-2</c:v>
                </c:pt>
                <c:pt idx="2">
                  <c:v>-5.0159999998868443E-2</c:v>
                </c:pt>
                <c:pt idx="3">
                  <c:v>-5.1634999996167608E-2</c:v>
                </c:pt>
                <c:pt idx="4">
                  <c:v>-5.4579999996349216E-2</c:v>
                </c:pt>
                <c:pt idx="5">
                  <c:v>0</c:v>
                </c:pt>
                <c:pt idx="6">
                  <c:v>-1.4994999997725245E-2</c:v>
                </c:pt>
                <c:pt idx="7">
                  <c:v>-1.516490000358317E-2</c:v>
                </c:pt>
                <c:pt idx="8">
                  <c:v>-1.4835000001767185E-2</c:v>
                </c:pt>
                <c:pt idx="9">
                  <c:v>-1.4379999003722332E-2</c:v>
                </c:pt>
                <c:pt idx="10">
                  <c:v>-2.0574999995005783E-2</c:v>
                </c:pt>
                <c:pt idx="11">
                  <c:v>-5.3585000001476146E-2</c:v>
                </c:pt>
                <c:pt idx="12">
                  <c:v>-5.5079999998270068E-2</c:v>
                </c:pt>
                <c:pt idx="13">
                  <c:v>-5.5079999998270068E-2</c:v>
                </c:pt>
                <c:pt idx="14">
                  <c:v>-5.4980000000796281E-2</c:v>
                </c:pt>
                <c:pt idx="15">
                  <c:v>-5.4980000000796281E-2</c:v>
                </c:pt>
                <c:pt idx="16">
                  <c:v>-5.5939999998372514E-2</c:v>
                </c:pt>
                <c:pt idx="17">
                  <c:v>-5.5240000001504086E-2</c:v>
                </c:pt>
                <c:pt idx="18">
                  <c:v>-5.5410000000847504E-2</c:v>
                </c:pt>
                <c:pt idx="19">
                  <c:v>-5.4710000003979076E-2</c:v>
                </c:pt>
                <c:pt idx="20">
                  <c:v>-6.2904999998863786E-2</c:v>
                </c:pt>
                <c:pt idx="21">
                  <c:v>-6.3849999998637941E-2</c:v>
                </c:pt>
                <c:pt idx="22">
                  <c:v>-7.5899999996181577E-2</c:v>
                </c:pt>
                <c:pt idx="23">
                  <c:v>-7.3644999996758997E-2</c:v>
                </c:pt>
                <c:pt idx="24">
                  <c:v>-9.9180000004707836E-2</c:v>
                </c:pt>
                <c:pt idx="25">
                  <c:v>-9.8300000005110633E-2</c:v>
                </c:pt>
                <c:pt idx="26">
                  <c:v>-9.9674999997660052E-2</c:v>
                </c:pt>
                <c:pt idx="27">
                  <c:v>-9.8570000001927838E-2</c:v>
                </c:pt>
                <c:pt idx="28">
                  <c:v>-0.10112500000104774</c:v>
                </c:pt>
                <c:pt idx="29">
                  <c:v>-9.9725000000034925E-2</c:v>
                </c:pt>
                <c:pt idx="30">
                  <c:v>-9.9025000003166497E-2</c:v>
                </c:pt>
                <c:pt idx="31">
                  <c:v>-0.10239500000170665</c:v>
                </c:pt>
                <c:pt idx="32">
                  <c:v>-0.10219499999948312</c:v>
                </c:pt>
                <c:pt idx="33">
                  <c:v>-0.10159500000008848</c:v>
                </c:pt>
                <c:pt idx="34">
                  <c:v>-0.1008399999991525</c:v>
                </c:pt>
                <c:pt idx="35">
                  <c:v>-0.1008399999991525</c:v>
                </c:pt>
                <c:pt idx="36">
                  <c:v>-0.10020499999518506</c:v>
                </c:pt>
                <c:pt idx="37">
                  <c:v>-0.10000499999296153</c:v>
                </c:pt>
                <c:pt idx="38">
                  <c:v>-9.9404999993566889E-2</c:v>
                </c:pt>
                <c:pt idx="39">
                  <c:v>-0.10353000000031898</c:v>
                </c:pt>
                <c:pt idx="40">
                  <c:v>-0.10182999999960884</c:v>
                </c:pt>
                <c:pt idx="41">
                  <c:v>-0.10173000000213506</c:v>
                </c:pt>
                <c:pt idx="42">
                  <c:v>-0.10240000000339933</c:v>
                </c:pt>
                <c:pt idx="43">
                  <c:v>-0.10229999999864958</c:v>
                </c:pt>
                <c:pt idx="44">
                  <c:v>-0.10210000000370201</c:v>
                </c:pt>
                <c:pt idx="45">
                  <c:v>-0.10347000000183471</c:v>
                </c:pt>
                <c:pt idx="46">
                  <c:v>-0.10207000000082189</c:v>
                </c:pt>
                <c:pt idx="47">
                  <c:v>-0.1019700000033481</c:v>
                </c:pt>
                <c:pt idx="48">
                  <c:v>-0.10224500000185799</c:v>
                </c:pt>
                <c:pt idx="49">
                  <c:v>-0.1015449999977136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B31-494B-9B7D-6F72C5628A1E}"/>
            </c:ext>
          </c:extLst>
        </c:ser>
        <c:ser>
          <c:idx val="8"/>
          <c:order val="1"/>
          <c:tx>
            <c:strRef>
              <c:f>'A (2)'!$W$1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(2)'!$V$2:$V$17</c:f>
              <c:numCache>
                <c:formatCode>General</c:formatCode>
                <c:ptCount val="16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13000</c:v>
                </c:pt>
                <c:pt idx="14">
                  <c:v>14000</c:v>
                </c:pt>
                <c:pt idx="15">
                  <c:v>15000</c:v>
                </c:pt>
              </c:numCache>
            </c:numRef>
          </c:xVal>
          <c:yVal>
            <c:numRef>
              <c:f>'A (2)'!$W$2:$W$17</c:f>
              <c:numCache>
                <c:formatCode>General</c:formatCode>
                <c:ptCount val="16"/>
                <c:pt idx="0">
                  <c:v>-2.4804322692759161E-4</c:v>
                </c:pt>
                <c:pt idx="1">
                  <c:v>-4.1569888996800886E-3</c:v>
                </c:pt>
                <c:pt idx="2">
                  <c:v>-8.9588798400066158E-3</c:v>
                </c:pt>
                <c:pt idx="3">
                  <c:v>-1.4653716047907168E-2</c:v>
                </c:pt>
                <c:pt idx="4">
                  <c:v>-2.1241497523381756E-2</c:v>
                </c:pt>
                <c:pt idx="5">
                  <c:v>-2.8722224266430368E-2</c:v>
                </c:pt>
                <c:pt idx="6">
                  <c:v>-3.7095896277053009E-2</c:v>
                </c:pt>
                <c:pt idx="7">
                  <c:v>-4.6362513555249688E-2</c:v>
                </c:pt>
                <c:pt idx="8">
                  <c:v>-5.6522076101020391E-2</c:v>
                </c:pt>
                <c:pt idx="9">
                  <c:v>-6.7574583914365133E-2</c:v>
                </c:pt>
                <c:pt idx="10">
                  <c:v>-7.9520036995283885E-2</c:v>
                </c:pt>
                <c:pt idx="11">
                  <c:v>-9.2358435343776676E-2</c:v>
                </c:pt>
                <c:pt idx="12">
                  <c:v>-0.10608977895984349</c:v>
                </c:pt>
                <c:pt idx="13">
                  <c:v>-0.12071406784348435</c:v>
                </c:pt>
                <c:pt idx="14">
                  <c:v>-0.13623130199469924</c:v>
                </c:pt>
                <c:pt idx="15">
                  <c:v>-0.15264148141348813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B31-494B-9B7D-6F72C5628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4007600"/>
        <c:axId val="1"/>
      </c:scatterChart>
      <c:valAx>
        <c:axId val="744007600"/>
        <c:scaling>
          <c:orientation val="minMax"/>
          <c:max val="9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40076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V1115 Cas -- O-C Diagr</a:t>
            </a:r>
          </a:p>
        </c:rich>
      </c:tx>
      <c:layout>
        <c:manualLayout>
          <c:xMode val="edge"/>
          <c:yMode val="edge"/>
          <c:x val="0.39551382523465556"/>
          <c:y val="3.1674208144796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47701704373492E-2"/>
          <c:y val="0.11085985097463033"/>
          <c:w val="0.9020076038174738"/>
          <c:h val="0.77828140276067015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Q_fit!$D$21:$D$111</c:f>
              <c:numCache>
                <c:formatCode>General</c:formatCode>
                <c:ptCount val="91"/>
                <c:pt idx="0">
                  <c:v>0</c:v>
                </c:pt>
                <c:pt idx="1">
                  <c:v>0.29954999999999998</c:v>
                </c:pt>
                <c:pt idx="2">
                  <c:v>0.29985000000000001</c:v>
                </c:pt>
                <c:pt idx="3">
                  <c:v>0.30014999999999997</c:v>
                </c:pt>
                <c:pt idx="4">
                  <c:v>0.30020000000000002</c:v>
                </c:pt>
                <c:pt idx="5">
                  <c:v>0.40075</c:v>
                </c:pt>
                <c:pt idx="6">
                  <c:v>0.77464999999999995</c:v>
                </c:pt>
                <c:pt idx="7">
                  <c:v>0.78420000000000001</c:v>
                </c:pt>
                <c:pt idx="8">
                  <c:v>0.78420000000000001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xVal>
          <c:yVal>
            <c:numRef>
              <c:f>Q_fit!$E$21:$E$111</c:f>
              <c:numCache>
                <c:formatCode>General</c:formatCode>
                <c:ptCount val="91"/>
                <c:pt idx="0">
                  <c:v>0</c:v>
                </c:pt>
                <c:pt idx="1">
                  <c:v>-1.4994999997725245E-2</c:v>
                </c:pt>
                <c:pt idx="2">
                  <c:v>-1.516490000358317E-2</c:v>
                </c:pt>
                <c:pt idx="3">
                  <c:v>-1.4835000001767185E-2</c:v>
                </c:pt>
                <c:pt idx="4">
                  <c:v>-1.4379999003722332E-2</c:v>
                </c:pt>
                <c:pt idx="5">
                  <c:v>-2.0574999995005783E-2</c:v>
                </c:pt>
                <c:pt idx="6">
                  <c:v>-5.3585000001476146E-2</c:v>
                </c:pt>
                <c:pt idx="7">
                  <c:v>-5.5079999998270068E-2</c:v>
                </c:pt>
                <c:pt idx="8">
                  <c:v>-5.4980000000796281E-2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0EC-4040-94A4-C5D122DA5861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Q_fit!$U$2:$U$27</c:f>
              <c:numCache>
                <c:formatCode>General</c:formatCode>
                <c:ptCount val="2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</c:numCache>
            </c:numRef>
          </c:xVal>
          <c:yVal>
            <c:numRef>
              <c:f>Q_fit!$V$2:$V$27</c:f>
              <c:numCache>
                <c:formatCode>General</c:formatCode>
                <c:ptCount val="26"/>
                <c:pt idx="0">
                  <c:v>-2.4804322692759161E-4</c:v>
                </c:pt>
                <c:pt idx="1">
                  <c:v>-4.1569888996800886E-3</c:v>
                </c:pt>
                <c:pt idx="2">
                  <c:v>-8.9588798400066158E-3</c:v>
                </c:pt>
                <c:pt idx="3">
                  <c:v>-1.4653716047907168E-2</c:v>
                </c:pt>
                <c:pt idx="4">
                  <c:v>-2.124149752338176E-2</c:v>
                </c:pt>
                <c:pt idx="5">
                  <c:v>-2.8722224266430368E-2</c:v>
                </c:pt>
                <c:pt idx="6">
                  <c:v>-3.7095896277053009E-2</c:v>
                </c:pt>
                <c:pt idx="7">
                  <c:v>-4.6362513555249681E-2</c:v>
                </c:pt>
                <c:pt idx="8">
                  <c:v>-5.6522076101020398E-2</c:v>
                </c:pt>
                <c:pt idx="9">
                  <c:v>-6.7574583914365133E-2</c:v>
                </c:pt>
                <c:pt idx="10">
                  <c:v>-7.9520036995283885E-2</c:v>
                </c:pt>
                <c:pt idx="11">
                  <c:v>-9.235843534377669E-2</c:v>
                </c:pt>
                <c:pt idx="12">
                  <c:v>-0.10608977895984349</c:v>
                </c:pt>
                <c:pt idx="13">
                  <c:v>-0.12071406784348435</c:v>
                </c:pt>
                <c:pt idx="14">
                  <c:v>-0.13623130199469921</c:v>
                </c:pt>
                <c:pt idx="15">
                  <c:v>-0.15264148141348813</c:v>
                </c:pt>
                <c:pt idx="16">
                  <c:v>-0.1699446060998511</c:v>
                </c:pt>
                <c:pt idx="17">
                  <c:v>-0.18814067605378804</c:v>
                </c:pt>
                <c:pt idx="18">
                  <c:v>-0.20722969127529905</c:v>
                </c:pt>
                <c:pt idx="19">
                  <c:v>-0.22721165176438407</c:v>
                </c:pt>
                <c:pt idx="20">
                  <c:v>-0.24808655752104314</c:v>
                </c:pt>
                <c:pt idx="21">
                  <c:v>-0.2698544085452762</c:v>
                </c:pt>
                <c:pt idx="22">
                  <c:v>-0.29251520483708338</c:v>
                </c:pt>
                <c:pt idx="23">
                  <c:v>-0.31606894639646443</c:v>
                </c:pt>
                <c:pt idx="24">
                  <c:v>-0.3405156332234196</c:v>
                </c:pt>
                <c:pt idx="25">
                  <c:v>-0.36585526531794887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0EC-4040-94A4-C5D122DA5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4250632"/>
        <c:axId val="1"/>
      </c:scatterChart>
      <c:valAx>
        <c:axId val="754250632"/>
        <c:scaling>
          <c:orientation val="minMax"/>
          <c:max val="1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68240887244466342"/>
              <c:y val="0.938914977256802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5.9031877213695395E-3"/>
              <c:y val="0.47058871034785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4250632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16884356397599"/>
          <c:y val="0.93891497725680217"/>
          <c:w val="0.44510060209415969"/>
          <c:h val="0.9886887329129108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104775</xdr:colOff>
      <xdr:row>115</xdr:row>
      <xdr:rowOff>0</xdr:rowOff>
    </xdr:from>
    <xdr:to>
      <xdr:col>46</xdr:col>
      <xdr:colOff>457200</xdr:colOff>
      <xdr:row>135</xdr:row>
      <xdr:rowOff>28575</xdr:rowOff>
    </xdr:to>
    <xdr:graphicFrame macro="">
      <xdr:nvGraphicFramePr>
        <xdr:cNvPr id="1042" name="Chart 19">
          <a:extLst>
            <a:ext uri="{FF2B5EF4-FFF2-40B4-BE49-F238E27FC236}">
              <a16:creationId xmlns:a16="http://schemas.microsoft.com/office/drawing/2014/main" id="{FB4C3CC9-031F-B6EE-FE9B-11C4130CAA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600075</xdr:colOff>
      <xdr:row>66</xdr:row>
      <xdr:rowOff>47625</xdr:rowOff>
    </xdr:from>
    <xdr:to>
      <xdr:col>45</xdr:col>
      <xdr:colOff>66675</xdr:colOff>
      <xdr:row>80</xdr:row>
      <xdr:rowOff>152400</xdr:rowOff>
    </xdr:to>
    <xdr:graphicFrame macro="">
      <xdr:nvGraphicFramePr>
        <xdr:cNvPr id="1043" name="Chart 22">
          <a:extLst>
            <a:ext uri="{FF2B5EF4-FFF2-40B4-BE49-F238E27FC236}">
              <a16:creationId xmlns:a16="http://schemas.microsoft.com/office/drawing/2014/main" id="{613F7C8B-F1CC-E086-5A6C-F4F5116792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95250</xdr:colOff>
      <xdr:row>0</xdr:row>
      <xdr:rowOff>9524</xdr:rowOff>
    </xdr:from>
    <xdr:to>
      <xdr:col>19</xdr:col>
      <xdr:colOff>9525</xdr:colOff>
      <xdr:row>18</xdr:row>
      <xdr:rowOff>85724</xdr:rowOff>
    </xdr:to>
    <xdr:graphicFrame macro="">
      <xdr:nvGraphicFramePr>
        <xdr:cNvPr id="1045" name="Chart 16">
          <a:extLst>
            <a:ext uri="{FF2B5EF4-FFF2-40B4-BE49-F238E27FC236}">
              <a16:creationId xmlns:a16="http://schemas.microsoft.com/office/drawing/2014/main" id="{7FAAA9CA-2695-F44F-5ECD-6E99D55613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95251</xdr:rowOff>
    </xdr:from>
    <xdr:to>
      <xdr:col>12</xdr:col>
      <xdr:colOff>266700</xdr:colOff>
      <xdr:row>92</xdr:row>
      <xdr:rowOff>95251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8BF92C1C-9ED1-EBAE-F471-47DEE4FF5C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0</xdr:colOff>
      <xdr:row>0</xdr:row>
      <xdr:rowOff>0</xdr:rowOff>
    </xdr:from>
    <xdr:to>
      <xdr:col>45</xdr:col>
      <xdr:colOff>257175</xdr:colOff>
      <xdr:row>18</xdr:row>
      <xdr:rowOff>28575</xdr:rowOff>
    </xdr:to>
    <xdr:graphicFrame macro="">
      <xdr:nvGraphicFramePr>
        <xdr:cNvPr id="69638" name="Chart 4">
          <a:extLst>
            <a:ext uri="{FF2B5EF4-FFF2-40B4-BE49-F238E27FC236}">
              <a16:creationId xmlns:a16="http://schemas.microsoft.com/office/drawing/2014/main" id="{460D760A-77C3-7903-1B4B-F1113D0150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38100</xdr:colOff>
      <xdr:row>0</xdr:row>
      <xdr:rowOff>0</xdr:rowOff>
    </xdr:from>
    <xdr:to>
      <xdr:col>17</xdr:col>
      <xdr:colOff>590550</xdr:colOff>
      <xdr:row>18</xdr:row>
      <xdr:rowOff>38100</xdr:rowOff>
    </xdr:to>
    <xdr:graphicFrame macro="">
      <xdr:nvGraphicFramePr>
        <xdr:cNvPr id="69639" name="Chart 5">
          <a:extLst>
            <a:ext uri="{FF2B5EF4-FFF2-40B4-BE49-F238E27FC236}">
              <a16:creationId xmlns:a16="http://schemas.microsoft.com/office/drawing/2014/main" id="{8C5A5680-9A8C-2E45-2F7C-B4A9D4E10B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542925</xdr:colOff>
      <xdr:row>18</xdr:row>
      <xdr:rowOff>19050</xdr:rowOff>
    </xdr:to>
    <xdr:graphicFrame macro="">
      <xdr:nvGraphicFramePr>
        <xdr:cNvPr id="59395" name="Chart 1">
          <a:extLst>
            <a:ext uri="{FF2B5EF4-FFF2-40B4-BE49-F238E27FC236}">
              <a16:creationId xmlns:a16="http://schemas.microsoft.com/office/drawing/2014/main" id="{4EA9E010-9A76-18C2-07C6-9A2B526A1B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333375</xdr:colOff>
      <xdr:row>0</xdr:row>
      <xdr:rowOff>47625</xdr:rowOff>
    </xdr:from>
    <xdr:to>
      <xdr:col>24</xdr:col>
      <xdr:colOff>628650</xdr:colOff>
      <xdr:row>15</xdr:row>
      <xdr:rowOff>19050</xdr:rowOff>
    </xdr:to>
    <xdr:graphicFrame macro="">
      <xdr:nvGraphicFramePr>
        <xdr:cNvPr id="59396" name="Chart 2">
          <a:extLst>
            <a:ext uri="{FF2B5EF4-FFF2-40B4-BE49-F238E27FC236}">
              <a16:creationId xmlns:a16="http://schemas.microsoft.com/office/drawing/2014/main" id="{5B202A63-C14C-BA91-CDE7-2A7A97318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14</xdr:row>
      <xdr:rowOff>66675</xdr:rowOff>
    </xdr:from>
    <xdr:to>
      <xdr:col>18</xdr:col>
      <xdr:colOff>485775</xdr:colOff>
      <xdr:row>40</xdr:row>
      <xdr:rowOff>38100</xdr:rowOff>
    </xdr:to>
    <xdr:graphicFrame macro="">
      <xdr:nvGraphicFramePr>
        <xdr:cNvPr id="50181" name="Chart 2">
          <a:extLst>
            <a:ext uri="{FF2B5EF4-FFF2-40B4-BE49-F238E27FC236}">
              <a16:creationId xmlns:a16="http://schemas.microsoft.com/office/drawing/2014/main" id="{FD0E4B18-90E1-50AB-8E1D-C760B6BDE3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cdsbib.u-strasbg.fr/cgi-bin/cdsbib?1990RMxAA..21..381G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drawing" Target="../drawings/drawing1.xm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cdsbib.u-strasbg.fr/cgi-bin/cdsbib?1990RMxAA..21..381G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drawing" Target="../drawings/drawing3.xm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printerSettings" Target="../printerSettings/printerSettings2.bin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cdsbib.u-strasbg.fr/cgi-bin/cdsbib?1990RMxAA..21..381G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vsolj.cetus-net.org/bulletin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6011" TargetMode="External"/><Relationship Id="rId7" Type="http://schemas.openxmlformats.org/officeDocument/2006/relationships/hyperlink" Target="http://www.bav-astro.de/sfs/BAVM_link.php?BAVMnr=234" TargetMode="External"/><Relationship Id="rId2" Type="http://schemas.openxmlformats.org/officeDocument/2006/relationships/hyperlink" Target="http://www.bav-astro.de/sfs/BAVM_link.php?BAVMnr=225" TargetMode="External"/><Relationship Id="rId1" Type="http://schemas.openxmlformats.org/officeDocument/2006/relationships/hyperlink" Target="http://www.bav-astro.de/sfs/BAVM_link.php?BAVMnr=225" TargetMode="External"/><Relationship Id="rId6" Type="http://schemas.openxmlformats.org/officeDocument/2006/relationships/hyperlink" Target="http://www.bav-astro.de/sfs/BAVM_link.php?BAVMnr=234" TargetMode="External"/><Relationship Id="rId5" Type="http://schemas.openxmlformats.org/officeDocument/2006/relationships/hyperlink" Target="http://www.bav-astro.de/sfs/BAVM_link.php?BAVMnr=225" TargetMode="External"/><Relationship Id="rId4" Type="http://schemas.openxmlformats.org/officeDocument/2006/relationships/hyperlink" Target="http://www.bav-astro.de/sfs/BAVM_link.php?BAVMnr=225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2"/>
  </sheetPr>
  <dimension ref="A1:BL1070"/>
  <sheetViews>
    <sheetView tabSelected="1" workbookViewId="0">
      <pane xSplit="13" ySplit="22" topLeftCell="N85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6.7109375" customWidth="1"/>
    <col min="2" max="2" width="5.140625" customWidth="1"/>
    <col min="3" max="3" width="15.140625" customWidth="1"/>
    <col min="4" max="4" width="10.42578125" customWidth="1"/>
    <col min="5" max="5" width="9.85546875" customWidth="1"/>
    <col min="6" max="6" width="16.85546875" customWidth="1"/>
    <col min="7" max="7" width="8.140625" customWidth="1"/>
    <col min="8" max="10" width="8.5703125" customWidth="1"/>
    <col min="11" max="11" width="8.5703125" style="21" customWidth="1"/>
    <col min="12" max="14" width="8.5703125" customWidth="1"/>
    <col min="15" max="15" width="8" customWidth="1"/>
    <col min="16" max="16" width="10.85546875" customWidth="1"/>
    <col min="17" max="17" width="9.85546875" customWidth="1"/>
    <col min="18" max="18" width="10.28515625" customWidth="1"/>
    <col min="19" max="19" width="10.28515625" style="3" customWidth="1"/>
    <col min="20" max="20" width="10.28515625" customWidth="1"/>
    <col min="21" max="21" width="10.28515625" style="77" customWidth="1"/>
    <col min="26" max="26" width="10.28515625" customWidth="1"/>
    <col min="27" max="27" width="12.140625" customWidth="1"/>
    <col min="28" max="28" width="11.140625" customWidth="1"/>
    <col min="29" max="31" width="10.42578125" customWidth="1"/>
    <col min="32" max="32" width="10.5703125" customWidth="1"/>
    <col min="33" max="33" width="10.28515625" customWidth="1"/>
    <col min="34" max="37" width="9.42578125" customWidth="1"/>
    <col min="38" max="52" width="10.28515625" customWidth="1"/>
    <col min="53" max="53" width="11.85546875" customWidth="1"/>
    <col min="54" max="54" width="14.7109375" customWidth="1"/>
  </cols>
  <sheetData>
    <row r="1" spans="1:64" ht="21" thickBot="1" x14ac:dyDescent="0.35">
      <c r="A1" s="1" t="s">
        <v>162</v>
      </c>
      <c r="V1" s="4" t="s">
        <v>35</v>
      </c>
      <c r="W1" s="6" t="s">
        <v>47</v>
      </c>
      <c r="AA1" s="154" t="s">
        <v>352</v>
      </c>
      <c r="AB1" s="155"/>
      <c r="AC1" s="155" t="s">
        <v>353</v>
      </c>
      <c r="AD1" s="155" t="s">
        <v>354</v>
      </c>
      <c r="AE1" s="20"/>
      <c r="AM1" s="156"/>
      <c r="AN1" s="156"/>
      <c r="AW1" s="157" t="s">
        <v>35</v>
      </c>
      <c r="AX1" s="158" t="s">
        <v>24</v>
      </c>
      <c r="AY1" s="7" t="s">
        <v>355</v>
      </c>
      <c r="AZ1" s="159" t="s">
        <v>356</v>
      </c>
      <c r="BA1" s="160" t="s">
        <v>357</v>
      </c>
      <c r="BB1" s="159" t="s">
        <v>358</v>
      </c>
      <c r="BC1" s="160" t="s">
        <v>359</v>
      </c>
      <c r="BD1" s="159" t="s">
        <v>360</v>
      </c>
      <c r="BE1" s="161" t="s">
        <v>14</v>
      </c>
      <c r="BF1" s="160" t="s">
        <v>15</v>
      </c>
      <c r="BG1" s="159" t="s">
        <v>16</v>
      </c>
      <c r="BH1" s="161" t="s">
        <v>17</v>
      </c>
      <c r="BI1" s="160" t="s">
        <v>18</v>
      </c>
      <c r="BJ1" s="159" t="s">
        <v>19</v>
      </c>
      <c r="BK1" s="161" t="s">
        <v>20</v>
      </c>
      <c r="BL1" s="160" t="s">
        <v>111</v>
      </c>
    </row>
    <row r="2" spans="1:64" ht="12.95" customHeight="1" thickBot="1" x14ac:dyDescent="0.35">
      <c r="A2" t="s">
        <v>50</v>
      </c>
      <c r="B2" t="s">
        <v>163</v>
      </c>
      <c r="D2" s="3"/>
      <c r="V2" s="23">
        <v>0</v>
      </c>
      <c r="W2" s="23">
        <f>+D$11+D$12*V2+D$13*V2^2</f>
        <v>-2.4804322692759161E-4</v>
      </c>
      <c r="AA2" s="162" t="s">
        <v>1</v>
      </c>
      <c r="AB2" s="163">
        <f>C7</f>
        <v>53388.368999999999</v>
      </c>
      <c r="AC2" s="164" t="s">
        <v>2</v>
      </c>
      <c r="AD2" s="163">
        <f>C8</f>
        <v>0.32329000000000002</v>
      </c>
      <c r="AE2" s="165" t="s">
        <v>349</v>
      </c>
      <c r="AL2" s="3"/>
      <c r="AW2">
        <v>-4000</v>
      </c>
      <c r="AX2">
        <f>AB$3+AB$4*AW2+AB$5*AW2^2+AZ2</f>
        <v>5.7788182794617296E-3</v>
      </c>
      <c r="AY2">
        <f>AB$3+AB$4*AW2+AB$5*AW2^2</f>
        <v>1.1075691944445246E-2</v>
      </c>
      <c r="AZ2" s="120">
        <f>$AB$6*($AB$11/BA2*BB2+$AB$12)</f>
        <v>-5.2968736649835167E-3</v>
      </c>
      <c r="BA2">
        <f>1+$AB$7*COS(BC2)</f>
        <v>0.96787584884307576</v>
      </c>
      <c r="BB2">
        <f>SIN(BC2+RADIANS($AB$9))</f>
        <v>-0.16196437095179983</v>
      </c>
      <c r="BC2">
        <f>2*ATAN(BD2)</f>
        <v>2.1421357055333261</v>
      </c>
      <c r="BD2">
        <f>SQRT((1+$AB$7)/(1-$AB$7))*TAN(BE2/2)</f>
        <v>1.8316696332347751</v>
      </c>
      <c r="BE2">
        <f t="shared" ref="BE2:BK17" si="0">$BL2+$AB$7*SIN(BF2)</f>
        <v>33.507241134591503</v>
      </c>
      <c r="BF2">
        <f t="shared" si="0"/>
        <v>33.507241134557773</v>
      </c>
      <c r="BG2">
        <f t="shared" si="0"/>
        <v>33.507241135699331</v>
      </c>
      <c r="BH2">
        <f t="shared" si="0"/>
        <v>33.507241097060444</v>
      </c>
      <c r="BI2">
        <f t="shared" si="0"/>
        <v>33.507242404892104</v>
      </c>
      <c r="BJ2">
        <f t="shared" si="0"/>
        <v>33.507198136333173</v>
      </c>
      <c r="BK2">
        <f t="shared" si="0"/>
        <v>33.508694679601305</v>
      </c>
      <c r="BL2">
        <f>RADIANS($AB$9)+$AB$18*(AW2-AB$15)</f>
        <v>33.455703077045833</v>
      </c>
    </row>
    <row r="3" spans="1:64" ht="12.95" customHeight="1" thickBot="1" x14ac:dyDescent="0.25">
      <c r="V3" s="23">
        <v>1000</v>
      </c>
      <c r="W3" s="23">
        <f t="shared" ref="W3:W17" si="1">+D$11+D$12*V3+D$13*V3^2</f>
        <v>-4.1569888996800886E-3</v>
      </c>
      <c r="Z3">
        <f t="shared" ref="Z3:Z10" si="2">AC3-AF3</f>
        <v>-0.58131610019863311</v>
      </c>
      <c r="AA3" s="166" t="s">
        <v>368</v>
      </c>
      <c r="AB3" s="167">
        <f t="shared" ref="AB3:AB10" si="3">AC3*AD3</f>
        <v>-1.8446597361489677E-2</v>
      </c>
      <c r="AC3" s="168">
        <v>-1.8446597361489676</v>
      </c>
      <c r="AD3">
        <v>0.01</v>
      </c>
      <c r="AE3" s="169"/>
      <c r="AF3" s="168">
        <v>-1.2633436359503345</v>
      </c>
      <c r="AG3" s="168">
        <v>-1.8446597361489676</v>
      </c>
      <c r="AH3" s="168"/>
      <c r="AI3" s="168"/>
      <c r="AJ3" s="168"/>
      <c r="AK3" s="168"/>
      <c r="AL3" s="168"/>
      <c r="AM3" s="168"/>
      <c r="AN3" s="168"/>
      <c r="AO3" s="168"/>
      <c r="AP3" s="168"/>
      <c r="AQ3" s="168"/>
      <c r="AR3" s="168"/>
      <c r="AW3">
        <v>-3800</v>
      </c>
      <c r="AX3">
        <f>AB$3+AB$4*AW3+AB$5*AW3^2+AZ3</f>
        <v>5.4412441944821617E-3</v>
      </c>
      <c r="AY3">
        <f>AB$3+AB$4*AW3+AB$5*AW3^2</f>
        <v>9.5022080461820441E-3</v>
      </c>
      <c r="AZ3" s="120">
        <f>$AB$6*($AB$11/BA3*BB3+$AB$12)</f>
        <v>-4.0609638516998824E-3</v>
      </c>
      <c r="BA3">
        <f>1+$AB$7*COS(BC3)</f>
        <v>0.96548917639475673</v>
      </c>
      <c r="BB3">
        <f>SIN(BC3+RADIANS($AB$9))</f>
        <v>-0.11389568051454518</v>
      </c>
      <c r="BC3">
        <f>2*ATAN(BD3)</f>
        <v>2.1906733131165388</v>
      </c>
      <c r="BD3">
        <f>SQRT((1+$AB$7)/(1-$AB$7))*TAN(BE3/2)</f>
        <v>1.9423001193224028</v>
      </c>
      <c r="BE3">
        <f t="shared" si="0"/>
        <v>33.557363318899348</v>
      </c>
      <c r="BF3">
        <f t="shared" si="0"/>
        <v>33.557363318845162</v>
      </c>
      <c r="BG3">
        <f t="shared" si="0"/>
        <v>33.557363320533632</v>
      </c>
      <c r="BH3">
        <f t="shared" si="0"/>
        <v>33.557363267915761</v>
      </c>
      <c r="BI3">
        <f t="shared" si="0"/>
        <v>33.557364907650509</v>
      </c>
      <c r="BJ3">
        <f t="shared" si="0"/>
        <v>33.557313806499415</v>
      </c>
      <c r="BK3">
        <f t="shared" si="0"/>
        <v>33.558904430024469</v>
      </c>
      <c r="BL3">
        <f>RADIANS($AB$9)+$AB$18*(AW3-AB$15)</f>
        <v>33.507370185618605</v>
      </c>
    </row>
    <row r="4" spans="1:64" ht="12.95" customHeight="1" thickTop="1" thickBot="1" x14ac:dyDescent="0.25">
      <c r="A4" s="5" t="s">
        <v>26</v>
      </c>
      <c r="C4" s="67">
        <v>53388.368999999999</v>
      </c>
      <c r="D4" s="68">
        <v>0.32329000000000002</v>
      </c>
      <c r="V4" s="23">
        <v>2000</v>
      </c>
      <c r="W4" s="23">
        <f t="shared" si="1"/>
        <v>-8.9588798400066158E-3</v>
      </c>
      <c r="Z4">
        <f t="shared" si="2"/>
        <v>0.74851746953414811</v>
      </c>
      <c r="AA4" s="170" t="s">
        <v>369</v>
      </c>
      <c r="AB4" s="171">
        <f t="shared" si="3"/>
        <v>-6.8681016266602818E-6</v>
      </c>
      <c r="AC4" s="172">
        <v>-6.8681016266602821</v>
      </c>
      <c r="AD4" s="69">
        <v>9.9999999999999995E-7</v>
      </c>
      <c r="AE4" s="169"/>
      <c r="AF4" s="172">
        <v>-7.6166190961944302</v>
      </c>
      <c r="AG4" s="172">
        <v>-6.8681016266602821</v>
      </c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W4">
        <v>-3600</v>
      </c>
      <c r="AX4">
        <f t="shared" ref="AX4:AX67" si="4">AB$3+AB$4*AW4+AB$5*AW4^2+AZ4</f>
        <v>5.1210921233565774E-3</v>
      </c>
      <c r="AY4">
        <f t="shared" ref="AY4:AY67" si="5">AB$3+AB$4*AW4+AB$5*AW4^2</f>
        <v>7.9389735619153131E-3</v>
      </c>
      <c r="AZ4" s="120">
        <f t="shared" ref="AZ4:AZ67" si="6">$AB$6*($AB$11/BA4*BB4+$AB$12)</f>
        <v>-2.8178814385587357E-3</v>
      </c>
      <c r="BA4">
        <f t="shared" ref="BA4:BA67" si="7">1+$AB$7*COS(BC4)</f>
        <v>0.96319473946237855</v>
      </c>
      <c r="BB4">
        <f t="shared" ref="BB4:BB67" si="8">SIN(BC4+RADIANS($AB$9))</f>
        <v>-6.5793000965010354E-2</v>
      </c>
      <c r="BC4">
        <f t="shared" ref="BC4:BC67" si="9">2*ATAN(BD4)</f>
        <v>2.2389761288136154</v>
      </c>
      <c r="BD4">
        <f t="shared" ref="BD4:BD67" si="10">SQRT((1+$AB$7)/(1-$AB$7))*TAN(BE4/2)</f>
        <v>2.0632611462197912</v>
      </c>
      <c r="BE4">
        <f t="shared" si="0"/>
        <v>33.607364128657558</v>
      </c>
      <c r="BF4">
        <f t="shared" si="0"/>
        <v>33.607364128575362</v>
      </c>
      <c r="BG4">
        <f t="shared" si="0"/>
        <v>33.60736413095443</v>
      </c>
      <c r="BH4">
        <f t="shared" si="0"/>
        <v>33.607364062091328</v>
      </c>
      <c r="BI4">
        <f t="shared" si="0"/>
        <v>33.607366055360743</v>
      </c>
      <c r="BJ4">
        <f t="shared" si="0"/>
        <v>33.607308357149194</v>
      </c>
      <c r="BK4">
        <f t="shared" si="0"/>
        <v>33.608976640892749</v>
      </c>
      <c r="BL4">
        <f t="shared" ref="BL4:BL67" si="11">RADIANS($AB$9)+$AB$18*(AW4-AB$15)</f>
        <v>33.559037294191377</v>
      </c>
    </row>
    <row r="5" spans="1:64" ht="12.95" customHeight="1" thickTop="1" x14ac:dyDescent="0.2">
      <c r="A5" s="28" t="s">
        <v>61</v>
      </c>
      <c r="B5" s="29"/>
      <c r="C5" s="30">
        <v>-9.5</v>
      </c>
      <c r="D5" s="29" t="s">
        <v>62</v>
      </c>
      <c r="V5" s="23">
        <v>3000</v>
      </c>
      <c r="W5" s="23">
        <f t="shared" si="1"/>
        <v>-1.4653716047907168E-2</v>
      </c>
      <c r="Z5">
        <f t="shared" si="2"/>
        <v>-0.13602975666812966</v>
      </c>
      <c r="AA5" s="170" t="s">
        <v>351</v>
      </c>
      <c r="AB5" s="171">
        <f t="shared" si="3"/>
        <v>1.2811767495586226E-10</v>
      </c>
      <c r="AC5" s="172">
        <v>12.811767495586226</v>
      </c>
      <c r="AD5">
        <v>9.9999999999999994E-12</v>
      </c>
      <c r="AE5" s="169"/>
      <c r="AF5" s="172">
        <v>12.947797252254356</v>
      </c>
      <c r="AG5" s="172">
        <v>12.811767495586226</v>
      </c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W5">
        <v>-3400</v>
      </c>
      <c r="AX5">
        <f t="shared" si="4"/>
        <v>4.8153145353042656E-3</v>
      </c>
      <c r="AY5">
        <f t="shared" si="5"/>
        <v>6.3859884916450472E-3</v>
      </c>
      <c r="AZ5" s="120">
        <f t="shared" si="6"/>
        <v>-1.570673956340782E-3</v>
      </c>
      <c r="BA5">
        <f t="shared" si="7"/>
        <v>0.96099623106535148</v>
      </c>
      <c r="BB5">
        <f t="shared" si="8"/>
        <v>-1.7761628172200714E-2</v>
      </c>
      <c r="BC5">
        <f t="shared" si="9"/>
        <v>2.28705412684974</v>
      </c>
      <c r="BD5">
        <f t="shared" si="10"/>
        <v>2.1962573454996086</v>
      </c>
      <c r="BE5">
        <f t="shared" si="0"/>
        <v>33.657248443267562</v>
      </c>
      <c r="BF5">
        <f t="shared" si="0"/>
        <v>33.657248443148951</v>
      </c>
      <c r="BG5">
        <f t="shared" si="0"/>
        <v>33.657248446362175</v>
      </c>
      <c r="BH5">
        <f t="shared" si="0"/>
        <v>33.657248359317229</v>
      </c>
      <c r="BI5">
        <f t="shared" si="0"/>
        <v>33.657250717326193</v>
      </c>
      <c r="BJ5">
        <f t="shared" si="0"/>
        <v>33.657186837431922</v>
      </c>
      <c r="BK5">
        <f t="shared" si="0"/>
        <v>33.658915568822749</v>
      </c>
      <c r="BL5">
        <f t="shared" si="11"/>
        <v>33.610704402764149</v>
      </c>
    </row>
    <row r="6" spans="1:64" ht="12.95" customHeight="1" x14ac:dyDescent="0.2">
      <c r="A6" s="5" t="s">
        <v>27</v>
      </c>
      <c r="V6" s="23">
        <v>4000</v>
      </c>
      <c r="W6" s="23">
        <f t="shared" si="1"/>
        <v>-2.1241497523381756E-2</v>
      </c>
      <c r="Z6">
        <f t="shared" si="2"/>
        <v>0.51206413515905203</v>
      </c>
      <c r="AA6" s="170" t="s">
        <v>370</v>
      </c>
      <c r="AB6" s="171">
        <f t="shared" si="3"/>
        <v>2.512064135159052E-2</v>
      </c>
      <c r="AC6" s="172">
        <v>2.512064135159052</v>
      </c>
      <c r="AD6">
        <v>0.01</v>
      </c>
      <c r="AE6" s="169" t="s">
        <v>349</v>
      </c>
      <c r="AF6" s="172">
        <v>2</v>
      </c>
      <c r="AG6" s="172">
        <v>2.512064135159052</v>
      </c>
      <c r="AH6" s="172"/>
      <c r="AI6" s="172"/>
      <c r="AJ6" s="172"/>
      <c r="AK6" s="172"/>
      <c r="AL6" s="172"/>
      <c r="AM6" s="172"/>
      <c r="AN6" s="172"/>
      <c r="AO6" s="172"/>
      <c r="AP6" s="172"/>
      <c r="AQ6" s="172"/>
      <c r="AR6" s="172"/>
      <c r="AW6">
        <v>-3200</v>
      </c>
      <c r="AX6">
        <f t="shared" si="4"/>
        <v>4.5208972991148712E-3</v>
      </c>
      <c r="AY6">
        <f t="shared" si="5"/>
        <v>4.8432528353712532E-3</v>
      </c>
      <c r="AZ6" s="120">
        <f t="shared" si="6"/>
        <v>-3.2235553625638167E-4</v>
      </c>
      <c r="BA6">
        <f t="shared" si="7"/>
        <v>0.95889706367017191</v>
      </c>
      <c r="BB6">
        <f t="shared" si="8"/>
        <v>3.0096335358950285E-2</v>
      </c>
      <c r="BC6">
        <f t="shared" si="9"/>
        <v>2.3349175697496092</v>
      </c>
      <c r="BD6">
        <f t="shared" si="10"/>
        <v>2.3433860397366257</v>
      </c>
      <c r="BE6">
        <f t="shared" si="0"/>
        <v>33.707021326285364</v>
      </c>
      <c r="BF6">
        <f t="shared" si="0"/>
        <v>33.707021326121584</v>
      </c>
      <c r="BG6">
        <f t="shared" si="0"/>
        <v>33.707021330301352</v>
      </c>
      <c r="BH6">
        <f t="shared" si="0"/>
        <v>33.707021223632381</v>
      </c>
      <c r="BI6">
        <f t="shared" si="0"/>
        <v>33.707023945851894</v>
      </c>
      <c r="BJ6">
        <f t="shared" si="0"/>
        <v>33.706954471469928</v>
      </c>
      <c r="BK6">
        <f t="shared" si="0"/>
        <v>33.708725826149404</v>
      </c>
      <c r="BL6">
        <f t="shared" si="11"/>
        <v>33.662371511336922</v>
      </c>
    </row>
    <row r="7" spans="1:64" ht="12.95" customHeight="1" x14ac:dyDescent="0.2">
      <c r="A7" t="s">
        <v>28</v>
      </c>
      <c r="C7" s="196">
        <f>+C4</f>
        <v>53388.368999999999</v>
      </c>
      <c r="V7" s="23">
        <v>5000</v>
      </c>
      <c r="W7" s="23">
        <f t="shared" si="1"/>
        <v>-2.8722224266430368E-2</v>
      </c>
      <c r="Z7">
        <f t="shared" si="2"/>
        <v>-4.059434988374775E-2</v>
      </c>
      <c r="AA7" s="173" t="s">
        <v>376</v>
      </c>
      <c r="AB7" s="174">
        <f t="shared" si="3"/>
        <v>5.9405650116252255E-2</v>
      </c>
      <c r="AC7" s="172">
        <v>5.9405650116252255E-2</v>
      </c>
      <c r="AD7">
        <v>1</v>
      </c>
      <c r="AE7" s="169"/>
      <c r="AF7" s="172">
        <v>0.1</v>
      </c>
      <c r="AG7" s="172">
        <v>5.9405650116252255E-2</v>
      </c>
      <c r="AH7" s="172"/>
      <c r="AI7" s="172"/>
      <c r="AJ7" s="172"/>
      <c r="AK7" s="172"/>
      <c r="AL7" s="172"/>
      <c r="AM7" s="172"/>
      <c r="AN7" s="172"/>
      <c r="AO7" s="172"/>
      <c r="AP7" s="172"/>
      <c r="AQ7" s="172"/>
      <c r="AR7" s="172"/>
      <c r="AW7">
        <v>-3000</v>
      </c>
      <c r="AX7">
        <f t="shared" si="4"/>
        <v>4.2348640574114572E-3</v>
      </c>
      <c r="AY7">
        <f t="shared" si="5"/>
        <v>3.3107665930939287E-3</v>
      </c>
      <c r="AZ7" s="120">
        <f t="shared" si="6"/>
        <v>9.2409746431752825E-4</v>
      </c>
      <c r="BA7">
        <f t="shared" si="7"/>
        <v>0.95690038201694738</v>
      </c>
      <c r="BB7">
        <f t="shared" si="8"/>
        <v>7.7681950382533671E-2</v>
      </c>
      <c r="BC7">
        <f t="shared" si="9"/>
        <v>2.3825769807871526</v>
      </c>
      <c r="BD7">
        <f t="shared" si="10"/>
        <v>2.5072575399399279</v>
      </c>
      <c r="BE7">
        <f t="shared" si="0"/>
        <v>33.756688011207515</v>
      </c>
      <c r="BF7">
        <f t="shared" si="0"/>
        <v>33.756688010990182</v>
      </c>
      <c r="BG7">
        <f t="shared" si="0"/>
        <v>33.756688016245739</v>
      </c>
      <c r="BH7">
        <f t="shared" si="0"/>
        <v>33.756687889155273</v>
      </c>
      <c r="BI7">
        <f t="shared" si="0"/>
        <v>33.756690962466692</v>
      </c>
      <c r="BJ7">
        <f t="shared" si="0"/>
        <v>33.756616640681763</v>
      </c>
      <c r="BK7">
        <f t="shared" si="0"/>
        <v>33.75841236861617</v>
      </c>
      <c r="BL7">
        <f t="shared" si="11"/>
        <v>33.714038619909701</v>
      </c>
    </row>
    <row r="8" spans="1:64" ht="12.95" customHeight="1" x14ac:dyDescent="0.3">
      <c r="A8" t="s">
        <v>29</v>
      </c>
      <c r="C8" s="197">
        <f>+D4</f>
        <v>0.32329000000000002</v>
      </c>
      <c r="V8" s="23">
        <v>6000</v>
      </c>
      <c r="W8" s="23">
        <f t="shared" si="1"/>
        <v>-3.7095896277053009E-2</v>
      </c>
      <c r="Z8">
        <f t="shared" si="2"/>
        <v>0.15281656878615557</v>
      </c>
      <c r="AA8" s="170" t="s">
        <v>3</v>
      </c>
      <c r="AB8" s="174">
        <f t="shared" si="3"/>
        <v>21.528165687861556</v>
      </c>
      <c r="AC8" s="172">
        <v>2.1528165687861556</v>
      </c>
      <c r="AD8">
        <v>10</v>
      </c>
      <c r="AE8" s="169" t="s">
        <v>350</v>
      </c>
      <c r="AF8" s="172">
        <v>2</v>
      </c>
      <c r="AG8" s="172">
        <v>2.1528165687861556</v>
      </c>
      <c r="AH8" s="172"/>
      <c r="AI8" s="172"/>
      <c r="AJ8" s="172"/>
      <c r="AK8" s="172"/>
      <c r="AL8" s="172"/>
      <c r="AM8" s="172"/>
      <c r="AN8" s="172"/>
      <c r="AO8" s="172"/>
      <c r="AP8" s="172"/>
      <c r="AQ8" s="172"/>
      <c r="AR8" s="172"/>
      <c r="AW8">
        <v>-2800</v>
      </c>
      <c r="AX8">
        <f t="shared" si="4"/>
        <v>3.9542802398533396E-3</v>
      </c>
      <c r="AY8">
        <f t="shared" si="5"/>
        <v>1.7885297648130732E-3</v>
      </c>
      <c r="AZ8" s="120">
        <f t="shared" si="6"/>
        <v>2.1657504750402668E-3</v>
      </c>
      <c r="BA8">
        <f t="shared" si="7"/>
        <v>0.9550090758416</v>
      </c>
      <c r="BB8">
        <f t="shared" si="8"/>
        <v>0.12489939281161727</v>
      </c>
      <c r="BC8">
        <f t="shared" si="9"/>
        <v>2.430043118348558</v>
      </c>
      <c r="BD8">
        <f t="shared" si="10"/>
        <v>2.6911625385522333</v>
      </c>
      <c r="BE8">
        <f t="shared" si="0"/>
        <v>33.806253887919986</v>
      </c>
      <c r="BF8">
        <f t="shared" si="0"/>
        <v>33.806253887641894</v>
      </c>
      <c r="BG8">
        <f t="shared" si="0"/>
        <v>33.806253894047337</v>
      </c>
      <c r="BH8">
        <f t="shared" si="0"/>
        <v>33.806253746508084</v>
      </c>
      <c r="BI8">
        <f t="shared" si="0"/>
        <v>33.806257144836238</v>
      </c>
      <c r="BJ8">
        <f t="shared" si="0"/>
        <v>33.80617886710278</v>
      </c>
      <c r="BK8">
        <f t="shared" si="0"/>
        <v>33.807980482148622</v>
      </c>
      <c r="BL8">
        <f t="shared" si="11"/>
        <v>33.765705728482473</v>
      </c>
    </row>
    <row r="9" spans="1:64" ht="12.95" customHeight="1" x14ac:dyDescent="0.3">
      <c r="A9" s="18" t="s">
        <v>60</v>
      </c>
      <c r="C9" s="34">
        <v>21</v>
      </c>
      <c r="D9" s="18" t="str">
        <f>"F"&amp;C9</f>
        <v>F21</v>
      </c>
      <c r="E9" s="18" t="str">
        <f>"G"&amp;C9</f>
        <v>G21</v>
      </c>
      <c r="V9" s="23">
        <v>7000</v>
      </c>
      <c r="W9" s="23">
        <f t="shared" si="1"/>
        <v>-4.6362513555249688E-2</v>
      </c>
      <c r="Z9">
        <f t="shared" si="2"/>
        <v>-5.2056268833734585</v>
      </c>
      <c r="AA9" s="175" t="s">
        <v>4</v>
      </c>
      <c r="AB9" s="174">
        <f t="shared" si="3"/>
        <v>227.94373116626542</v>
      </c>
      <c r="AC9" s="172">
        <v>22.794373116626542</v>
      </c>
      <c r="AD9">
        <v>10</v>
      </c>
      <c r="AE9" s="169" t="s">
        <v>381</v>
      </c>
      <c r="AF9" s="172">
        <v>28</v>
      </c>
      <c r="AG9" s="172">
        <v>22.794373116626542</v>
      </c>
      <c r="AH9" s="172"/>
      <c r="AI9" s="172"/>
      <c r="AJ9" s="172"/>
      <c r="AK9" s="172"/>
      <c r="AL9" s="172"/>
      <c r="AM9" s="172"/>
      <c r="AN9" s="172"/>
      <c r="AO9" s="172"/>
      <c r="AP9" s="172"/>
      <c r="AQ9" s="172"/>
      <c r="AR9" s="172"/>
      <c r="AW9">
        <v>-2600</v>
      </c>
      <c r="AX9">
        <f t="shared" si="4"/>
        <v>3.6762567447203541E-3</v>
      </c>
      <c r="AY9">
        <f t="shared" si="5"/>
        <v>2.7654235052868297E-4</v>
      </c>
      <c r="AZ9" s="120">
        <f t="shared" si="6"/>
        <v>3.3997143941916709E-3</v>
      </c>
      <c r="BA9">
        <f t="shared" si="7"/>
        <v>0.95322579236293736</v>
      </c>
      <c r="BB9">
        <f t="shared" si="8"/>
        <v>0.17165589049358407</v>
      </c>
      <c r="BC9">
        <f t="shared" si="9"/>
        <v>2.4773269521443639</v>
      </c>
      <c r="BD9">
        <f t="shared" si="10"/>
        <v>2.8993096111990524</v>
      </c>
      <c r="BE9">
        <f t="shared" si="0"/>
        <v>33.855724489801247</v>
      </c>
      <c r="BF9">
        <f t="shared" si="0"/>
        <v>33.855724489457216</v>
      </c>
      <c r="BG9">
        <f t="shared" si="0"/>
        <v>33.855724497040498</v>
      </c>
      <c r="BH9">
        <f t="shared" si="0"/>
        <v>33.855724329886975</v>
      </c>
      <c r="BI9">
        <f t="shared" si="0"/>
        <v>33.855728014340038</v>
      </c>
      <c r="BJ9">
        <f t="shared" si="0"/>
        <v>33.855646797749216</v>
      </c>
      <c r="BK9">
        <f t="shared" si="0"/>
        <v>33.857435768746875</v>
      </c>
      <c r="BL9">
        <f t="shared" si="11"/>
        <v>33.817372837055245</v>
      </c>
    </row>
    <row r="10" spans="1:64" ht="12.95" customHeight="1" thickBot="1" x14ac:dyDescent="0.25">
      <c r="C10" s="4" t="s">
        <v>45</v>
      </c>
      <c r="D10" s="4" t="s">
        <v>46</v>
      </c>
      <c r="V10" s="23">
        <v>8000</v>
      </c>
      <c r="W10" s="23">
        <f t="shared" si="1"/>
        <v>-5.6522076101020391E-2</v>
      </c>
      <c r="Z10">
        <f t="shared" si="2"/>
        <v>-0.50516888510961455</v>
      </c>
      <c r="AA10" s="176" t="s">
        <v>378</v>
      </c>
      <c r="AB10" s="177">
        <f t="shared" si="3"/>
        <v>15206.256935653404</v>
      </c>
      <c r="AC10" s="178">
        <v>1.5206256935653404</v>
      </c>
      <c r="AD10">
        <v>10000</v>
      </c>
      <c r="AE10" s="169" t="s">
        <v>377</v>
      </c>
      <c r="AF10" s="178">
        <v>2.0257945786749549</v>
      </c>
      <c r="AG10" s="178">
        <v>1.5206256935653404</v>
      </c>
      <c r="AH10" s="178"/>
      <c r="AI10" s="178"/>
      <c r="AJ10" s="178"/>
      <c r="AK10" s="178"/>
      <c r="AL10" s="178"/>
      <c r="AM10" s="178"/>
      <c r="AN10" s="178"/>
      <c r="AO10" s="178"/>
      <c r="AP10" s="178"/>
      <c r="AQ10" s="178"/>
      <c r="AR10" s="178"/>
      <c r="AW10">
        <v>-2400</v>
      </c>
      <c r="AX10">
        <f t="shared" si="4"/>
        <v>3.397953318300798E-3</v>
      </c>
      <c r="AY10">
        <f t="shared" si="5"/>
        <v>-1.2251956497592348E-3</v>
      </c>
      <c r="AZ10" s="120">
        <f t="shared" si="6"/>
        <v>4.6231489680600328E-3</v>
      </c>
      <c r="BA10">
        <f t="shared" si="7"/>
        <v>0.9515529484209192</v>
      </c>
      <c r="BB10">
        <f t="shared" si="8"/>
        <v>0.21786164753897289</v>
      </c>
      <c r="BC10">
        <f t="shared" si="9"/>
        <v>2.5244396411941539</v>
      </c>
      <c r="BD10">
        <f t="shared" si="10"/>
        <v>3.1371696566006757</v>
      </c>
      <c r="BE10">
        <f t="shared" si="0"/>
        <v>33.905105481464098</v>
      </c>
      <c r="BF10">
        <f t="shared" si="0"/>
        <v>33.905105481051812</v>
      </c>
      <c r="BG10">
        <f t="shared" si="0"/>
        <v>33.905105489785711</v>
      </c>
      <c r="BH10">
        <f t="shared" si="0"/>
        <v>33.905105304764945</v>
      </c>
      <c r="BI10">
        <f t="shared" si="0"/>
        <v>33.905109224279123</v>
      </c>
      <c r="BJ10">
        <f t="shared" si="0"/>
        <v>33.905026190055963</v>
      </c>
      <c r="BK10">
        <f t="shared" si="0"/>
        <v>33.906784131534451</v>
      </c>
      <c r="BL10">
        <f t="shared" si="11"/>
        <v>33.869039945628018</v>
      </c>
    </row>
    <row r="11" spans="1:64" ht="12.95" customHeight="1" x14ac:dyDescent="0.2">
      <c r="A11" t="s">
        <v>41</v>
      </c>
      <c r="C11" s="14">
        <f ca="1">INTERCEPT(INDIRECT(E9):G999,INDIRECT(D9):$F999)</f>
        <v>-1.8743090287882819E-3</v>
      </c>
      <c r="D11" s="3">
        <f>+E11*F11</f>
        <v>-2.4804322692759161E-4</v>
      </c>
      <c r="E11" s="9">
        <v>-2.4804322692759161E-4</v>
      </c>
      <c r="F11">
        <v>1</v>
      </c>
      <c r="V11" s="23">
        <v>9000</v>
      </c>
      <c r="W11" s="23">
        <f t="shared" si="1"/>
        <v>-6.7574583914365133E-2</v>
      </c>
      <c r="AA11" s="179" t="s">
        <v>5</v>
      </c>
      <c r="AB11" s="180">
        <f>1-AB7^2</f>
        <v>0.99647096873426544</v>
      </c>
      <c r="AC11" s="180">
        <f>SUM(AE21:AE608)</f>
        <v>2.4274729984708374E-4</v>
      </c>
      <c r="AD11" s="179" t="s">
        <v>6</v>
      </c>
      <c r="AE11" s="169"/>
      <c r="AF11" s="180">
        <v>3.7213158757198243E-4</v>
      </c>
      <c r="AG11" s="180">
        <v>2.4274729984708374E-4</v>
      </c>
      <c r="AH11" s="180"/>
      <c r="AI11" s="180"/>
      <c r="AJ11" s="180"/>
      <c r="AK11" s="180"/>
      <c r="AL11" s="180"/>
      <c r="AM11" s="180"/>
      <c r="AN11" s="180"/>
      <c r="AO11" s="180"/>
      <c r="AP11" s="180"/>
      <c r="AQ11" s="180"/>
      <c r="AR11" s="180"/>
      <c r="AW11">
        <v>-2200</v>
      </c>
      <c r="AX11">
        <f t="shared" si="4"/>
        <v>3.1165816612490969E-3</v>
      </c>
      <c r="AY11">
        <f t="shared" si="5"/>
        <v>-2.7166842360506834E-3</v>
      </c>
      <c r="AZ11" s="120">
        <f t="shared" si="6"/>
        <v>5.8332658972997803E-3</v>
      </c>
      <c r="BA11">
        <f t="shared" si="7"/>
        <v>0.94999274216809237</v>
      </c>
      <c r="BB11">
        <f t="shared" si="8"/>
        <v>0.26342975869071228</v>
      </c>
      <c r="BC11">
        <f t="shared" si="9"/>
        <v>2.5713925134981261</v>
      </c>
      <c r="BD11">
        <f t="shared" si="10"/>
        <v>3.4119880089879668</v>
      </c>
      <c r="BE11">
        <f t="shared" si="0"/>
        <v>33.954402647115728</v>
      </c>
      <c r="BF11">
        <f t="shared" si="0"/>
        <v>33.954402646636467</v>
      </c>
      <c r="BG11">
        <f t="shared" si="0"/>
        <v>33.954402656432364</v>
      </c>
      <c r="BH11">
        <f t="shared" si="0"/>
        <v>33.95440245620884</v>
      </c>
      <c r="BI11">
        <f t="shared" si="0"/>
        <v>33.954406548676765</v>
      </c>
      <c r="BJ11">
        <f t="shared" si="0"/>
        <v>33.954322898402985</v>
      </c>
      <c r="BK11">
        <f t="shared" si="0"/>
        <v>33.956031759003423</v>
      </c>
      <c r="BL11">
        <f t="shared" si="11"/>
        <v>33.92070705420079</v>
      </c>
    </row>
    <row r="12" spans="1:64" ht="12.95" customHeight="1" x14ac:dyDescent="0.2">
      <c r="A12" t="s">
        <v>42</v>
      </c>
      <c r="C12" s="14">
        <f ca="1">SLOPE(INDIRECT(E9):G999,INDIRECT(D9):$F999)</f>
        <v>-7.2961579303700257E-6</v>
      </c>
      <c r="D12" s="3">
        <f>+E12*F12</f>
        <v>-3.4624730389654822E-6</v>
      </c>
      <c r="E12" s="10">
        <v>-3.4624730389654822E-2</v>
      </c>
      <c r="F12" s="69">
        <v>1E-4</v>
      </c>
      <c r="V12" s="23">
        <v>10000</v>
      </c>
      <c r="W12" s="23">
        <f t="shared" si="1"/>
        <v>-7.9520036995283885E-2</v>
      </c>
      <c r="AA12" s="181" t="s">
        <v>372</v>
      </c>
      <c r="AB12" s="180">
        <f>AB7*SIN(RADIANS(AB9))</f>
        <v>-4.4107942531279823E-2</v>
      </c>
      <c r="AE12" s="169"/>
      <c r="AW12">
        <v>-2000</v>
      </c>
      <c r="AX12">
        <f t="shared" si="4"/>
        <v>2.8294082905934714E-3</v>
      </c>
      <c r="AY12">
        <f t="shared" si="5"/>
        <v>-4.1979234083456647E-3</v>
      </c>
      <c r="AZ12" s="120">
        <f t="shared" si="6"/>
        <v>7.0273316989391361E-3</v>
      </c>
      <c r="BA12">
        <f t="shared" si="7"/>
        <v>0.94854716423035734</v>
      </c>
      <c r="BB12">
        <f t="shared" si="8"/>
        <v>0.30827611603278987</v>
      </c>
      <c r="BC12">
        <f t="shared" si="9"/>
        <v>2.6181970473019049</v>
      </c>
      <c r="BD12">
        <f t="shared" si="10"/>
        <v>3.7335678590952801</v>
      </c>
      <c r="BE12">
        <f t="shared" si="0"/>
        <v>34.00362187951059</v>
      </c>
      <c r="BF12">
        <f t="shared" si="0"/>
        <v>34.003621878969717</v>
      </c>
      <c r="BG12">
        <f t="shared" si="0"/>
        <v>34.003621889674982</v>
      </c>
      <c r="BH12">
        <f t="shared" si="0"/>
        <v>34.003621677787628</v>
      </c>
      <c r="BI12">
        <f t="shared" si="0"/>
        <v>34.003625871630668</v>
      </c>
      <c r="BJ12">
        <f t="shared" si="0"/>
        <v>34.003542861730615</v>
      </c>
      <c r="BK12">
        <f t="shared" si="0"/>
        <v>34.00518510849799</v>
      </c>
      <c r="BL12">
        <f t="shared" si="11"/>
        <v>33.972374162773569</v>
      </c>
    </row>
    <row r="13" spans="1:64" ht="12.95" customHeight="1" thickBot="1" x14ac:dyDescent="0.35">
      <c r="A13" t="s">
        <v>44</v>
      </c>
      <c r="C13" s="3"/>
      <c r="D13" s="3">
        <f>+E13*F13</f>
        <v>-4.4647263378701471E-10</v>
      </c>
      <c r="E13" s="11">
        <v>-4.4647263378701472E-2</v>
      </c>
      <c r="F13" s="69">
        <v>1E-8</v>
      </c>
      <c r="V13" s="23">
        <v>11000</v>
      </c>
      <c r="W13" s="23">
        <f t="shared" si="1"/>
        <v>-9.2358435343776676E-2</v>
      </c>
      <c r="AA13" s="182" t="s">
        <v>7</v>
      </c>
      <c r="AB13" s="183">
        <f>AB6*86400*300000/149600000</f>
        <v>4.3524533678691588</v>
      </c>
      <c r="AC13" t="s">
        <v>382</v>
      </c>
      <c r="AE13" s="169"/>
      <c r="AW13">
        <v>-1800</v>
      </c>
      <c r="AX13">
        <f t="shared" si="4"/>
        <v>2.5337571854171237E-3</v>
      </c>
      <c r="AY13">
        <f t="shared" si="5"/>
        <v>-5.6689131666441753E-3</v>
      </c>
      <c r="AZ13" s="120">
        <f t="shared" si="6"/>
        <v>8.202670352061299E-3</v>
      </c>
      <c r="BA13">
        <f t="shared" si="7"/>
        <v>0.94721800826594427</v>
      </c>
      <c r="BB13">
        <f t="shared" si="8"/>
        <v>0.35231931015665441</v>
      </c>
      <c r="BC13">
        <f t="shared" si="9"/>
        <v>2.664864853854771</v>
      </c>
      <c r="BD13">
        <f t="shared" si="10"/>
        <v>4.1155089166674452</v>
      </c>
      <c r="BE13">
        <f t="shared" si="0"/>
        <v>34.052769169466565</v>
      </c>
      <c r="BF13">
        <f t="shared" si="0"/>
        <v>34.05276916887383</v>
      </c>
      <c r="BG13">
        <f t="shared" si="0"/>
        <v>34.052769180273152</v>
      </c>
      <c r="BH13">
        <f t="shared" si="0"/>
        <v>34.052768961044812</v>
      </c>
      <c r="BI13">
        <f t="shared" si="0"/>
        <v>34.052773177173371</v>
      </c>
      <c r="BJ13">
        <f t="shared" si="0"/>
        <v>34.052692092229954</v>
      </c>
      <c r="BK13">
        <f t="shared" si="0"/>
        <v>34.054250888980491</v>
      </c>
      <c r="BL13">
        <f t="shared" si="11"/>
        <v>34.024041271346341</v>
      </c>
    </row>
    <row r="14" spans="1:64" ht="12.95" customHeight="1" x14ac:dyDescent="0.2">
      <c r="A14" t="s">
        <v>49</v>
      </c>
      <c r="E14">
        <f>SUM(T21:T944)</f>
        <v>0.10404262382393797</v>
      </c>
      <c r="V14" s="23">
        <v>12000</v>
      </c>
      <c r="W14" s="23">
        <f t="shared" si="1"/>
        <v>-0.10608977895984349</v>
      </c>
      <c r="AA14" s="182" t="s">
        <v>373</v>
      </c>
      <c r="AB14" s="180">
        <f>2*AB5*365.24/C8</f>
        <v>2.8948436141469967E-7</v>
      </c>
      <c r="AC14" t="s">
        <v>146</v>
      </c>
      <c r="AE14" s="169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184"/>
      <c r="AR14" s="184"/>
      <c r="AS14" s="184"/>
      <c r="AW14">
        <v>-1600</v>
      </c>
      <c r="AX14">
        <f t="shared" si="4"/>
        <v>2.2270122434511694E-3</v>
      </c>
      <c r="AY14">
        <f t="shared" si="5"/>
        <v>-7.129653510946219E-3</v>
      </c>
      <c r="AZ14" s="120">
        <f t="shared" si="6"/>
        <v>9.3566657543973884E-3</v>
      </c>
      <c r="BA14">
        <f t="shared" si="7"/>
        <v>0.94600688086277196</v>
      </c>
      <c r="BB14">
        <f t="shared" si="8"/>
        <v>0.39548052773257958</v>
      </c>
      <c r="BC14">
        <f t="shared" si="9"/>
        <v>2.7114076615570886</v>
      </c>
      <c r="BD14">
        <f t="shared" si="10"/>
        <v>4.5772430401827489</v>
      </c>
      <c r="BE14">
        <f t="shared" si="0"/>
        <v>34.101850595911827</v>
      </c>
      <c r="BF14">
        <f t="shared" si="0"/>
        <v>34.101850595281242</v>
      </c>
      <c r="BG14">
        <f t="shared" si="0"/>
        <v>34.1018506071022</v>
      </c>
      <c r="BH14">
        <f t="shared" si="0"/>
        <v>34.101850385504854</v>
      </c>
      <c r="BI14">
        <f t="shared" si="0"/>
        <v>34.101854539596154</v>
      </c>
      <c r="BJ14">
        <f t="shared" si="0"/>
        <v>34.101776665081431</v>
      </c>
      <c r="BK14">
        <f t="shared" si="0"/>
        <v>34.103236043125868</v>
      </c>
      <c r="BL14">
        <f t="shared" si="11"/>
        <v>34.075708379919114</v>
      </c>
    </row>
    <row r="15" spans="1:64" ht="12.95" customHeight="1" x14ac:dyDescent="0.3">
      <c r="A15" s="2" t="s">
        <v>43</v>
      </c>
      <c r="C15" s="12">
        <f ca="1">(C7+C11)+(C8+C12)*INT(MAX(F21:F3527))</f>
        <v>59162.519499014175</v>
      </c>
      <c r="D15" s="8">
        <f>+C7+INT(MAX(F21:F1582))*C8+D11+D12*INT(MAX(F21:F4017))+D13*INT(MAX(F21:F4044)^2)</f>
        <v>59162.447167115235</v>
      </c>
      <c r="E15" s="31" t="s">
        <v>63</v>
      </c>
      <c r="F15" s="30">
        <v>1</v>
      </c>
      <c r="V15" s="23">
        <v>13000</v>
      </c>
      <c r="W15" s="23">
        <f t="shared" si="1"/>
        <v>-0.12071406784348435</v>
      </c>
      <c r="AA15" s="181" t="s">
        <v>8</v>
      </c>
      <c r="AB15" s="185">
        <f>(AB10-AB2)/AD2</f>
        <v>-118104.8348676006</v>
      </c>
      <c r="AC15" t="s">
        <v>379</v>
      </c>
      <c r="AE15" s="169"/>
      <c r="AL15" s="3"/>
      <c r="AP15" s="3"/>
      <c r="AQ15" s="3"/>
      <c r="AR15" s="3"/>
      <c r="AS15" s="3"/>
      <c r="AW15">
        <v>-1400</v>
      </c>
      <c r="AX15">
        <f t="shared" si="4"/>
        <v>1.9066195749060724E-3</v>
      </c>
      <c r="AY15">
        <f t="shared" si="5"/>
        <v>-8.5801444412517917E-3</v>
      </c>
      <c r="AZ15" s="120">
        <f t="shared" si="6"/>
        <v>1.0486764016157864E-2</v>
      </c>
      <c r="BA15">
        <f t="shared" si="7"/>
        <v>0.94491521072431439</v>
      </c>
      <c r="BB15">
        <f t="shared" si="8"/>
        <v>0.43768344727247172</v>
      </c>
      <c r="BC15">
        <f t="shared" si="9"/>
        <v>2.7578373013888124</v>
      </c>
      <c r="BD15">
        <f t="shared" si="10"/>
        <v>5.1475369330686158</v>
      </c>
      <c r="BE15">
        <f t="shared" si="0"/>
        <v>34.150872316426508</v>
      </c>
      <c r="BF15">
        <f t="shared" si="0"/>
        <v>34.150872315775992</v>
      </c>
      <c r="BG15">
        <f t="shared" si="0"/>
        <v>34.150872327698643</v>
      </c>
      <c r="BH15">
        <f t="shared" si="0"/>
        <v>34.150872109180028</v>
      </c>
      <c r="BI15">
        <f t="shared" si="0"/>
        <v>34.150876114191483</v>
      </c>
      <c r="BJ15">
        <f t="shared" si="0"/>
        <v>34.150802709202054</v>
      </c>
      <c r="BK15">
        <f t="shared" si="0"/>
        <v>34.152147728792407</v>
      </c>
      <c r="BL15">
        <f t="shared" si="11"/>
        <v>34.127375488491886</v>
      </c>
    </row>
    <row r="16" spans="1:64" ht="12.95" customHeight="1" x14ac:dyDescent="0.3">
      <c r="A16" s="5" t="s">
        <v>30</v>
      </c>
      <c r="C16" s="13">
        <f ca="1">+C8+C12</f>
        <v>0.32328270384206964</v>
      </c>
      <c r="D16" s="8">
        <f>+C8+D12+2*D13*MAX(F21:F890)</f>
        <v>0.3232705886315369</v>
      </c>
      <c r="E16" s="31" t="s">
        <v>64</v>
      </c>
      <c r="F16" s="32">
        <f ca="1">NOW()+15018.5+$C$5/24</f>
        <v>60368.630727777774</v>
      </c>
      <c r="V16" s="23">
        <v>14000</v>
      </c>
      <c r="W16" s="23">
        <f t="shared" si="1"/>
        <v>-0.13623130199469924</v>
      </c>
      <c r="AA16" s="179" t="s">
        <v>9</v>
      </c>
      <c r="AB16" s="185">
        <f>365.24*AB8</f>
        <v>7862.9472358345547</v>
      </c>
      <c r="AC16" t="s">
        <v>349</v>
      </c>
      <c r="AD16" s="180"/>
      <c r="AE16" s="169"/>
      <c r="AL16" s="3"/>
      <c r="AP16" s="3"/>
      <c r="AQ16" s="3"/>
      <c r="AR16" s="3"/>
      <c r="AS16" s="3"/>
      <c r="AW16">
        <v>-1200</v>
      </c>
      <c r="AX16">
        <f t="shared" si="4"/>
        <v>1.5700896588976415E-3</v>
      </c>
      <c r="AY16">
        <f t="shared" si="5"/>
        <v>-1.0020385957560898E-2</v>
      </c>
      <c r="AZ16" s="120">
        <f t="shared" si="6"/>
        <v>1.159047561645854E-2</v>
      </c>
      <c r="BA16">
        <f t="shared" si="7"/>
        <v>0.94394425710276408</v>
      </c>
      <c r="BB16">
        <f t="shared" si="8"/>
        <v>0.47885413472292093</v>
      </c>
      <c r="BC16">
        <f t="shared" si="9"/>
        <v>2.8041656935088688</v>
      </c>
      <c r="BD16">
        <f t="shared" si="10"/>
        <v>5.8708638256706722</v>
      </c>
      <c r="BE16">
        <f t="shared" si="0"/>
        <v>34.199840558241384</v>
      </c>
      <c r="BF16">
        <f t="shared" si="0"/>
        <v>34.19984055759199</v>
      </c>
      <c r="BG16">
        <f t="shared" si="0"/>
        <v>34.199840569262086</v>
      </c>
      <c r="BH16">
        <f t="shared" si="0"/>
        <v>34.199840359541803</v>
      </c>
      <c r="BI16">
        <f t="shared" si="0"/>
        <v>34.19984412836962</v>
      </c>
      <c r="BJ16">
        <f t="shared" si="0"/>
        <v>34.199776398950632</v>
      </c>
      <c r="BK16">
        <f t="shared" si="0"/>
        <v>34.200993299918139</v>
      </c>
      <c r="BL16">
        <f t="shared" si="11"/>
        <v>34.179042597064658</v>
      </c>
    </row>
    <row r="17" spans="1:64" ht="12.95" customHeight="1" thickBot="1" x14ac:dyDescent="0.35">
      <c r="A17" s="14" t="s">
        <v>58</v>
      </c>
      <c r="C17">
        <f>COUNT(C21:C4733)</f>
        <v>86</v>
      </c>
      <c r="E17" s="31" t="s">
        <v>65</v>
      </c>
      <c r="F17" s="32">
        <f ca="1">ROUND(2*(F16-$C$7)/$C$8,0)/2+F15</f>
        <v>21592.5</v>
      </c>
      <c r="V17" s="23">
        <v>15000</v>
      </c>
      <c r="W17" s="23">
        <f t="shared" si="1"/>
        <v>-0.15264148141348813</v>
      </c>
      <c r="AA17" s="179" t="s">
        <v>10</v>
      </c>
      <c r="AB17" s="186">
        <f>AB13^3/AB8^2</f>
        <v>0.17790507038820877</v>
      </c>
      <c r="AC17" s="156" t="s">
        <v>11</v>
      </c>
      <c r="AE17" s="169"/>
      <c r="AW17">
        <v>-1000</v>
      </c>
      <c r="AX17">
        <f t="shared" si="4"/>
        <v>1.2149993867743396E-3</v>
      </c>
      <c r="AY17">
        <f t="shared" si="5"/>
        <v>-1.1450378059873534E-2</v>
      </c>
      <c r="AZ17" s="120">
        <f t="shared" si="6"/>
        <v>1.2665377446647873E-2</v>
      </c>
      <c r="BA17">
        <f t="shared" si="7"/>
        <v>0.943095117445784</v>
      </c>
      <c r="BB17">
        <f t="shared" si="8"/>
        <v>0.51892094039185499</v>
      </c>
      <c r="BC17">
        <f t="shared" si="9"/>
        <v>2.8504048349132032</v>
      </c>
      <c r="BD17">
        <f t="shared" si="10"/>
        <v>6.8198191592243145</v>
      </c>
      <c r="BE17">
        <f t="shared" si="0"/>
        <v>34.248761609653549</v>
      </c>
      <c r="BF17">
        <f t="shared" si="0"/>
        <v>34.248761609028442</v>
      </c>
      <c r="BG17">
        <f t="shared" si="0"/>
        <v>34.248761620073537</v>
      </c>
      <c r="BH17">
        <f t="shared" si="0"/>
        <v>34.248761424918207</v>
      </c>
      <c r="BI17">
        <f t="shared" si="0"/>
        <v>34.248764873105912</v>
      </c>
      <c r="BJ17">
        <f t="shared" si="0"/>
        <v>34.248703946729499</v>
      </c>
      <c r="BK17">
        <f t="shared" si="0"/>
        <v>34.249780286893973</v>
      </c>
      <c r="BL17">
        <f t="shared" si="11"/>
        <v>34.230709705637437</v>
      </c>
    </row>
    <row r="18" spans="1:64" ht="12.95" customHeight="1" thickTop="1" thickBot="1" x14ac:dyDescent="0.35">
      <c r="A18" s="5" t="s">
        <v>68</v>
      </c>
      <c r="C18" s="16">
        <f ca="1">+C15</f>
        <v>59162.519499014175</v>
      </c>
      <c r="D18" s="17">
        <f ca="1">C16</f>
        <v>0.32328270384206964</v>
      </c>
      <c r="E18" s="31" t="s">
        <v>66</v>
      </c>
      <c r="F18" s="8">
        <f ca="1">ROUND(2*(F16-$C$15)/$C$16,0)/2+F15</f>
        <v>3732</v>
      </c>
      <c r="AA18" s="187" t="s">
        <v>12</v>
      </c>
      <c r="AB18" s="188">
        <f>2*PI()/(AB8*365.2422)*AD2</f>
        <v>2.583355428638686E-4</v>
      </c>
      <c r="AC18" s="189" t="s">
        <v>371</v>
      </c>
      <c r="AD18" s="189"/>
      <c r="AE18" s="190"/>
      <c r="AH18" s="3" t="s">
        <v>22</v>
      </c>
      <c r="AW18">
        <v>-800</v>
      </c>
      <c r="AX18">
        <f t="shared" si="4"/>
        <v>8.3899401557089269E-4</v>
      </c>
      <c r="AY18">
        <f t="shared" si="5"/>
        <v>-1.28701207481897E-2</v>
      </c>
      <c r="AZ18" s="120">
        <f t="shared" si="6"/>
        <v>1.3709114763760593E-2</v>
      </c>
      <c r="BA18">
        <f t="shared" si="7"/>
        <v>0.9423687342295598</v>
      </c>
      <c r="BB18">
        <f t="shared" si="8"/>
        <v>0.55781439859041515</v>
      </c>
      <c r="BC18">
        <f t="shared" si="9"/>
        <v>2.8965667880383039</v>
      </c>
      <c r="BD18">
        <f t="shared" si="10"/>
        <v>8.121525005097558</v>
      </c>
      <c r="BE18">
        <f t="shared" ref="BE18:BK54" si="12">$BL18+$AB$7*SIN(BF18)</f>
        <v>34.297641811817535</v>
      </c>
      <c r="BF18">
        <f t="shared" si="12"/>
        <v>34.297641811240702</v>
      </c>
      <c r="BG18">
        <f t="shared" si="12"/>
        <v>34.297641821288259</v>
      </c>
      <c r="BH18">
        <f t="shared" si="12"/>
        <v>34.29764164627683</v>
      </c>
      <c r="BI18">
        <f t="shared" si="12"/>
        <v>34.297644694676663</v>
      </c>
      <c r="BJ18">
        <f t="shared" si="12"/>
        <v>34.297591596411905</v>
      </c>
      <c r="BK18">
        <f t="shared" si="12"/>
        <v>34.298516376465791</v>
      </c>
      <c r="BL18">
        <f t="shared" si="11"/>
        <v>34.28237681421021</v>
      </c>
    </row>
    <row r="19" spans="1:64" ht="12.95" customHeight="1" thickBot="1" x14ac:dyDescent="0.25">
      <c r="A19" s="5" t="s">
        <v>69</v>
      </c>
      <c r="C19" s="19">
        <f>+D15</f>
        <v>59162.447167115235</v>
      </c>
      <c r="D19" s="20">
        <f>+D16</f>
        <v>0.3232705886315369</v>
      </c>
      <c r="E19" s="31" t="s">
        <v>67</v>
      </c>
      <c r="F19" s="33">
        <f ca="1">+$C$15+$C$16*F18-15018.5-$C$5/24</f>
        <v>45350.906383086112</v>
      </c>
      <c r="AA19" s="191"/>
      <c r="AC19" s="191"/>
      <c r="AE19">
        <f>COUNT(AE21:AE1134)</f>
        <v>524</v>
      </c>
      <c r="AH19" s="3" t="s">
        <v>23</v>
      </c>
      <c r="AW19">
        <v>-600</v>
      </c>
      <c r="AX19">
        <f t="shared" si="4"/>
        <v>4.3978905370511794E-4</v>
      </c>
      <c r="AY19">
        <f t="shared" si="5"/>
        <v>-1.4279614022509397E-2</v>
      </c>
      <c r="AZ19" s="120">
        <f t="shared" si="6"/>
        <v>1.4719403076214515E-2</v>
      </c>
      <c r="BA19">
        <f t="shared" si="7"/>
        <v>0.94176590095631696</v>
      </c>
      <c r="BB19">
        <f t="shared" si="8"/>
        <v>0.59546713126336459</v>
      </c>
      <c r="BC19">
        <f t="shared" si="9"/>
        <v>2.9426636701965374</v>
      </c>
      <c r="BD19">
        <f t="shared" si="10"/>
        <v>10.020662425106286</v>
      </c>
      <c r="BE19">
        <f t="shared" si="12"/>
        <v>34.34648755086922</v>
      </c>
      <c r="BF19">
        <f t="shared" si="12"/>
        <v>34.346487550364074</v>
      </c>
      <c r="BG19">
        <f t="shared" si="12"/>
        <v>34.346487559060343</v>
      </c>
      <c r="BH19">
        <f t="shared" si="12"/>
        <v>34.346487409351184</v>
      </c>
      <c r="BI19">
        <f t="shared" si="12"/>
        <v>34.346489986643348</v>
      </c>
      <c r="BJ19">
        <f t="shared" si="12"/>
        <v>34.346445617515556</v>
      </c>
      <c r="BK19">
        <f t="shared" si="12"/>
        <v>34.347209391219415</v>
      </c>
      <c r="BL19">
        <f t="shared" si="11"/>
        <v>34.334043922782982</v>
      </c>
    </row>
    <row r="20" spans="1:64" ht="12.95" customHeight="1" thickBot="1" x14ac:dyDescent="0.25">
      <c r="A20" s="4" t="s">
        <v>31</v>
      </c>
      <c r="B20" s="4" t="s">
        <v>32</v>
      </c>
      <c r="C20" s="4" t="s">
        <v>33</v>
      </c>
      <c r="D20" s="4" t="s">
        <v>38</v>
      </c>
      <c r="E20" s="4" t="s">
        <v>34</v>
      </c>
      <c r="F20" s="4" t="s">
        <v>35</v>
      </c>
      <c r="G20" s="4" t="s">
        <v>36</v>
      </c>
      <c r="H20" s="7" t="s">
        <v>176</v>
      </c>
      <c r="I20" s="7" t="s">
        <v>177</v>
      </c>
      <c r="J20" s="7" t="s">
        <v>174</v>
      </c>
      <c r="K20" s="129" t="s">
        <v>173</v>
      </c>
      <c r="L20" s="7" t="s">
        <v>51</v>
      </c>
      <c r="M20" s="7" t="s">
        <v>59</v>
      </c>
      <c r="N20" s="7" t="s">
        <v>52</v>
      </c>
      <c r="O20" s="7" t="s">
        <v>48</v>
      </c>
      <c r="P20" s="15" t="s">
        <v>47</v>
      </c>
      <c r="Q20" s="4" t="s">
        <v>40</v>
      </c>
      <c r="R20" s="7" t="s">
        <v>141</v>
      </c>
      <c r="S20" s="6" t="s">
        <v>143</v>
      </c>
      <c r="T20" s="7" t="s">
        <v>142</v>
      </c>
      <c r="U20" s="76" t="s">
        <v>161</v>
      </c>
      <c r="V20" s="119" t="s">
        <v>239</v>
      </c>
      <c r="Z20" s="4" t="s">
        <v>35</v>
      </c>
      <c r="AA20" s="7" t="s">
        <v>380</v>
      </c>
      <c r="AB20" s="7" t="s">
        <v>21</v>
      </c>
      <c r="AC20" s="7" t="s">
        <v>0</v>
      </c>
      <c r="AD20" s="7" t="s">
        <v>374</v>
      </c>
      <c r="AE20" s="7" t="s">
        <v>142</v>
      </c>
      <c r="AF20" s="7" t="s">
        <v>13</v>
      </c>
      <c r="AG20" s="160"/>
      <c r="AH20" s="7" t="s">
        <v>356</v>
      </c>
      <c r="AI20" s="7" t="s">
        <v>357</v>
      </c>
      <c r="AJ20" s="7" t="s">
        <v>358</v>
      </c>
      <c r="AK20" s="7" t="s">
        <v>375</v>
      </c>
      <c r="AL20" s="7" t="s">
        <v>359</v>
      </c>
      <c r="AM20" s="7" t="s">
        <v>360</v>
      </c>
      <c r="AN20" s="4" t="s">
        <v>361</v>
      </c>
      <c r="AO20" s="4" t="s">
        <v>362</v>
      </c>
      <c r="AP20" s="4" t="s">
        <v>363</v>
      </c>
      <c r="AQ20" s="4" t="s">
        <v>364</v>
      </c>
      <c r="AR20" s="4" t="s">
        <v>365</v>
      </c>
      <c r="AS20" s="4" t="s">
        <v>366</v>
      </c>
      <c r="AT20" s="4" t="s">
        <v>367</v>
      </c>
      <c r="AU20" s="4" t="s">
        <v>111</v>
      </c>
      <c r="AV20" s="192"/>
      <c r="AW20">
        <v>-400</v>
      </c>
      <c r="AX20">
        <f t="shared" si="4"/>
        <v>1.517209989995022E-5</v>
      </c>
      <c r="AY20">
        <f t="shared" si="5"/>
        <v>-1.5678857882832624E-2</v>
      </c>
      <c r="AZ20" s="120">
        <f t="shared" si="6"/>
        <v>1.5694029982732574E-2</v>
      </c>
      <c r="BA20">
        <f t="shared" si="7"/>
        <v>0.94128726729906997</v>
      </c>
      <c r="BB20">
        <f t="shared" si="8"/>
        <v>0.63181375678586715</v>
      </c>
      <c r="BC20">
        <f t="shared" si="9"/>
        <v>2.9887076437291551</v>
      </c>
      <c r="BD20">
        <f t="shared" si="10"/>
        <v>13.056236485633752</v>
      </c>
      <c r="BE20">
        <f t="shared" si="12"/>
        <v>34.395305250338588</v>
      </c>
      <c r="BF20">
        <f t="shared" si="12"/>
        <v>34.39530524992653</v>
      </c>
      <c r="BG20">
        <f t="shared" si="12"/>
        <v>34.395305256955091</v>
      </c>
      <c r="BH20">
        <f t="shared" si="12"/>
        <v>34.395305137066522</v>
      </c>
      <c r="BI20">
        <f t="shared" si="12"/>
        <v>34.395307182046494</v>
      </c>
      <c r="BJ20">
        <f t="shared" si="12"/>
        <v>34.395272300035238</v>
      </c>
      <c r="BK20">
        <f t="shared" si="12"/>
        <v>34.395867268702872</v>
      </c>
      <c r="BL20">
        <f t="shared" si="11"/>
        <v>34.385711031355754</v>
      </c>
    </row>
    <row r="21" spans="1:64" s="23" customFormat="1" ht="12.95" customHeight="1" x14ac:dyDescent="0.2">
      <c r="A21" s="127" t="s">
        <v>241</v>
      </c>
      <c r="B21" s="128" t="str">
        <f>IF(D21=INT(D21),"I","II")</f>
        <v>I</v>
      </c>
      <c r="C21" s="127">
        <v>52135.462699999996</v>
      </c>
      <c r="D21" s="22"/>
      <c r="E21" s="23">
        <f t="shared" ref="E21:E52" si="13">+(C21-C$7)/C$8</f>
        <v>-3875.4873333539617</v>
      </c>
      <c r="F21" s="23">
        <f t="shared" ref="F21:F57" si="14">ROUND(2*E21,0)/2</f>
        <v>-3875.5</v>
      </c>
      <c r="G21" s="23">
        <f t="shared" ref="G21:G52" si="15">+C21-(C$7+F21*C$8)</f>
        <v>4.094999996596016E-3</v>
      </c>
      <c r="K21" s="22">
        <f>G21</f>
        <v>4.094999996596016E-3</v>
      </c>
      <c r="P21" s="25">
        <f t="shared" ref="P21:P52" si="16">+D$11+D$12*F21+D$13*F21^2</f>
        <v>6.4649752008009093E-3</v>
      </c>
      <c r="Q21" s="26">
        <f t="shared" ref="Q21:Q52" si="17">+C21-15018.5</f>
        <v>37116.962699999996</v>
      </c>
      <c r="R21" s="23">
        <f t="shared" ref="R21:R52" si="18">+(P21-G21)^2</f>
        <v>5.6167824685460259E-6</v>
      </c>
      <c r="S21" s="98">
        <v>1</v>
      </c>
      <c r="T21" s="23">
        <f t="shared" ref="T21:T52" si="19">+S21*R21</f>
        <v>5.6167824685460259E-6</v>
      </c>
      <c r="U21" s="77"/>
      <c r="V21" s="23">
        <f t="shared" ref="V21:V52" si="20">G21-P21</f>
        <v>-2.3699752042048933E-3</v>
      </c>
      <c r="X21" s="23">
        <f>VLOOKUP(C21,'S (2)'!E$4:F$71,2,FALSE)</f>
        <v>-21736.5</v>
      </c>
      <c r="Z21">
        <f t="shared" ref="Z21:Z84" si="21">F21</f>
        <v>-3875.5</v>
      </c>
      <c r="AA21" s="120">
        <f t="shared" ref="AA21:AA84" si="22">AB$3+AB$4*Z21+AB$5*Z21^2+AH21</f>
        <v>5.5664659929076802E-3</v>
      </c>
      <c r="AB21" s="120">
        <f t="shared" ref="AB21:AB84" si="23">IF(S21&lt;&gt;0,G21-AH21, -9999)</f>
        <v>8.6235279473495727E-3</v>
      </c>
      <c r="AC21" s="120">
        <f t="shared" ref="AC21:AC84" si="24">+G21-P21</f>
        <v>-2.3699752042048933E-3</v>
      </c>
      <c r="AD21" s="120">
        <f t="shared" ref="AD21:AD84" si="25">IF(S21&lt;&gt;0,G21-AA21, -9999)</f>
        <v>-1.4714659963116642E-3</v>
      </c>
      <c r="AE21" s="120">
        <f t="shared" ref="AE21:AE84" si="26">+(G21-AA21)^2*S21</f>
        <v>2.1652121783014785E-6</v>
      </c>
      <c r="AF21">
        <f t="shared" ref="AF21:AF84" si="27">IF(S21&lt;&gt;0,G21-P21, -9999)</f>
        <v>-2.3699752042048933E-3</v>
      </c>
      <c r="AG21" s="136"/>
      <c r="AH21">
        <f t="shared" ref="AH21:AH84" si="28">$AB$6*($AB$11/AI21*AJ21+$AB$12)</f>
        <v>-4.5285279507535576E-3</v>
      </c>
      <c r="AI21">
        <f t="shared" ref="AI21:AI84" si="29">1+$AB$7*COS(AL21)</f>
        <v>0.96637951637409103</v>
      </c>
      <c r="AJ21">
        <f t="shared" ref="AJ21:AJ84" si="30">SIN(AL21+RADIANS($AB$9))</f>
        <v>-0.13205138828189339</v>
      </c>
      <c r="AK21">
        <f t="shared" ref="AK21:AK84" si="31">$AB$7*SIN(AL21)</f>
        <v>4.8976467272503085E-2</v>
      </c>
      <c r="AL21">
        <f t="shared" ref="AL21:AL84" si="32">2*ATAN(AM21)</f>
        <v>2.172378481810147</v>
      </c>
      <c r="AM21">
        <f t="shared" ref="AM21:AM84" si="33">SQRT((1+$AB$7)/(1-$AB$7))*TAN(AN21/2)</f>
        <v>1.8994047329826302</v>
      </c>
      <c r="AN21" s="120">
        <f t="shared" ref="AN21:AT36" si="34">$AU21+$AB$7*SIN(AO21)</f>
        <v>33.538456712476609</v>
      </c>
      <c r="AO21" s="120">
        <f t="shared" si="34"/>
        <v>33.538456712430978</v>
      </c>
      <c r="AP21" s="120">
        <f t="shared" si="34"/>
        <v>33.538456713896416</v>
      </c>
      <c r="AQ21" s="120">
        <f t="shared" si="34"/>
        <v>33.53845666683425</v>
      </c>
      <c r="AR21" s="120">
        <f t="shared" si="34"/>
        <v>33.538458178222292</v>
      </c>
      <c r="AS21" s="120">
        <f t="shared" si="34"/>
        <v>33.538409638572432</v>
      </c>
      <c r="AT21" s="120">
        <f t="shared" si="34"/>
        <v>33.539966627696288</v>
      </c>
      <c r="AU21" s="120">
        <f t="shared" ref="AU21:AU84" si="35">RADIANS($AB$9)+$AB$18*(F21-AB$15)</f>
        <v>33.48786585213238</v>
      </c>
      <c r="AV21"/>
      <c r="AW21">
        <v>-200</v>
      </c>
      <c r="AX21">
        <f t="shared" si="4"/>
        <v>-4.3699534481918961E-4</v>
      </c>
      <c r="AY21">
        <f t="shared" si="5"/>
        <v>-1.7067852329159389E-2</v>
      </c>
      <c r="AZ21" s="120">
        <f t="shared" si="6"/>
        <v>1.6630856984340199E-2</v>
      </c>
      <c r="BA21">
        <f t="shared" si="7"/>
        <v>0.9409333433802195</v>
      </c>
      <c r="BB21">
        <f t="shared" si="8"/>
        <v>0.66679080502223376</v>
      </c>
      <c r="BC21">
        <f t="shared" si="9"/>
        <v>3.0347109067631006</v>
      </c>
      <c r="BD21">
        <f t="shared" si="10"/>
        <v>18.694452003459681</v>
      </c>
      <c r="BE21">
        <f t="shared" si="12"/>
        <v>34.444101363806865</v>
      </c>
      <c r="BF21">
        <f t="shared" si="12"/>
        <v>34.444101363505915</v>
      </c>
      <c r="BG21">
        <f t="shared" si="12"/>
        <v>34.444101368604684</v>
      </c>
      <c r="BH21">
        <f t="shared" si="12"/>
        <v>34.444101282219989</v>
      </c>
      <c r="BI21">
        <f t="shared" si="12"/>
        <v>34.444102745772568</v>
      </c>
      <c r="BJ21">
        <f t="shared" si="12"/>
        <v>34.444077949841102</v>
      </c>
      <c r="BK21">
        <f t="shared" si="12"/>
        <v>34.444498040241925</v>
      </c>
      <c r="BL21">
        <f t="shared" si="11"/>
        <v>34.437378139928533</v>
      </c>
    </row>
    <row r="22" spans="1:64" s="23" customFormat="1" ht="12.95" customHeight="1" x14ac:dyDescent="0.2">
      <c r="A22" s="127" t="s">
        <v>344</v>
      </c>
      <c r="B22" s="128" t="str">
        <f>IF(D22=INT(D22),"I","II")</f>
        <v>I</v>
      </c>
      <c r="C22" s="127">
        <v>53382.390099999997</v>
      </c>
      <c r="D22" s="22"/>
      <c r="E22" s="23">
        <f t="shared" si="13"/>
        <v>-18.493921865822902</v>
      </c>
      <c r="F22" s="23">
        <f t="shared" si="14"/>
        <v>-18.5</v>
      </c>
      <c r="G22" s="23">
        <f t="shared" si="15"/>
        <v>1.9649999958346598E-3</v>
      </c>
      <c r="K22" s="22">
        <f>G22</f>
        <v>1.9649999958346598E-3</v>
      </c>
      <c r="P22" s="25">
        <f t="shared" si="16"/>
        <v>-1.8414028096564377E-4</v>
      </c>
      <c r="Q22" s="26">
        <f t="shared" si="17"/>
        <v>38363.890099999997</v>
      </c>
      <c r="R22" s="23">
        <f t="shared" si="18"/>
        <v>4.6188039293652854E-6</v>
      </c>
      <c r="S22" s="98">
        <v>1</v>
      </c>
      <c r="T22" s="23">
        <f t="shared" si="19"/>
        <v>4.6188039293652854E-6</v>
      </c>
      <c r="U22" s="77"/>
      <c r="V22" s="23">
        <f t="shared" si="20"/>
        <v>2.1491402768003035E-3</v>
      </c>
      <c r="X22" s="23">
        <f>VLOOKUP(C22,'S (2)'!E$4:F$71,2,FALSE)</f>
        <v>-17879.5</v>
      </c>
      <c r="Z22">
        <f t="shared" si="21"/>
        <v>-18.5</v>
      </c>
      <c r="AA22" s="120">
        <f t="shared" si="22"/>
        <v>-8.729148769078994E-4</v>
      </c>
      <c r="AB22" s="120">
        <f t="shared" si="23"/>
        <v>-1.5481578760379647E-2</v>
      </c>
      <c r="AC22" s="120">
        <f t="shared" si="24"/>
        <v>2.1491402768003035E-3</v>
      </c>
      <c r="AD22" s="120">
        <f t="shared" si="25"/>
        <v>2.8379148727425592E-3</v>
      </c>
      <c r="AE22" s="120">
        <f t="shared" si="26"/>
        <v>8.0537608249334151E-6</v>
      </c>
      <c r="AF22">
        <f t="shared" si="27"/>
        <v>2.1491402768003035E-3</v>
      </c>
      <c r="AG22" s="136"/>
      <c r="AH22">
        <f t="shared" si="28"/>
        <v>1.7446578756214307E-2</v>
      </c>
      <c r="AI22">
        <f t="shared" si="29"/>
        <v>0.94072041351509539</v>
      </c>
      <c r="AJ22">
        <f t="shared" si="30"/>
        <v>0.69729533108318487</v>
      </c>
      <c r="AK22">
        <f t="shared" si="31"/>
        <v>3.8680604846999473E-3</v>
      </c>
      <c r="AL22">
        <f t="shared" si="32"/>
        <v>3.0764338864532479</v>
      </c>
      <c r="AM22">
        <f t="shared" si="33"/>
        <v>30.683397291902342</v>
      </c>
      <c r="AN22" s="120">
        <f t="shared" si="34"/>
        <v>34.488370585894579</v>
      </c>
      <c r="AO22" s="120">
        <f t="shared" si="34"/>
        <v>34.488370585706242</v>
      </c>
      <c r="AP22" s="120">
        <f t="shared" si="34"/>
        <v>34.48837058888423</v>
      </c>
      <c r="AQ22" s="120">
        <f t="shared" si="34"/>
        <v>34.488370535259627</v>
      </c>
      <c r="AR22" s="120">
        <f t="shared" si="34"/>
        <v>34.488371440107279</v>
      </c>
      <c r="AS22" s="120">
        <f t="shared" si="34"/>
        <v>34.488356171935393</v>
      </c>
      <c r="AT22" s="120">
        <f t="shared" si="34"/>
        <v>34.488613801070123</v>
      </c>
      <c r="AU22" s="120">
        <f t="shared" si="35"/>
        <v>34.484266040958325</v>
      </c>
      <c r="AV22" s="193"/>
      <c r="AW22">
        <v>0</v>
      </c>
      <c r="AX22">
        <f t="shared" si="4"/>
        <v>-9.1877607334964195E-4</v>
      </c>
      <c r="AY22">
        <f t="shared" si="5"/>
        <v>-1.8446597361489677E-2</v>
      </c>
      <c r="AZ22" s="120">
        <f t="shared" si="6"/>
        <v>1.7527821288140035E-2</v>
      </c>
      <c r="BA22">
        <f t="shared" si="7"/>
        <v>0.94070450317383725</v>
      </c>
      <c r="BB22">
        <f t="shared" si="8"/>
        <v>0.70033663967173654</v>
      </c>
      <c r="BC22">
        <f t="shared" si="9"/>
        <v>3.0806856844577291</v>
      </c>
      <c r="BD22">
        <f t="shared" si="10"/>
        <v>32.826812986758966</v>
      </c>
      <c r="BE22">
        <f t="shared" si="12"/>
        <v>34.492882367762817</v>
      </c>
      <c r="BF22">
        <f t="shared" si="12"/>
        <v>34.492882367586425</v>
      </c>
      <c r="BG22">
        <f t="shared" si="12"/>
        <v>34.492882370561951</v>
      </c>
      <c r="BH22">
        <f t="shared" si="12"/>
        <v>34.492882320368814</v>
      </c>
      <c r="BI22">
        <f t="shared" si="12"/>
        <v>34.492883167058793</v>
      </c>
      <c r="BJ22">
        <f t="shared" si="12"/>
        <v>34.492868884543434</v>
      </c>
      <c r="BK22">
        <f t="shared" si="12"/>
        <v>34.49310980950527</v>
      </c>
      <c r="BL22">
        <f t="shared" si="11"/>
        <v>34.489045248501306</v>
      </c>
    </row>
    <row r="23" spans="1:64" s="23" customFormat="1" ht="12.95" customHeight="1" x14ac:dyDescent="0.2">
      <c r="A23" s="127" t="s">
        <v>243</v>
      </c>
      <c r="B23" s="128" t="str">
        <f>IF(D23=INT(D23),"I","II")</f>
        <v>I</v>
      </c>
      <c r="C23" s="127">
        <v>53388.368300000002</v>
      </c>
      <c r="D23" s="22"/>
      <c r="E23" s="23">
        <f t="shared" si="13"/>
        <v>-2.1652386305435608E-3</v>
      </c>
      <c r="F23" s="23">
        <f t="shared" si="14"/>
        <v>0</v>
      </c>
      <c r="G23" s="23">
        <f t="shared" si="15"/>
        <v>-6.9999999686842784E-4</v>
      </c>
      <c r="K23" s="22">
        <f>G23</f>
        <v>-6.9999999686842784E-4</v>
      </c>
      <c r="P23" s="25">
        <f t="shared" si="16"/>
        <v>-2.4804322692759161E-4</v>
      </c>
      <c r="Q23" s="26">
        <f t="shared" si="17"/>
        <v>38369.868300000002</v>
      </c>
      <c r="R23" s="23">
        <f t="shared" si="18"/>
        <v>2.0426492189535397E-7</v>
      </c>
      <c r="S23" s="98">
        <v>1</v>
      </c>
      <c r="T23" s="23">
        <f t="shared" si="19"/>
        <v>2.0426492189535397E-7</v>
      </c>
      <c r="U23" s="77"/>
      <c r="V23" s="23">
        <f t="shared" si="20"/>
        <v>-4.5195676994083623E-4</v>
      </c>
      <c r="X23" s="23">
        <f>VLOOKUP(C23,'S (2)'!E$4:F$71,2,FALSE)</f>
        <v>-17861</v>
      </c>
      <c r="Z23">
        <f t="shared" si="21"/>
        <v>0</v>
      </c>
      <c r="AA23" s="120">
        <f t="shared" si="22"/>
        <v>-9.1877607334964195E-4</v>
      </c>
      <c r="AB23" s="120">
        <f t="shared" si="23"/>
        <v>-1.8227821285008463E-2</v>
      </c>
      <c r="AC23" s="120">
        <f t="shared" si="24"/>
        <v>-4.5195676994083623E-4</v>
      </c>
      <c r="AD23" s="120">
        <f t="shared" si="25"/>
        <v>2.1877607648121411E-4</v>
      </c>
      <c r="AE23" s="120">
        <f t="shared" si="26"/>
        <v>4.7862971640514043E-8</v>
      </c>
      <c r="AF23">
        <f t="shared" si="27"/>
        <v>-4.5195676994083623E-4</v>
      </c>
      <c r="AG23" s="136"/>
      <c r="AH23">
        <f t="shared" si="28"/>
        <v>1.7527821288140035E-2</v>
      </c>
      <c r="AI23">
        <f t="shared" si="29"/>
        <v>0.94070450317383725</v>
      </c>
      <c r="AJ23">
        <f t="shared" si="30"/>
        <v>0.70033663967173654</v>
      </c>
      <c r="AK23">
        <f t="shared" si="31"/>
        <v>3.6159814536456708E-3</v>
      </c>
      <c r="AL23">
        <f t="shared" si="32"/>
        <v>3.0806856844577291</v>
      </c>
      <c r="AM23">
        <f t="shared" si="33"/>
        <v>32.826812986758966</v>
      </c>
      <c r="AN23" s="120">
        <f t="shared" si="34"/>
        <v>34.492882367762817</v>
      </c>
      <c r="AO23" s="120">
        <f t="shared" si="34"/>
        <v>34.492882367586425</v>
      </c>
      <c r="AP23" s="120">
        <f t="shared" si="34"/>
        <v>34.492882370561951</v>
      </c>
      <c r="AQ23" s="120">
        <f t="shared" si="34"/>
        <v>34.492882320368814</v>
      </c>
      <c r="AR23" s="120">
        <f t="shared" si="34"/>
        <v>34.492883167058793</v>
      </c>
      <c r="AS23" s="120">
        <f t="shared" si="34"/>
        <v>34.492868884543434</v>
      </c>
      <c r="AT23" s="120">
        <f t="shared" si="34"/>
        <v>34.49310980950527</v>
      </c>
      <c r="AU23" s="120">
        <f t="shared" si="35"/>
        <v>34.489045248501306</v>
      </c>
      <c r="AV23" s="193"/>
      <c r="AW23">
        <v>200</v>
      </c>
      <c r="AX23">
        <f t="shared" si="4"/>
        <v>-1.4321553594027481E-3</v>
      </c>
      <c r="AY23">
        <f t="shared" si="5"/>
        <v>-1.98150929798235E-2</v>
      </c>
      <c r="AZ23" s="120">
        <f t="shared" si="6"/>
        <v>1.8382937620420751E-2</v>
      </c>
      <c r="BA23">
        <f t="shared" si="7"/>
        <v>0.94060098702417549</v>
      </c>
      <c r="BB23">
        <f t="shared" si="8"/>
        <v>0.73239138886773336</v>
      </c>
      <c r="BC23">
        <f t="shared" si="9"/>
        <v>3.1266442206278402</v>
      </c>
      <c r="BD23">
        <f t="shared" si="10"/>
        <v>133.79079682422989</v>
      </c>
      <c r="BE23">
        <f t="shared" si="12"/>
        <v>34.54165475461253</v>
      </c>
      <c r="BF23">
        <f t="shared" si="12"/>
        <v>34.541654754568683</v>
      </c>
      <c r="BG23">
        <f t="shared" si="12"/>
        <v>34.541654755306851</v>
      </c>
      <c r="BH23">
        <f t="shared" si="12"/>
        <v>34.541654742879381</v>
      </c>
      <c r="BI23">
        <f t="shared" si="12"/>
        <v>34.541654952102434</v>
      </c>
      <c r="BJ23">
        <f t="shared" si="12"/>
        <v>34.541651429720531</v>
      </c>
      <c r="BK23">
        <f t="shared" si="12"/>
        <v>34.541710730876744</v>
      </c>
      <c r="BL23">
        <f t="shared" si="11"/>
        <v>34.540712357074078</v>
      </c>
    </row>
    <row r="24" spans="1:64" s="23" customFormat="1" ht="12.95" customHeight="1" x14ac:dyDescent="0.2">
      <c r="A24" s="78" t="s">
        <v>37</v>
      </c>
      <c r="B24" s="78"/>
      <c r="C24" s="79">
        <v>53388.368999999999</v>
      </c>
      <c r="D24" s="79" t="s">
        <v>39</v>
      </c>
      <c r="E24" s="23">
        <f t="shared" si="13"/>
        <v>0</v>
      </c>
      <c r="F24" s="23">
        <f t="shared" si="14"/>
        <v>0</v>
      </c>
      <c r="G24" s="23">
        <f t="shared" si="15"/>
        <v>0</v>
      </c>
      <c r="H24" s="23">
        <f>G24</f>
        <v>0</v>
      </c>
      <c r="J24" s="24"/>
      <c r="K24" s="22"/>
      <c r="P24" s="25">
        <f t="shared" si="16"/>
        <v>-2.4804322692759161E-4</v>
      </c>
      <c r="Q24" s="26">
        <f t="shared" si="17"/>
        <v>38369.868999999999</v>
      </c>
      <c r="R24" s="23">
        <f t="shared" si="18"/>
        <v>6.1525442424652707E-8</v>
      </c>
      <c r="S24" s="98">
        <v>0.5</v>
      </c>
      <c r="T24" s="23">
        <f t="shared" si="19"/>
        <v>3.0762721212326354E-8</v>
      </c>
      <c r="U24" s="77"/>
      <c r="V24" s="23">
        <f t="shared" si="20"/>
        <v>2.4804322692759161E-4</v>
      </c>
      <c r="X24" s="23">
        <f>VLOOKUP(C24,'S (2)'!E$4:F$71,2,FALSE)</f>
        <v>-17861</v>
      </c>
      <c r="Z24">
        <f t="shared" si="21"/>
        <v>0</v>
      </c>
      <c r="AA24" s="120">
        <f t="shared" si="22"/>
        <v>-9.1877607334964195E-4</v>
      </c>
      <c r="AB24" s="120">
        <f t="shared" si="23"/>
        <v>-1.7527821288140035E-2</v>
      </c>
      <c r="AC24" s="120">
        <f t="shared" si="24"/>
        <v>2.4804322692759161E-4</v>
      </c>
      <c r="AD24" s="120">
        <f t="shared" si="25"/>
        <v>9.1877607334964195E-4</v>
      </c>
      <c r="AE24" s="120">
        <f t="shared" si="26"/>
        <v>4.2207473647989334E-7</v>
      </c>
      <c r="AF24">
        <f t="shared" si="27"/>
        <v>2.4804322692759161E-4</v>
      </c>
      <c r="AG24" s="136"/>
      <c r="AH24">
        <f t="shared" si="28"/>
        <v>1.7527821288140035E-2</v>
      </c>
      <c r="AI24">
        <f t="shared" si="29"/>
        <v>0.94070450317383725</v>
      </c>
      <c r="AJ24">
        <f t="shared" si="30"/>
        <v>0.70033663967173654</v>
      </c>
      <c r="AK24">
        <f t="shared" si="31"/>
        <v>3.6159814536456708E-3</v>
      </c>
      <c r="AL24">
        <f t="shared" si="32"/>
        <v>3.0806856844577291</v>
      </c>
      <c r="AM24">
        <f t="shared" si="33"/>
        <v>32.826812986758966</v>
      </c>
      <c r="AN24" s="120">
        <f t="shared" si="34"/>
        <v>34.492882367762817</v>
      </c>
      <c r="AO24" s="120">
        <f t="shared" si="34"/>
        <v>34.492882367586425</v>
      </c>
      <c r="AP24" s="120">
        <f t="shared" si="34"/>
        <v>34.492882370561951</v>
      </c>
      <c r="AQ24" s="120">
        <f t="shared" si="34"/>
        <v>34.492882320368814</v>
      </c>
      <c r="AR24" s="120">
        <f t="shared" si="34"/>
        <v>34.492883167058793</v>
      </c>
      <c r="AS24" s="120">
        <f t="shared" si="34"/>
        <v>34.492868884543434</v>
      </c>
      <c r="AT24" s="120">
        <f t="shared" si="34"/>
        <v>34.49310980950527</v>
      </c>
      <c r="AU24" s="120">
        <f t="shared" si="35"/>
        <v>34.489045248501306</v>
      </c>
      <c r="AV24" s="193"/>
      <c r="AW24">
        <v>400</v>
      </c>
      <c r="AX24">
        <f t="shared" si="4"/>
        <v>-1.9790391186546262E-3</v>
      </c>
      <c r="AY24">
        <f t="shared" si="5"/>
        <v>-2.1173339184160853E-2</v>
      </c>
      <c r="AZ24" s="120">
        <f t="shared" si="6"/>
        <v>1.9194300065506226E-2</v>
      </c>
      <c r="BA24">
        <f t="shared" si="7"/>
        <v>0.94062290327522369</v>
      </c>
      <c r="BB24">
        <f t="shared" si="8"/>
        <v>0.76289688494795227</v>
      </c>
      <c r="BC24">
        <f t="shared" si="9"/>
        <v>-3.1105865375498873</v>
      </c>
      <c r="BD24">
        <f t="shared" si="10"/>
        <v>-64.498235283217525</v>
      </c>
      <c r="BE24">
        <f t="shared" si="12"/>
        <v>34.590425025796776</v>
      </c>
      <c r="BF24">
        <f t="shared" si="12"/>
        <v>34.590425025887477</v>
      </c>
      <c r="BG24">
        <f t="shared" si="12"/>
        <v>34.590425024359838</v>
      </c>
      <c r="BH24">
        <f t="shared" si="12"/>
        <v>34.590425050089159</v>
      </c>
      <c r="BI24">
        <f t="shared" si="12"/>
        <v>34.590424616742254</v>
      </c>
      <c r="BJ24">
        <f t="shared" si="12"/>
        <v>34.590431915402668</v>
      </c>
      <c r="BK24">
        <f t="shared" si="12"/>
        <v>34.590308987692055</v>
      </c>
      <c r="BL24">
        <f t="shared" si="11"/>
        <v>34.59237946564685</v>
      </c>
    </row>
    <row r="25" spans="1:64" s="23" customFormat="1" ht="12.95" customHeight="1" x14ac:dyDescent="0.2">
      <c r="A25" s="127" t="s">
        <v>345</v>
      </c>
      <c r="B25" s="128" t="str">
        <f>IF(D25=INT(D25),"I","II")</f>
        <v>I</v>
      </c>
      <c r="C25" s="127">
        <v>53388.529699999999</v>
      </c>
      <c r="D25" s="22"/>
      <c r="E25" s="23">
        <f t="shared" si="13"/>
        <v>0.49707692783680557</v>
      </c>
      <c r="F25" s="23">
        <f t="shared" si="14"/>
        <v>0.5</v>
      </c>
      <c r="G25" s="23">
        <f t="shared" si="15"/>
        <v>-9.4499999977415428E-4</v>
      </c>
      <c r="K25" s="22">
        <f t="shared" ref="K25:K55" si="36">G25</f>
        <v>-9.4499999977415428E-4</v>
      </c>
      <c r="P25" s="25">
        <f t="shared" si="16"/>
        <v>-2.4977457506523282E-4</v>
      </c>
      <c r="Q25" s="26">
        <f t="shared" si="17"/>
        <v>38370.029699999999</v>
      </c>
      <c r="R25" s="23">
        <f t="shared" si="18"/>
        <v>4.8333839116170031E-7</v>
      </c>
      <c r="S25" s="98">
        <v>1</v>
      </c>
      <c r="T25" s="23">
        <f t="shared" si="19"/>
        <v>4.8333839116170031E-7</v>
      </c>
      <c r="U25" s="77"/>
      <c r="V25" s="23">
        <f t="shared" si="20"/>
        <v>-6.9522542470892151E-4</v>
      </c>
      <c r="X25" s="23">
        <f>VLOOKUP(C25,'S (2)'!E$4:F$71,2,FALSE)</f>
        <v>-17860.5</v>
      </c>
      <c r="Z25">
        <f t="shared" si="21"/>
        <v>0.5</v>
      </c>
      <c r="AA25" s="120">
        <f t="shared" si="22"/>
        <v>-9.2001931131989456E-4</v>
      </c>
      <c r="AB25" s="120">
        <f t="shared" si="23"/>
        <v>-1.8475012068727849E-2</v>
      </c>
      <c r="AC25" s="120">
        <f t="shared" si="24"/>
        <v>-6.9522542470892151E-4</v>
      </c>
      <c r="AD25" s="120">
        <f t="shared" si="25"/>
        <v>-2.4980688454259714E-5</v>
      </c>
      <c r="AE25" s="120">
        <f t="shared" si="26"/>
        <v>6.2403479564878456E-10</v>
      </c>
      <c r="AF25">
        <f t="shared" si="27"/>
        <v>-6.9522542470892151E-4</v>
      </c>
      <c r="AG25" s="136"/>
      <c r="AH25">
        <f t="shared" si="28"/>
        <v>1.7530012068953695E-2</v>
      </c>
      <c r="AI25">
        <f t="shared" si="29"/>
        <v>0.94070408804751993</v>
      </c>
      <c r="AJ25">
        <f t="shared" si="30"/>
        <v>0.70041866032825928</v>
      </c>
      <c r="AK25">
        <f t="shared" si="31"/>
        <v>3.6091676960648906E-3</v>
      </c>
      <c r="AL25">
        <f t="shared" si="32"/>
        <v>3.0808005959448841</v>
      </c>
      <c r="AM25">
        <f t="shared" si="33"/>
        <v>32.88890183688445</v>
      </c>
      <c r="AN25" s="120">
        <f t="shared" si="34"/>
        <v>34.493004306766792</v>
      </c>
      <c r="AO25" s="120">
        <f t="shared" si="34"/>
        <v>34.49300430659072</v>
      </c>
      <c r="AP25" s="120">
        <f t="shared" si="34"/>
        <v>34.49300430956076</v>
      </c>
      <c r="AQ25" s="120">
        <f t="shared" si="34"/>
        <v>34.493004259460562</v>
      </c>
      <c r="AR25" s="120">
        <f t="shared" si="34"/>
        <v>34.493005104576199</v>
      </c>
      <c r="AS25" s="120">
        <f t="shared" si="34"/>
        <v>34.492990848730216</v>
      </c>
      <c r="AT25" s="120">
        <f t="shared" si="34"/>
        <v>34.493231321929173</v>
      </c>
      <c r="AU25" s="120">
        <f t="shared" si="35"/>
        <v>34.489174416272739</v>
      </c>
      <c r="AV25"/>
      <c r="AW25">
        <v>600</v>
      </c>
      <c r="AX25">
        <f t="shared" si="4"/>
        <v>-2.5612520289087261E-3</v>
      </c>
      <c r="AY25">
        <f t="shared" si="5"/>
        <v>-2.2521335974501736E-2</v>
      </c>
      <c r="AZ25" s="120">
        <f t="shared" si="6"/>
        <v>1.996008394559301E-2</v>
      </c>
      <c r="BA25">
        <f t="shared" si="7"/>
        <v>0.94077022900812124</v>
      </c>
      <c r="BB25">
        <f t="shared" si="8"/>
        <v>0.79179661427487125</v>
      </c>
      <c r="BC25">
        <f t="shared" si="9"/>
        <v>-3.0646237187827254</v>
      </c>
      <c r="BD25">
        <f t="shared" si="10"/>
        <v>-25.97167984745553</v>
      </c>
      <c r="BE25">
        <f t="shared" si="12"/>
        <v>34.639199684969746</v>
      </c>
      <c r="BF25">
        <f t="shared" si="12"/>
        <v>34.63919968519086</v>
      </c>
      <c r="BG25">
        <f t="shared" si="12"/>
        <v>34.639199681456226</v>
      </c>
      <c r="BH25">
        <f t="shared" si="12"/>
        <v>34.63919974453318</v>
      </c>
      <c r="BI25">
        <f t="shared" si="12"/>
        <v>34.639198679180765</v>
      </c>
      <c r="BJ25">
        <f t="shared" si="12"/>
        <v>34.639216672702936</v>
      </c>
      <c r="BK25">
        <f t="shared" si="12"/>
        <v>34.638912770398349</v>
      </c>
      <c r="BL25">
        <f t="shared" si="11"/>
        <v>34.644046574219622</v>
      </c>
    </row>
    <row r="26" spans="1:64" s="23" customFormat="1" ht="12.95" customHeight="1" x14ac:dyDescent="0.2">
      <c r="A26" s="127" t="s">
        <v>248</v>
      </c>
      <c r="B26" s="128" t="str">
        <f>IF(D26=INT(D26),"I","II")</f>
        <v>I</v>
      </c>
      <c r="C26" s="127">
        <v>53409.382299999997</v>
      </c>
      <c r="D26" s="22"/>
      <c r="E26" s="23">
        <f t="shared" si="13"/>
        <v>64.998298741064389</v>
      </c>
      <c r="F26" s="23">
        <f t="shared" si="14"/>
        <v>65</v>
      </c>
      <c r="G26" s="23">
        <f t="shared" si="15"/>
        <v>-5.5000000429572538E-4</v>
      </c>
      <c r="K26" s="22">
        <f t="shared" si="36"/>
        <v>-5.5000000429572538E-4</v>
      </c>
      <c r="P26" s="25">
        <f t="shared" si="16"/>
        <v>-4.7499032133809806E-4</v>
      </c>
      <c r="Q26" s="26">
        <f t="shared" si="17"/>
        <v>38390.882299999997</v>
      </c>
      <c r="R26" s="23">
        <f t="shared" si="18"/>
        <v>5.6264525374037653E-9</v>
      </c>
      <c r="S26" s="98">
        <v>1</v>
      </c>
      <c r="T26" s="23">
        <f t="shared" si="19"/>
        <v>5.6264525374037653E-9</v>
      </c>
      <c r="U26" s="77"/>
      <c r="V26" s="23">
        <f t="shared" si="20"/>
        <v>-7.5009682957627314E-5</v>
      </c>
      <c r="X26" s="23">
        <f>VLOOKUP(C26,'S (2)'!E$4:F$71,2,FALSE)</f>
        <v>-17796</v>
      </c>
      <c r="Z26">
        <f t="shared" si="21"/>
        <v>65</v>
      </c>
      <c r="AA26" s="120">
        <f t="shared" si="22"/>
        <v>-1.0820644144320241E-3</v>
      </c>
      <c r="AB26" s="120">
        <f t="shared" si="23"/>
        <v>-1.8360418259909608E-2</v>
      </c>
      <c r="AC26" s="120">
        <f t="shared" si="24"/>
        <v>-7.5009682957627314E-5</v>
      </c>
      <c r="AD26" s="120">
        <f t="shared" si="25"/>
        <v>5.3206441013629868E-4</v>
      </c>
      <c r="AE26" s="120">
        <f t="shared" si="26"/>
        <v>2.8309253653368747E-7</v>
      </c>
      <c r="AF26">
        <f t="shared" si="27"/>
        <v>-7.5009682957627314E-5</v>
      </c>
      <c r="AG26" s="136"/>
      <c r="AH26">
        <f t="shared" si="28"/>
        <v>1.7810418255613882E-2</v>
      </c>
      <c r="AI26">
        <f t="shared" si="29"/>
        <v>0.94065710602685981</v>
      </c>
      <c r="AJ26">
        <f t="shared" si="30"/>
        <v>0.71092083860165023</v>
      </c>
      <c r="AK26">
        <f t="shared" si="31"/>
        <v>2.7298719067439634E-3</v>
      </c>
      <c r="AL26">
        <f t="shared" si="32"/>
        <v>3.0956233966774338</v>
      </c>
      <c r="AM26">
        <f t="shared" si="33"/>
        <v>43.499676228775471</v>
      </c>
      <c r="AN26" s="120">
        <f t="shared" si="34"/>
        <v>34.508734023832254</v>
      </c>
      <c r="AO26" s="120">
        <f t="shared" si="34"/>
        <v>34.508734023698345</v>
      </c>
      <c r="AP26" s="120">
        <f t="shared" si="34"/>
        <v>34.508734025955185</v>
      </c>
      <c r="AQ26" s="120">
        <f t="shared" si="34"/>
        <v>34.508733987919612</v>
      </c>
      <c r="AR26" s="120">
        <f t="shared" si="34"/>
        <v>34.508734628950819</v>
      </c>
      <c r="AS26" s="120">
        <f t="shared" si="34"/>
        <v>34.508723825349882</v>
      </c>
      <c r="AT26" s="120">
        <f t="shared" si="34"/>
        <v>34.508905902766401</v>
      </c>
      <c r="AU26" s="120">
        <f t="shared" si="35"/>
        <v>34.505837058787456</v>
      </c>
      <c r="AV26"/>
      <c r="AW26">
        <v>800</v>
      </c>
      <c r="AX26">
        <f t="shared" si="4"/>
        <v>-3.1805355951921958E-3</v>
      </c>
      <c r="AY26">
        <f t="shared" si="5"/>
        <v>-2.385908335084615E-2</v>
      </c>
      <c r="AZ26" s="120">
        <f t="shared" si="6"/>
        <v>2.0678547755653955E-2</v>
      </c>
      <c r="BA26">
        <f t="shared" si="7"/>
        <v>0.94104280988501909</v>
      </c>
      <c r="BB26">
        <f t="shared" si="8"/>
        <v>0.81903567795462295</v>
      </c>
      <c r="BC26">
        <f t="shared" si="9"/>
        <v>-3.0186403786668761</v>
      </c>
      <c r="BD26">
        <f t="shared" si="10"/>
        <v>-16.245976925292638</v>
      </c>
      <c r="BE26">
        <f t="shared" si="12"/>
        <v>34.687985231192812</v>
      </c>
      <c r="BF26">
        <f t="shared" si="12"/>
        <v>34.687985231534363</v>
      </c>
      <c r="BG26">
        <f t="shared" si="12"/>
        <v>34.687985225735531</v>
      </c>
      <c r="BH26">
        <f t="shared" si="12"/>
        <v>34.687985324186428</v>
      </c>
      <c r="BI26">
        <f t="shared" si="12"/>
        <v>34.687983652716447</v>
      </c>
      <c r="BJ26">
        <f t="shared" si="12"/>
        <v>34.688012030484138</v>
      </c>
      <c r="BK26">
        <f t="shared" si="12"/>
        <v>34.687530254694735</v>
      </c>
      <c r="BL26">
        <f t="shared" si="11"/>
        <v>34.695713682792402</v>
      </c>
    </row>
    <row r="27" spans="1:64" s="23" customFormat="1" ht="12.95" customHeight="1" x14ac:dyDescent="0.2">
      <c r="A27" s="127" t="s">
        <v>249</v>
      </c>
      <c r="B27" s="128" t="str">
        <f>IF(D27=INT(D27),"I","II")</f>
        <v>I</v>
      </c>
      <c r="C27" s="127">
        <v>53716.345399999998</v>
      </c>
      <c r="D27" s="22"/>
      <c r="E27" s="23">
        <f t="shared" si="13"/>
        <v>1014.4959633765336</v>
      </c>
      <c r="F27" s="23">
        <f t="shared" si="14"/>
        <v>1014.5</v>
      </c>
      <c r="G27" s="23">
        <f t="shared" si="15"/>
        <v>-1.3049999979557469E-3</v>
      </c>
      <c r="K27" s="22">
        <f t="shared" si="36"/>
        <v>-1.3049999979557469E-3</v>
      </c>
      <c r="P27" s="25">
        <f t="shared" si="16"/>
        <v>-4.2202363359961654E-3</v>
      </c>
      <c r="Q27" s="26">
        <f t="shared" si="17"/>
        <v>38697.845399999998</v>
      </c>
      <c r="R27" s="23">
        <f t="shared" si="18"/>
        <v>8.4986029066313093E-6</v>
      </c>
      <c r="S27" s="98">
        <v>1</v>
      </c>
      <c r="T27" s="23">
        <f t="shared" si="19"/>
        <v>8.4986029066313093E-6</v>
      </c>
      <c r="U27" s="77"/>
      <c r="V27" s="23">
        <f t="shared" si="20"/>
        <v>2.9152363380404184E-3</v>
      </c>
      <c r="X27" s="23">
        <f>VLOOKUP(C27,'S (2)'!E$4:F$71,2,FALSE)</f>
        <v>-16846.5</v>
      </c>
      <c r="Z27">
        <f t="shared" si="21"/>
        <v>1014.5</v>
      </c>
      <c r="AA27" s="120">
        <f t="shared" si="22"/>
        <v>-3.8878002386845377E-3</v>
      </c>
      <c r="AB27" s="120">
        <f t="shared" si="23"/>
        <v>-2.2699626196736999E-2</v>
      </c>
      <c r="AC27" s="120">
        <f t="shared" si="24"/>
        <v>2.9152363380404184E-3</v>
      </c>
      <c r="AD27" s="120">
        <f t="shared" si="25"/>
        <v>2.5828002407287907E-3</v>
      </c>
      <c r="AE27" s="120">
        <f t="shared" si="26"/>
        <v>6.6708570835086994E-6</v>
      </c>
      <c r="AF27">
        <f t="shared" si="27"/>
        <v>2.9152363380404184E-3</v>
      </c>
      <c r="AG27" s="136"/>
      <c r="AH27">
        <f t="shared" si="28"/>
        <v>2.1394626198781252E-2</v>
      </c>
      <c r="AI27">
        <f t="shared" si="29"/>
        <v>0.94147402948608483</v>
      </c>
      <c r="AJ27">
        <f t="shared" si="30"/>
        <v>0.84634329740832914</v>
      </c>
      <c r="AK27">
        <f t="shared" si="31"/>
        <v>-1.018538370111375E-2</v>
      </c>
      <c r="AL27">
        <f t="shared" si="32"/>
        <v>-2.9692865098283616</v>
      </c>
      <c r="AM27">
        <f t="shared" si="33"/>
        <v>-11.578515261754131</v>
      </c>
      <c r="AN27" s="120">
        <f t="shared" si="34"/>
        <v>34.740327213252705</v>
      </c>
      <c r="AO27" s="120">
        <f t="shared" si="34"/>
        <v>34.740327213706458</v>
      </c>
      <c r="AP27" s="120">
        <f t="shared" si="34"/>
        <v>34.740327205938797</v>
      </c>
      <c r="AQ27" s="120">
        <f t="shared" si="34"/>
        <v>34.740327338910753</v>
      </c>
      <c r="AR27" s="120">
        <f t="shared" si="34"/>
        <v>34.740325062609152</v>
      </c>
      <c r="AS27" s="120">
        <f t="shared" si="34"/>
        <v>34.740364029972476</v>
      </c>
      <c r="AT27" s="120">
        <f t="shared" si="34"/>
        <v>34.739696997385707</v>
      </c>
      <c r="AU27" s="120">
        <f t="shared" si="35"/>
        <v>34.751126656736702</v>
      </c>
      <c r="AV27"/>
      <c r="AW27">
        <v>1000</v>
      </c>
      <c r="AX27">
        <f t="shared" si="4"/>
        <v>-3.838546146892486E-3</v>
      </c>
      <c r="AY27">
        <f t="shared" si="5"/>
        <v>-2.5186581313194095E-2</v>
      </c>
      <c r="AZ27" s="120">
        <f t="shared" si="6"/>
        <v>2.1348035166301609E-2</v>
      </c>
      <c r="BA27">
        <f t="shared" si="7"/>
        <v>0.94144035909968793</v>
      </c>
      <c r="BB27">
        <f t="shared" si="8"/>
        <v>0.8445607642797146</v>
      </c>
      <c r="BC27">
        <f t="shared" si="9"/>
        <v>-2.9726242789727988</v>
      </c>
      <c r="BD27">
        <f t="shared" si="10"/>
        <v>-11.808359721097284</v>
      </c>
      <c r="BE27">
        <f t="shared" si="12"/>
        <v>34.736788152097063</v>
      </c>
      <c r="BF27">
        <f t="shared" si="12"/>
        <v>34.736788152543895</v>
      </c>
      <c r="BG27">
        <f t="shared" si="12"/>
        <v>34.736788144899705</v>
      </c>
      <c r="BH27">
        <f t="shared" si="12"/>
        <v>34.736788275673248</v>
      </c>
      <c r="BI27">
        <f t="shared" si="12"/>
        <v>34.736786038455271</v>
      </c>
      <c r="BJ27">
        <f t="shared" si="12"/>
        <v>34.736824311950848</v>
      </c>
      <c r="BK27">
        <f t="shared" si="12"/>
        <v>34.736169579712197</v>
      </c>
      <c r="BL27">
        <f t="shared" si="11"/>
        <v>34.747380791365174</v>
      </c>
    </row>
    <row r="28" spans="1:64" s="23" customFormat="1" ht="12.95" customHeight="1" x14ac:dyDescent="0.2">
      <c r="A28" s="127" t="s">
        <v>346</v>
      </c>
      <c r="B28" s="128" t="str">
        <f>IF(D28=INT(D28),"I","II")</f>
        <v>I</v>
      </c>
      <c r="C28" s="127">
        <v>53716.5052</v>
      </c>
      <c r="D28" s="22"/>
      <c r="E28" s="23">
        <f t="shared" si="13"/>
        <v>1014.9902564261215</v>
      </c>
      <c r="F28" s="23">
        <f t="shared" si="14"/>
        <v>1015</v>
      </c>
      <c r="G28" s="23">
        <f t="shared" si="15"/>
        <v>-3.1499999968218617E-3</v>
      </c>
      <c r="K28" s="22">
        <f t="shared" si="36"/>
        <v>-3.1499999968218617E-3</v>
      </c>
      <c r="P28" s="25">
        <f t="shared" si="16"/>
        <v>-4.2224206306207832E-3</v>
      </c>
      <c r="Q28" s="26">
        <f t="shared" si="17"/>
        <v>38698.0052</v>
      </c>
      <c r="R28" s="23">
        <f t="shared" si="18"/>
        <v>1.1500860157976804E-6</v>
      </c>
      <c r="S28" s="98">
        <v>1</v>
      </c>
      <c r="T28" s="23">
        <f t="shared" si="19"/>
        <v>1.1500860157976804E-6</v>
      </c>
      <c r="U28" s="77"/>
      <c r="V28" s="23">
        <f t="shared" si="20"/>
        <v>1.0724206337989215E-3</v>
      </c>
      <c r="X28" s="23">
        <f>VLOOKUP(C28,'S (2)'!E$4:F$71,2,FALSE)</f>
        <v>-16846</v>
      </c>
      <c r="Z28">
        <f t="shared" si="21"/>
        <v>1015</v>
      </c>
      <c r="AA28" s="120">
        <f t="shared" si="22"/>
        <v>-3.8895024411143668E-3</v>
      </c>
      <c r="AB28" s="120">
        <f t="shared" si="23"/>
        <v>-2.4546228036575954E-2</v>
      </c>
      <c r="AC28" s="120">
        <f t="shared" si="24"/>
        <v>1.0724206337989215E-3</v>
      </c>
      <c r="AD28" s="120">
        <f t="shared" si="25"/>
        <v>7.3950244429250508E-4</v>
      </c>
      <c r="AE28" s="120">
        <f t="shared" si="26"/>
        <v>5.4686386511458959E-7</v>
      </c>
      <c r="AF28">
        <f t="shared" si="27"/>
        <v>1.0724206337989215E-3</v>
      </c>
      <c r="AG28" s="136"/>
      <c r="AH28">
        <f t="shared" si="28"/>
        <v>2.1396228039754092E-2</v>
      </c>
      <c r="AI28">
        <f t="shared" si="29"/>
        <v>0.94147520220898395</v>
      </c>
      <c r="AJ28">
        <f t="shared" si="30"/>
        <v>0.84640459828504455</v>
      </c>
      <c r="AK28">
        <f t="shared" si="31"/>
        <v>-1.0192119958834234E-2</v>
      </c>
      <c r="AL28">
        <f t="shared" si="32"/>
        <v>-2.9691714100676236</v>
      </c>
      <c r="AM28">
        <f t="shared" si="33"/>
        <v>-11.570747634798936</v>
      </c>
      <c r="AN28" s="120">
        <f t="shared" si="34"/>
        <v>34.740449252109606</v>
      </c>
      <c r="AO28" s="120">
        <f t="shared" si="34"/>
        <v>34.7404492525636</v>
      </c>
      <c r="AP28" s="120">
        <f t="shared" si="34"/>
        <v>34.740449244791705</v>
      </c>
      <c r="AQ28" s="120">
        <f t="shared" si="34"/>
        <v>34.740449377839091</v>
      </c>
      <c r="AR28" s="120">
        <f t="shared" si="34"/>
        <v>34.740447100194864</v>
      </c>
      <c r="AS28" s="120">
        <f t="shared" si="34"/>
        <v>34.740486091422298</v>
      </c>
      <c r="AT28" s="120">
        <f t="shared" si="34"/>
        <v>34.739818635320745</v>
      </c>
      <c r="AU28" s="120">
        <f t="shared" si="35"/>
        <v>34.751255824508128</v>
      </c>
      <c r="AV28"/>
      <c r="AW28">
        <v>1200</v>
      </c>
      <c r="AX28">
        <f t="shared" si="4"/>
        <v>-4.536852755256629E-3</v>
      </c>
      <c r="AY28">
        <f t="shared" si="5"/>
        <v>-2.6503829861545571E-2</v>
      </c>
      <c r="AZ28" s="120">
        <f t="shared" si="6"/>
        <v>2.1966977106288942E-2</v>
      </c>
      <c r="BA28">
        <f t="shared" si="7"/>
        <v>0.9419624554368855</v>
      </c>
      <c r="BB28">
        <f t="shared" si="8"/>
        <v>0.86832013370343553</v>
      </c>
      <c r="BC28">
        <f t="shared" si="9"/>
        <v>-2.9265632030177531</v>
      </c>
      <c r="BD28">
        <f t="shared" si="10"/>
        <v>-9.2651856387474663</v>
      </c>
      <c r="BE28">
        <f t="shared" si="12"/>
        <v>34.78561491696837</v>
      </c>
      <c r="BF28">
        <f t="shared" si="12"/>
        <v>34.785614917501135</v>
      </c>
      <c r="BG28">
        <f t="shared" si="12"/>
        <v>34.785614908294441</v>
      </c>
      <c r="BH28">
        <f t="shared" si="12"/>
        <v>34.785615067395369</v>
      </c>
      <c r="BI28">
        <f t="shared" si="12"/>
        <v>34.785612317970568</v>
      </c>
      <c r="BJ28">
        <f t="shared" si="12"/>
        <v>34.785659831056208</v>
      </c>
      <c r="BK28">
        <f t="shared" si="12"/>
        <v>34.7848388262911</v>
      </c>
      <c r="BL28">
        <f t="shared" si="11"/>
        <v>34.799047899937946</v>
      </c>
    </row>
    <row r="29" spans="1:64" s="23" customFormat="1" ht="12.95" customHeight="1" x14ac:dyDescent="0.2">
      <c r="A29" s="127" t="s">
        <v>250</v>
      </c>
      <c r="B29" s="128" t="str">
        <f>IF(D29=INT(D29),"I","II")</f>
        <v>I</v>
      </c>
      <c r="C29" s="127">
        <v>53716.664199999999</v>
      </c>
      <c r="D29" s="22"/>
      <c r="E29" s="23">
        <f t="shared" si="13"/>
        <v>1015.4820749172584</v>
      </c>
      <c r="F29" s="23">
        <f t="shared" si="14"/>
        <v>1015.5</v>
      </c>
      <c r="G29" s="23">
        <f t="shared" si="15"/>
        <v>-5.7949999973061495E-3</v>
      </c>
      <c r="K29" s="22">
        <f t="shared" si="36"/>
        <v>-5.7949999973061495E-3</v>
      </c>
      <c r="P29" s="25">
        <f t="shared" si="16"/>
        <v>-4.2246051484817184E-3</v>
      </c>
      <c r="Q29" s="26">
        <f t="shared" si="17"/>
        <v>38698.164199999999</v>
      </c>
      <c r="R29" s="23">
        <f t="shared" si="18"/>
        <v>2.4661399812143075E-6</v>
      </c>
      <c r="S29" s="98">
        <v>1</v>
      </c>
      <c r="T29" s="23">
        <f t="shared" si="19"/>
        <v>2.4661399812143075E-6</v>
      </c>
      <c r="U29" s="77"/>
      <c r="V29" s="23">
        <f t="shared" si="20"/>
        <v>-1.570394848824431E-3</v>
      </c>
      <c r="X29" s="23">
        <f>VLOOKUP(C29,'S (2)'!E$4:F$71,2,FALSE)</f>
        <v>-16845.5</v>
      </c>
      <c r="Z29">
        <f t="shared" si="21"/>
        <v>1015.5</v>
      </c>
      <c r="AA29" s="120">
        <f t="shared" si="22"/>
        <v>-3.8912048961541844E-3</v>
      </c>
      <c r="AB29" s="120">
        <f t="shared" si="23"/>
        <v>-2.7192829561364259E-2</v>
      </c>
      <c r="AC29" s="120">
        <f t="shared" si="24"/>
        <v>-1.570394848824431E-3</v>
      </c>
      <c r="AD29" s="120">
        <f t="shared" si="25"/>
        <v>-1.9037951011519651E-3</v>
      </c>
      <c r="AE29" s="120">
        <f t="shared" si="26"/>
        <v>3.6244357871702209E-6</v>
      </c>
      <c r="AF29">
        <f t="shared" si="27"/>
        <v>-1.570394848824431E-3</v>
      </c>
      <c r="AG29" s="136"/>
      <c r="AH29">
        <f t="shared" si="28"/>
        <v>2.1397829564058109E-2</v>
      </c>
      <c r="AI29">
        <f t="shared" si="29"/>
        <v>0.94147637571014253</v>
      </c>
      <c r="AJ29">
        <f t="shared" si="30"/>
        <v>0.84646588810136092</v>
      </c>
      <c r="AK29">
        <f t="shared" si="31"/>
        <v>-1.0198856098317428E-2</v>
      </c>
      <c r="AL29">
        <f t="shared" si="32"/>
        <v>-2.9690563100200364</v>
      </c>
      <c r="AM29">
        <f t="shared" si="33"/>
        <v>-11.562990326490182</v>
      </c>
      <c r="AN29" s="120">
        <f t="shared" si="34"/>
        <v>34.740571291118584</v>
      </c>
      <c r="AO29" s="120">
        <f t="shared" si="34"/>
        <v>34.740571291572813</v>
      </c>
      <c r="AP29" s="120">
        <f t="shared" si="34"/>
        <v>34.74057128379669</v>
      </c>
      <c r="AQ29" s="120">
        <f t="shared" si="34"/>
        <v>34.740571416919479</v>
      </c>
      <c r="AR29" s="120">
        <f t="shared" si="34"/>
        <v>34.740569137932972</v>
      </c>
      <c r="AS29" s="120">
        <f t="shared" si="34"/>
        <v>34.740608153020332</v>
      </c>
      <c r="AT29" s="120">
        <f t="shared" si="34"/>
        <v>34.739940273446607</v>
      </c>
      <c r="AU29" s="120">
        <f t="shared" si="35"/>
        <v>34.751384992279561</v>
      </c>
      <c r="AV29"/>
      <c r="AW29">
        <v>1400</v>
      </c>
      <c r="AX29">
        <f t="shared" si="4"/>
        <v>-5.2769350608272113E-3</v>
      </c>
      <c r="AY29">
        <f t="shared" si="5"/>
        <v>-2.7810828995900583E-2</v>
      </c>
      <c r="AZ29" s="120">
        <f t="shared" si="6"/>
        <v>2.2533893935073372E-2</v>
      </c>
      <c r="BA29">
        <f t="shared" si="7"/>
        <v>0.9426085404443415</v>
      </c>
      <c r="BB29">
        <f t="shared" si="8"/>
        <v>0.89026361714093882</v>
      </c>
      <c r="BC29">
        <f t="shared" si="9"/>
        <v>-2.8804449641614185</v>
      </c>
      <c r="BD29">
        <f t="shared" si="10"/>
        <v>-7.6149274432647251</v>
      </c>
      <c r="BE29">
        <f t="shared" si="12"/>
        <v>34.834471969708687</v>
      </c>
      <c r="BF29">
        <f t="shared" si="12"/>
        <v>34.834471970305117</v>
      </c>
      <c r="BG29">
        <f t="shared" si="12"/>
        <v>34.834471959867429</v>
      </c>
      <c r="BH29">
        <f t="shared" si="12"/>
        <v>34.834472142530146</v>
      </c>
      <c r="BI29">
        <f t="shared" si="12"/>
        <v>34.834468945879486</v>
      </c>
      <c r="BJ29">
        <f t="shared" si="12"/>
        <v>34.834524888614958</v>
      </c>
      <c r="BK29">
        <f t="shared" si="12"/>
        <v>34.833545995414269</v>
      </c>
      <c r="BL29">
        <f t="shared" si="11"/>
        <v>34.850715008510718</v>
      </c>
    </row>
    <row r="30" spans="1:64" s="23" customFormat="1" ht="12.95" customHeight="1" x14ac:dyDescent="0.2">
      <c r="A30" s="5" t="s">
        <v>167</v>
      </c>
      <c r="B30"/>
      <c r="C30" s="21">
        <v>54356.769200000002</v>
      </c>
      <c r="D30" s="21">
        <v>2.9999999999999997E-4</v>
      </c>
      <c r="E30" s="23">
        <f t="shared" si="13"/>
        <v>2995.4536174951395</v>
      </c>
      <c r="F30" s="23">
        <f t="shared" si="14"/>
        <v>2995.5</v>
      </c>
      <c r="G30" s="23">
        <f t="shared" si="15"/>
        <v>-1.4994999997725245E-2</v>
      </c>
      <c r="J30" s="24"/>
      <c r="K30" s="22">
        <f t="shared" si="36"/>
        <v>-1.4994999997725245E-2</v>
      </c>
      <c r="P30" s="25">
        <f t="shared" si="16"/>
        <v>-1.4626089199190411E-2</v>
      </c>
      <c r="Q30" s="26">
        <f t="shared" si="17"/>
        <v>39338.269200000002</v>
      </c>
      <c r="R30" s="23">
        <f t="shared" si="18"/>
        <v>1.3609517727560875E-7</v>
      </c>
      <c r="S30" s="98">
        <v>1</v>
      </c>
      <c r="T30" s="23">
        <f t="shared" si="19"/>
        <v>1.3609517727560875E-7</v>
      </c>
      <c r="U30" s="77"/>
      <c r="V30" s="23">
        <f t="shared" si="20"/>
        <v>-3.6891079853483381E-4</v>
      </c>
      <c r="X30" s="23" t="e">
        <f>VLOOKUP(C30,'S (2)'!E$4:F$71,2,FALSE)</f>
        <v>#N/A</v>
      </c>
      <c r="Z30">
        <f t="shared" si="21"/>
        <v>2995.5</v>
      </c>
      <c r="AA30" s="120">
        <f t="shared" si="22"/>
        <v>-1.2821995355047886E-2</v>
      </c>
      <c r="AB30" s="120">
        <f t="shared" si="23"/>
        <v>-4.0043397935066047E-2</v>
      </c>
      <c r="AC30" s="120">
        <f t="shared" si="24"/>
        <v>-3.6891079853483381E-4</v>
      </c>
      <c r="AD30" s="120">
        <f t="shared" si="25"/>
        <v>-2.1730046426773585E-3</v>
      </c>
      <c r="AE30" s="120">
        <f t="shared" si="26"/>
        <v>4.7219491770973542E-6</v>
      </c>
      <c r="AF30">
        <f t="shared" si="27"/>
        <v>-3.6891079853483381E-4</v>
      </c>
      <c r="AG30" s="136"/>
      <c r="AH30">
        <f t="shared" si="28"/>
        <v>2.5048397937340799E-2</v>
      </c>
      <c r="AI30">
        <f t="shared" si="29"/>
        <v>0.95208754214426239</v>
      </c>
      <c r="AJ30">
        <f t="shared" si="30"/>
        <v>0.99485496981772881</v>
      </c>
      <c r="AK30">
        <f t="shared" si="31"/>
        <v>-3.5120188609356146E-2</v>
      </c>
      <c r="AL30">
        <f t="shared" si="32"/>
        <v>-2.5090557691522148</v>
      </c>
      <c r="AM30">
        <f t="shared" si="33"/>
        <v>-3.0557383721851625</v>
      </c>
      <c r="AN30" s="120">
        <f t="shared" si="34"/>
        <v>35.226066950951228</v>
      </c>
      <c r="AO30" s="120">
        <f t="shared" si="34"/>
        <v>35.226066951341153</v>
      </c>
      <c r="AP30" s="120">
        <f t="shared" si="34"/>
        <v>35.226066942976743</v>
      </c>
      <c r="AQ30" s="120">
        <f t="shared" si="34"/>
        <v>35.226067122405297</v>
      </c>
      <c r="AR30" s="120">
        <f t="shared" si="34"/>
        <v>35.226063273413217</v>
      </c>
      <c r="AS30" s="120">
        <f t="shared" si="34"/>
        <v>35.226145842213242</v>
      </c>
      <c r="AT30" s="120">
        <f t="shared" si="34"/>
        <v>35.224375750518135</v>
      </c>
      <c r="AU30" s="120">
        <f t="shared" si="35"/>
        <v>35.262889367150024</v>
      </c>
      <c r="AV30"/>
      <c r="AW30">
        <v>1600</v>
      </c>
      <c r="AX30">
        <f t="shared" si="4"/>
        <v>-6.0601810016816596E-3</v>
      </c>
      <c r="AY30">
        <f t="shared" si="5"/>
        <v>-2.910757871625912E-2</v>
      </c>
      <c r="AZ30" s="120">
        <f t="shared" si="6"/>
        <v>2.304739771457746E-2</v>
      </c>
      <c r="BA30">
        <f t="shared" si="7"/>
        <v>0.94337791472329735</v>
      </c>
      <c r="BB30">
        <f t="shared" si="8"/>
        <v>0.91034262838236057</v>
      </c>
      <c r="BC30">
        <f t="shared" si="9"/>
        <v>-2.8342574147173898</v>
      </c>
      <c r="BD30">
        <f t="shared" si="10"/>
        <v>-6.4562484839068892</v>
      </c>
      <c r="BE30">
        <f t="shared" si="12"/>
        <v>34.883365721627968</v>
      </c>
      <c r="BF30">
        <f t="shared" si="12"/>
        <v>34.88336572226428</v>
      </c>
      <c r="BG30">
        <f t="shared" si="12"/>
        <v>34.88336571095806</v>
      </c>
      <c r="BH30">
        <f t="shared" si="12"/>
        <v>34.883365911851349</v>
      </c>
      <c r="BI30">
        <f t="shared" si="12"/>
        <v>34.883362342303535</v>
      </c>
      <c r="BJ30">
        <f t="shared" si="12"/>
        <v>34.883425768016735</v>
      </c>
      <c r="BK30">
        <f t="shared" si="12"/>
        <v>34.882298986853193</v>
      </c>
      <c r="BL30">
        <f t="shared" si="11"/>
        <v>34.902382117083491</v>
      </c>
    </row>
    <row r="31" spans="1:64" s="23" customFormat="1" ht="12.95" customHeight="1" x14ac:dyDescent="0.2">
      <c r="A31" s="5" t="s">
        <v>167</v>
      </c>
      <c r="B31"/>
      <c r="C31" s="80">
        <v>54357.738900099997</v>
      </c>
      <c r="D31" s="21">
        <v>2.9999999999999997E-4</v>
      </c>
      <c r="E31" s="23">
        <f t="shared" si="13"/>
        <v>2998.4530919607737</v>
      </c>
      <c r="F31" s="23">
        <f t="shared" si="14"/>
        <v>2998.5</v>
      </c>
      <c r="G31" s="23">
        <f t="shared" si="15"/>
        <v>-1.516490000358317E-2</v>
      </c>
      <c r="J31" s="24"/>
      <c r="K31" s="22">
        <f t="shared" si="36"/>
        <v>-1.516490000358317E-2</v>
      </c>
      <c r="P31" s="25">
        <f t="shared" si="16"/>
        <v>-1.4644505089208065E-2</v>
      </c>
      <c r="Q31" s="26">
        <f t="shared" si="17"/>
        <v>39339.238900099997</v>
      </c>
      <c r="R31" s="23">
        <f t="shared" si="18"/>
        <v>2.7081086690747345E-7</v>
      </c>
      <c r="S31" s="98">
        <v>1</v>
      </c>
      <c r="T31" s="23">
        <f t="shared" si="19"/>
        <v>2.7081086690747345E-7</v>
      </c>
      <c r="U31" s="77"/>
      <c r="V31" s="23">
        <f t="shared" si="20"/>
        <v>-5.2039491437510556E-4</v>
      </c>
      <c r="X31" s="23" t="e">
        <f>VLOOKUP(C31,'S (2)'!E$4:F$71,2,FALSE)</f>
        <v>#N/A</v>
      </c>
      <c r="Z31">
        <f t="shared" si="21"/>
        <v>2998.5</v>
      </c>
      <c r="AA31" s="120">
        <f t="shared" si="22"/>
        <v>-1.2839102948674429E-2</v>
      </c>
      <c r="AB31" s="120">
        <f t="shared" si="23"/>
        <v>-4.021449084014634E-2</v>
      </c>
      <c r="AC31" s="120">
        <f t="shared" si="24"/>
        <v>-5.2039491437510556E-4</v>
      </c>
      <c r="AD31" s="120">
        <f t="shared" si="25"/>
        <v>-2.3257970549087417E-3</v>
      </c>
      <c r="AE31" s="120">
        <f t="shared" si="26"/>
        <v>5.4093319406221765E-6</v>
      </c>
      <c r="AF31">
        <f t="shared" si="27"/>
        <v>-5.2039491437510556E-4</v>
      </c>
      <c r="AG31" s="136"/>
      <c r="AH31">
        <f t="shared" si="28"/>
        <v>2.5049590836563169E-2</v>
      </c>
      <c r="AI31">
        <f t="shared" si="29"/>
        <v>0.95211235858567878</v>
      </c>
      <c r="AJ31">
        <f t="shared" si="30"/>
        <v>0.99492627390954758</v>
      </c>
      <c r="AK31">
        <f t="shared" si="31"/>
        <v>-3.5154019194225325E-2</v>
      </c>
      <c r="AL31">
        <f t="shared" si="32"/>
        <v>-2.5083494946552016</v>
      </c>
      <c r="AM31">
        <f t="shared" si="33"/>
        <v>-3.0520917377264896</v>
      </c>
      <c r="AN31" s="120">
        <f t="shared" si="34"/>
        <v>35.226807447959366</v>
      </c>
      <c r="AO31" s="120">
        <f t="shared" si="34"/>
        <v>35.226807448348261</v>
      </c>
      <c r="AP31" s="120">
        <f t="shared" si="34"/>
        <v>35.226807440000989</v>
      </c>
      <c r="AQ31" s="120">
        <f t="shared" si="34"/>
        <v>35.226807619166642</v>
      </c>
      <c r="AR31" s="120">
        <f t="shared" si="34"/>
        <v>35.226803773563894</v>
      </c>
      <c r="AS31" s="120">
        <f t="shared" si="34"/>
        <v>35.226886317962801</v>
      </c>
      <c r="AT31" s="120">
        <f t="shared" si="34"/>
        <v>35.225115715340657</v>
      </c>
      <c r="AU31" s="120">
        <f t="shared" si="35"/>
        <v>35.26366437377861</v>
      </c>
      <c r="AV31"/>
      <c r="AW31">
        <v>1800</v>
      </c>
      <c r="AX31">
        <f t="shared" si="4"/>
        <v>-6.8878844347052756E-3</v>
      </c>
      <c r="AY31">
        <f t="shared" si="5"/>
        <v>-3.0394079022621191E-2</v>
      </c>
      <c r="AZ31" s="120">
        <f t="shared" si="6"/>
        <v>2.3506194587915915E-2</v>
      </c>
      <c r="BA31">
        <f t="shared" si="7"/>
        <v>0.9442697333459511</v>
      </c>
      <c r="BB31">
        <f t="shared" si="8"/>
        <v>0.92851019139463953</v>
      </c>
      <c r="BC31">
        <f t="shared" si="9"/>
        <v>-2.7879884553944296</v>
      </c>
      <c r="BD31">
        <f t="shared" si="10"/>
        <v>-5.5969842303338284</v>
      </c>
      <c r="BE31">
        <f t="shared" si="12"/>
        <v>34.932302544020992</v>
      </c>
      <c r="BF31">
        <f t="shared" si="12"/>
        <v>34.932302544673327</v>
      </c>
      <c r="BG31">
        <f t="shared" si="12"/>
        <v>34.932302532873223</v>
      </c>
      <c r="BH31">
        <f t="shared" si="12"/>
        <v>34.932302746325753</v>
      </c>
      <c r="BI31">
        <f t="shared" si="12"/>
        <v>34.932298885179073</v>
      </c>
      <c r="BJ31">
        <f t="shared" si="12"/>
        <v>34.932368730437723</v>
      </c>
      <c r="BK31">
        <f t="shared" si="12"/>
        <v>34.931105578084349</v>
      </c>
      <c r="BL31">
        <f t="shared" si="11"/>
        <v>34.95404922565627</v>
      </c>
    </row>
    <row r="32" spans="1:64" s="23" customFormat="1" ht="12.95" customHeight="1" x14ac:dyDescent="0.2">
      <c r="A32" s="5" t="s">
        <v>167</v>
      </c>
      <c r="B32"/>
      <c r="C32" s="21">
        <v>54358.7091</v>
      </c>
      <c r="D32" s="21">
        <v>2.9999999999999997E-4</v>
      </c>
      <c r="E32" s="23">
        <f t="shared" si="13"/>
        <v>3001.454112406821</v>
      </c>
      <c r="F32" s="23">
        <f t="shared" si="14"/>
        <v>3001.5</v>
      </c>
      <c r="G32" s="23">
        <f t="shared" si="15"/>
        <v>-1.4835000001767185E-2</v>
      </c>
      <c r="J32" s="24"/>
      <c r="K32" s="22">
        <f t="shared" si="36"/>
        <v>-1.4835000001767185E-2</v>
      </c>
      <c r="P32" s="25">
        <f t="shared" si="16"/>
        <v>-1.4662929015733128E-2</v>
      </c>
      <c r="Q32" s="26">
        <f t="shared" si="17"/>
        <v>39340.2091</v>
      </c>
      <c r="R32" s="23">
        <f t="shared" si="18"/>
        <v>2.9608424234732416E-8</v>
      </c>
      <c r="S32" s="98">
        <v>1</v>
      </c>
      <c r="T32" s="23">
        <f t="shared" si="19"/>
        <v>2.9608424234732416E-8</v>
      </c>
      <c r="U32" s="77"/>
      <c r="V32" s="23">
        <f t="shared" si="20"/>
        <v>-1.7207098603405635E-4</v>
      </c>
      <c r="X32" s="23">
        <f>VLOOKUP(C32,'S (2)'!E$4:F$71,2,FALSE)</f>
        <v>-14859.5</v>
      </c>
      <c r="Z32">
        <f t="shared" si="21"/>
        <v>3001.5</v>
      </c>
      <c r="AA32" s="120">
        <f t="shared" si="22"/>
        <v>-1.2856221941198797E-2</v>
      </c>
      <c r="AB32" s="120">
        <f t="shared" si="23"/>
        <v>-3.988577003253678E-2</v>
      </c>
      <c r="AC32" s="120">
        <f t="shared" si="24"/>
        <v>-1.7207098603405635E-4</v>
      </c>
      <c r="AD32" s="120">
        <f t="shared" si="25"/>
        <v>-1.9787780605683876E-3</v>
      </c>
      <c r="AE32" s="120">
        <f t="shared" si="26"/>
        <v>3.9155626129867897E-6</v>
      </c>
      <c r="AF32">
        <f t="shared" si="27"/>
        <v>-1.7207098603405635E-4</v>
      </c>
      <c r="AG32" s="136"/>
      <c r="AH32">
        <f t="shared" si="28"/>
        <v>2.5050770030769592E-2</v>
      </c>
      <c r="AI32">
        <f t="shared" si="29"/>
        <v>0.9521372002108035</v>
      </c>
      <c r="AJ32">
        <f t="shared" si="30"/>
        <v>0.9949970853887975</v>
      </c>
      <c r="AK32">
        <f t="shared" si="31"/>
        <v>-3.5187834006569316E-2</v>
      </c>
      <c r="AL32">
        <f t="shared" si="32"/>
        <v>-2.5076431833210044</v>
      </c>
      <c r="AM32">
        <f t="shared" si="33"/>
        <v>-3.048452765959464</v>
      </c>
      <c r="AN32" s="120">
        <f t="shared" si="34"/>
        <v>35.227547964278315</v>
      </c>
      <c r="AO32" s="120">
        <f t="shared" si="34"/>
        <v>35.227547964666186</v>
      </c>
      <c r="AP32" s="120">
        <f t="shared" si="34"/>
        <v>35.227547956336075</v>
      </c>
      <c r="AQ32" s="120">
        <f t="shared" si="34"/>
        <v>35.227548135238287</v>
      </c>
      <c r="AR32" s="120">
        <f t="shared" si="34"/>
        <v>35.227544293038065</v>
      </c>
      <c r="AS32" s="120">
        <f t="shared" si="34"/>
        <v>35.227626812770588</v>
      </c>
      <c r="AT32" s="120">
        <f t="shared" si="34"/>
        <v>35.225855703316874</v>
      </c>
      <c r="AU32" s="120">
        <f t="shared" si="35"/>
        <v>35.264439380407204</v>
      </c>
      <c r="AV32"/>
      <c r="AW32">
        <v>2000</v>
      </c>
      <c r="AX32">
        <f t="shared" si="4"/>
        <v>-7.7612426435557241E-3</v>
      </c>
      <c r="AY32">
        <f t="shared" si="5"/>
        <v>-3.1670329914986792E-2</v>
      </c>
      <c r="AZ32" s="120">
        <f t="shared" si="6"/>
        <v>2.3909087271431068E-2</v>
      </c>
      <c r="BA32">
        <f t="shared" si="7"/>
        <v>0.94528300041103219</v>
      </c>
      <c r="BB32">
        <f t="shared" si="8"/>
        <v>0.94472098327998089</v>
      </c>
      <c r="BC32">
        <f t="shared" si="9"/>
        <v>-2.7416260453812562</v>
      </c>
      <c r="BD32">
        <f t="shared" si="10"/>
        <v>-4.9335779179286803</v>
      </c>
      <c r="BE32">
        <f t="shared" si="12"/>
        <v>34.98128876048424</v>
      </c>
      <c r="BF32">
        <f t="shared" si="12"/>
        <v>34.981288761130045</v>
      </c>
      <c r="BG32">
        <f t="shared" si="12"/>
        <v>34.981288749204104</v>
      </c>
      <c r="BH32">
        <f t="shared" si="12"/>
        <v>34.981288969439269</v>
      </c>
      <c r="BI32">
        <f t="shared" si="12"/>
        <v>34.981284902382171</v>
      </c>
      <c r="BJ32">
        <f t="shared" si="12"/>
        <v>34.981360009453283</v>
      </c>
      <c r="BK32">
        <f t="shared" si="12"/>
        <v>34.979973403531901</v>
      </c>
      <c r="BL32">
        <f t="shared" si="11"/>
        <v>35.005716334229042</v>
      </c>
    </row>
    <row r="33" spans="1:64" s="23" customFormat="1" ht="12.95" customHeight="1" x14ac:dyDescent="0.2">
      <c r="A33" s="5" t="s">
        <v>167</v>
      </c>
      <c r="B33"/>
      <c r="C33" s="21">
        <v>54358.871200000998</v>
      </c>
      <c r="D33" s="21">
        <v>2.9999999999999997E-4</v>
      </c>
      <c r="E33" s="23">
        <f t="shared" si="13"/>
        <v>3001.9555198150247</v>
      </c>
      <c r="F33" s="23">
        <f t="shared" si="14"/>
        <v>3002</v>
      </c>
      <c r="G33" s="23">
        <f t="shared" si="15"/>
        <v>-1.4379999003722332E-2</v>
      </c>
      <c r="J33" s="24"/>
      <c r="K33" s="22">
        <f t="shared" si="36"/>
        <v>-1.4379999003722332E-2</v>
      </c>
      <c r="P33" s="25">
        <f t="shared" si="16"/>
        <v>-1.466600045148108E-2</v>
      </c>
      <c r="Q33" s="26">
        <f t="shared" si="17"/>
        <v>39340.371200000998</v>
      </c>
      <c r="R33" s="23">
        <f t="shared" si="18"/>
        <v>8.1796828120099716E-8</v>
      </c>
      <c r="S33" s="98">
        <v>1</v>
      </c>
      <c r="T33" s="23">
        <f t="shared" si="19"/>
        <v>8.1796828120099716E-8</v>
      </c>
      <c r="U33" s="77"/>
      <c r="V33" s="23">
        <f t="shared" si="20"/>
        <v>2.8600144775874775E-4</v>
      </c>
      <c r="X33" s="23" t="e">
        <f>VLOOKUP(C33,'S (2)'!E$4:F$71,2,FALSE)</f>
        <v>#N/A</v>
      </c>
      <c r="Z33">
        <f t="shared" si="21"/>
        <v>3002</v>
      </c>
      <c r="AA33" s="120">
        <f t="shared" si="22"/>
        <v>-1.2859076214964484E-2</v>
      </c>
      <c r="AB33" s="120">
        <f t="shared" si="23"/>
        <v>-3.9430964234308752E-2</v>
      </c>
      <c r="AC33" s="120">
        <f t="shared" si="24"/>
        <v>2.8600144775874775E-4</v>
      </c>
      <c r="AD33" s="120">
        <f t="shared" si="25"/>
        <v>-1.5209227887578482E-3</v>
      </c>
      <c r="AE33" s="120">
        <f t="shared" si="26"/>
        <v>2.3132061293629501E-6</v>
      </c>
      <c r="AF33">
        <f t="shared" si="27"/>
        <v>2.8600144775874775E-4</v>
      </c>
      <c r="AG33" s="136"/>
      <c r="AH33">
        <f t="shared" si="28"/>
        <v>2.5050965230586423E-2</v>
      </c>
      <c r="AI33">
        <f t="shared" si="29"/>
        <v>0.95214134292956099</v>
      </c>
      <c r="AJ33">
        <f t="shared" si="30"/>
        <v>0.9950088394014488</v>
      </c>
      <c r="AK33">
        <f t="shared" si="31"/>
        <v>-3.5193468273938197E-2</v>
      </c>
      <c r="AL33">
        <f t="shared" si="32"/>
        <v>-2.5075254611812205</v>
      </c>
      <c r="AM33">
        <f t="shared" si="33"/>
        <v>-3.0478470138768246</v>
      </c>
      <c r="AN33" s="120">
        <f t="shared" si="34"/>
        <v>35.227671385543623</v>
      </c>
      <c r="AO33" s="120">
        <f t="shared" si="34"/>
        <v>35.227671385931323</v>
      </c>
      <c r="AP33" s="120">
        <f t="shared" si="34"/>
        <v>35.227671377604075</v>
      </c>
      <c r="AQ33" s="120">
        <f t="shared" si="34"/>
        <v>35.227671556462326</v>
      </c>
      <c r="AR33" s="120">
        <f t="shared" si="34"/>
        <v>35.227667714830474</v>
      </c>
      <c r="AS33" s="120">
        <f t="shared" si="34"/>
        <v>35.227750230426153</v>
      </c>
      <c r="AT33" s="120">
        <f t="shared" si="34"/>
        <v>35.225979036898771</v>
      </c>
      <c r="AU33" s="120">
        <f t="shared" si="35"/>
        <v>35.264568548178637</v>
      </c>
      <c r="AV33"/>
      <c r="AW33">
        <v>2200</v>
      </c>
      <c r="AX33">
        <f t="shared" si="4"/>
        <v>-8.6813537284988161E-3</v>
      </c>
      <c r="AY33">
        <f t="shared" si="5"/>
        <v>-3.293633139335593E-2</v>
      </c>
      <c r="AZ33" s="120">
        <f t="shared" si="6"/>
        <v>2.4254977664857114E-2</v>
      </c>
      <c r="BA33">
        <f t="shared" si="7"/>
        <v>0.94641656275215602</v>
      </c>
      <c r="BB33">
        <f t="shared" si="8"/>
        <v>0.9589313936476147</v>
      </c>
      <c r="BC33">
        <f t="shared" si="9"/>
        <v>-2.6951582131889023</v>
      </c>
      <c r="BD33">
        <f t="shared" si="10"/>
        <v>-4.4052870300219853</v>
      </c>
      <c r="BE33">
        <f t="shared" si="12"/>
        <v>35.030330638928454</v>
      </c>
      <c r="BF33">
        <f t="shared" si="12"/>
        <v>35.030330639547657</v>
      </c>
      <c r="BG33">
        <f t="shared" si="12"/>
        <v>35.030330627839845</v>
      </c>
      <c r="BH33">
        <f t="shared" si="12"/>
        <v>35.03033084920834</v>
      </c>
      <c r="BI33">
        <f t="shared" si="12"/>
        <v>35.030326663630582</v>
      </c>
      <c r="BJ33">
        <f t="shared" si="12"/>
        <v>35.03040580496031</v>
      </c>
      <c r="BK33">
        <f t="shared" si="12"/>
        <v>35.028909934192285</v>
      </c>
      <c r="BL33">
        <f t="shared" si="11"/>
        <v>35.057383442801815</v>
      </c>
    </row>
    <row r="34" spans="1:64" s="23" customFormat="1" ht="12.95" customHeight="1" x14ac:dyDescent="0.2">
      <c r="A34" s="5" t="s">
        <v>168</v>
      </c>
      <c r="B34"/>
      <c r="C34" s="21">
        <v>54683.933100000002</v>
      </c>
      <c r="D34" s="21">
        <v>2.9999999999999997E-4</v>
      </c>
      <c r="E34" s="23">
        <f t="shared" si="13"/>
        <v>4007.4363574499771</v>
      </c>
      <c r="F34" s="23">
        <f t="shared" si="14"/>
        <v>4007.5</v>
      </c>
      <c r="G34" s="23">
        <f t="shared" si="15"/>
        <v>-2.0574999995005783E-2</v>
      </c>
      <c r="J34" s="24"/>
      <c r="K34" s="22">
        <f t="shared" si="36"/>
        <v>-2.0574999995005783E-2</v>
      </c>
      <c r="P34" s="25">
        <f t="shared" si="16"/>
        <v>-2.1294279543286866E-2</v>
      </c>
      <c r="Q34" s="26">
        <f t="shared" si="17"/>
        <v>39665.433100000002</v>
      </c>
      <c r="R34" s="23">
        <f t="shared" si="18"/>
        <v>5.1736306857543954E-7</v>
      </c>
      <c r="S34" s="98">
        <v>1</v>
      </c>
      <c r="T34" s="23">
        <f t="shared" si="19"/>
        <v>5.1736306857543954E-7</v>
      </c>
      <c r="U34" s="77"/>
      <c r="V34" s="23">
        <f t="shared" si="20"/>
        <v>7.1927954828108348E-4</v>
      </c>
      <c r="X34" s="23" t="e">
        <f>VLOOKUP(C34,'S (2)'!E$4:F$71,2,FALSE)</f>
        <v>#N/A</v>
      </c>
      <c r="Z34">
        <f t="shared" si="21"/>
        <v>4007.5</v>
      </c>
      <c r="AA34" s="120">
        <f t="shared" si="22"/>
        <v>-1.9247074344581328E-2</v>
      </c>
      <c r="AB34" s="120">
        <f t="shared" si="23"/>
        <v>-4.5240863214344854E-2</v>
      </c>
      <c r="AC34" s="120">
        <f t="shared" si="24"/>
        <v>7.1927954828108348E-4</v>
      </c>
      <c r="AD34" s="120">
        <f t="shared" si="25"/>
        <v>-1.3279256504244545E-3</v>
      </c>
      <c r="AE34" s="120">
        <f t="shared" si="26"/>
        <v>1.7633865330552105E-6</v>
      </c>
      <c r="AF34">
        <f t="shared" si="27"/>
        <v>7.1927954828108348E-4</v>
      </c>
      <c r="AG34" s="136"/>
      <c r="AH34">
        <f t="shared" si="28"/>
        <v>2.4665863219339067E-2</v>
      </c>
      <c r="AI34">
        <f t="shared" si="29"/>
        <v>0.96183527323482831</v>
      </c>
      <c r="AJ34">
        <f t="shared" si="30"/>
        <v>0.99034195829268301</v>
      </c>
      <c r="AK34">
        <f t="shared" si="31"/>
        <v>-4.5524552679563735E-2</v>
      </c>
      <c r="AL34">
        <f t="shared" si="32"/>
        <v>-2.268477876164563</v>
      </c>
      <c r="AM34">
        <f t="shared" si="33"/>
        <v>-2.1432473498026008</v>
      </c>
      <c r="AN34" s="120">
        <f t="shared" si="34"/>
        <v>35.4770776020139</v>
      </c>
      <c r="AO34" s="120">
        <f t="shared" si="34"/>
        <v>35.47707760211739</v>
      </c>
      <c r="AP34" s="120">
        <f t="shared" si="34"/>
        <v>35.477077599243486</v>
      </c>
      <c r="AQ34" s="120">
        <f t="shared" si="34"/>
        <v>35.477077679051852</v>
      </c>
      <c r="AR34" s="120">
        <f t="shared" si="34"/>
        <v>35.477075462771928</v>
      </c>
      <c r="AS34" s="120">
        <f t="shared" si="34"/>
        <v>35.477137011306461</v>
      </c>
      <c r="AT34" s="120">
        <f t="shared" si="34"/>
        <v>35.475429583626152</v>
      </c>
      <c r="AU34" s="120">
        <f t="shared" si="35"/>
        <v>35.524324936528259</v>
      </c>
      <c r="AV34"/>
      <c r="AW34">
        <v>2400</v>
      </c>
      <c r="AX34">
        <f t="shared" si="4"/>
        <v>-9.6492138749189847E-3</v>
      </c>
      <c r="AY34">
        <f t="shared" si="5"/>
        <v>-3.4192083457728589E-2</v>
      </c>
      <c r="AZ34" s="120">
        <f t="shared" si="6"/>
        <v>2.4542869582809605E-2</v>
      </c>
      <c r="BA34">
        <f t="shared" si="7"/>
        <v>0.94766910281770733</v>
      </c>
      <c r="BB34">
        <f t="shared" si="8"/>
        <v>0.97109960113985716</v>
      </c>
      <c r="BC34">
        <f t="shared" si="9"/>
        <v>-2.6485730683646689</v>
      </c>
      <c r="BD34">
        <f t="shared" si="10"/>
        <v>-3.9741292245547557</v>
      </c>
      <c r="BE34">
        <f t="shared" si="12"/>
        <v>35.079434383243353</v>
      </c>
      <c r="BF34">
        <f t="shared" si="12"/>
        <v>35.079434383819347</v>
      </c>
      <c r="BG34">
        <f t="shared" si="12"/>
        <v>35.079434372634331</v>
      </c>
      <c r="BH34">
        <f t="shared" si="12"/>
        <v>35.079434589832843</v>
      </c>
      <c r="BI34">
        <f t="shared" si="12"/>
        <v>35.07943037212339</v>
      </c>
      <c r="BJ34">
        <f t="shared" si="12"/>
        <v>35.079512276324749</v>
      </c>
      <c r="BK34">
        <f t="shared" si="12"/>
        <v>35.077922457694811</v>
      </c>
      <c r="BL34">
        <f t="shared" si="11"/>
        <v>35.109050551374587</v>
      </c>
    </row>
    <row r="35" spans="1:64" s="23" customFormat="1" ht="12.95" customHeight="1" x14ac:dyDescent="0.2">
      <c r="A35" s="127" t="s">
        <v>263</v>
      </c>
      <c r="B35" s="128" t="str">
        <f>IF(D35=INT(D35),"I","II")</f>
        <v>I</v>
      </c>
      <c r="C35" s="127">
        <v>55141.381800000003</v>
      </c>
      <c r="D35" s="22"/>
      <c r="E35" s="23">
        <f t="shared" si="13"/>
        <v>5422.4157876828976</v>
      </c>
      <c r="F35" s="23">
        <f t="shared" si="14"/>
        <v>5422.5</v>
      </c>
      <c r="G35" s="23">
        <f t="shared" si="15"/>
        <v>-2.7224999997997656E-2</v>
      </c>
      <c r="K35" s="22">
        <f t="shared" si="36"/>
        <v>-2.7224999997997656E-2</v>
      </c>
      <c r="P35" s="25">
        <f t="shared" si="16"/>
        <v>-3.2151164158728367E-2</v>
      </c>
      <c r="Q35" s="26">
        <f t="shared" si="17"/>
        <v>40122.881800000003</v>
      </c>
      <c r="R35" s="23">
        <f t="shared" si="18"/>
        <v>2.4267093338467702E-5</v>
      </c>
      <c r="S35" s="98">
        <v>1</v>
      </c>
      <c r="T35" s="23">
        <f t="shared" si="19"/>
        <v>2.4267093338467702E-5</v>
      </c>
      <c r="U35" s="77"/>
      <c r="V35" s="23">
        <f t="shared" si="20"/>
        <v>4.9261641607307102E-3</v>
      </c>
      <c r="X35" s="23">
        <f>VLOOKUP(C35,'S (2)'!E$4:F$71,2,FALSE)</f>
        <v>12438.5</v>
      </c>
      <c r="Z35">
        <f t="shared" si="21"/>
        <v>5422.5</v>
      </c>
      <c r="AA35" s="120">
        <f t="shared" si="22"/>
        <v>-3.0423349529308655E-2</v>
      </c>
      <c r="AB35" s="120">
        <f t="shared" si="23"/>
        <v>-4.8723420044443896E-2</v>
      </c>
      <c r="AC35" s="120">
        <f t="shared" si="24"/>
        <v>4.9261641607307102E-3</v>
      </c>
      <c r="AD35" s="120">
        <f t="shared" si="25"/>
        <v>3.1983495313109983E-3</v>
      </c>
      <c r="AE35" s="120">
        <f t="shared" si="26"/>
        <v>1.0229439724437282E-5</v>
      </c>
      <c r="AF35">
        <f t="shared" si="27"/>
        <v>4.9261641607307102E-3</v>
      </c>
      <c r="AG35" s="136"/>
      <c r="AH35">
        <f t="shared" si="28"/>
        <v>2.149842004644624E-2</v>
      </c>
      <c r="AI35">
        <f t="shared" si="29"/>
        <v>0.97953719342825885</v>
      </c>
      <c r="AJ35">
        <f t="shared" si="30"/>
        <v>0.8846219897933929</v>
      </c>
      <c r="AK35">
        <f t="shared" si="31"/>
        <v>-5.577010680411227E-2</v>
      </c>
      <c r="AL35">
        <f t="shared" si="32"/>
        <v>-1.922458707769988</v>
      </c>
      <c r="AM35">
        <f t="shared" si="33"/>
        <v>-1.4321015552027632</v>
      </c>
      <c r="AN35" s="120">
        <f t="shared" si="34"/>
        <v>35.833035121481721</v>
      </c>
      <c r="AO35" s="120">
        <f t="shared" si="34"/>
        <v>35.833035121483121</v>
      </c>
      <c r="AP35" s="120">
        <f t="shared" si="34"/>
        <v>35.833035121402119</v>
      </c>
      <c r="AQ35" s="120">
        <f t="shared" si="34"/>
        <v>35.833035126087772</v>
      </c>
      <c r="AR35" s="120">
        <f t="shared" si="34"/>
        <v>35.833034855045483</v>
      </c>
      <c r="AS35" s="120">
        <f t="shared" si="34"/>
        <v>35.833050533924713</v>
      </c>
      <c r="AT35" s="120">
        <f t="shared" si="34"/>
        <v>35.832144888644386</v>
      </c>
      <c r="AU35" s="120">
        <f t="shared" si="35"/>
        <v>35.889869729680633</v>
      </c>
      <c r="AV35"/>
      <c r="AW35">
        <v>2600</v>
      </c>
      <c r="AX35">
        <f t="shared" si="4"/>
        <v>-1.0665714499049388E-2</v>
      </c>
      <c r="AY35">
        <f t="shared" si="5"/>
        <v>-3.5437586108104775E-2</v>
      </c>
      <c r="AZ35" s="120">
        <f t="shared" si="6"/>
        <v>2.4771871609055387E-2</v>
      </c>
      <c r="BA35">
        <f t="shared" si="7"/>
        <v>0.94903913074589474</v>
      </c>
      <c r="BB35">
        <f t="shared" si="8"/>
        <v>0.98118566783125483</v>
      </c>
      <c r="BC35">
        <f t="shared" si="9"/>
        <v>-2.6018588141911385</v>
      </c>
      <c r="BD35">
        <f t="shared" si="10"/>
        <v>-3.6151346774521653</v>
      </c>
      <c r="BE35">
        <f t="shared" si="12"/>
        <v>35.128606124572279</v>
      </c>
      <c r="BF35">
        <f t="shared" si="12"/>
        <v>35.128606125092503</v>
      </c>
      <c r="BG35">
        <f t="shared" si="12"/>
        <v>35.128606114683642</v>
      </c>
      <c r="BH35">
        <f t="shared" si="12"/>
        <v>35.128606322949132</v>
      </c>
      <c r="BI35">
        <f t="shared" si="12"/>
        <v>35.128602155877665</v>
      </c>
      <c r="BJ35">
        <f t="shared" si="12"/>
        <v>35.128685534677636</v>
      </c>
      <c r="BK35">
        <f t="shared" si="12"/>
        <v>35.127018058851789</v>
      </c>
      <c r="BL35">
        <f t="shared" si="11"/>
        <v>35.160717659947359</v>
      </c>
    </row>
    <row r="36" spans="1:64" s="23" customFormat="1" ht="12.95" customHeight="1" x14ac:dyDescent="0.2">
      <c r="A36" s="127" t="s">
        <v>265</v>
      </c>
      <c r="B36" s="128" t="str">
        <f>IF(D36=INT(D36),"I","II")</f>
        <v>I</v>
      </c>
      <c r="C36" s="127">
        <v>55141.540699999998</v>
      </c>
      <c r="D36" s="22"/>
      <c r="E36" s="23">
        <f t="shared" si="13"/>
        <v>5422.9072968542141</v>
      </c>
      <c r="F36" s="23">
        <f t="shared" si="14"/>
        <v>5423</v>
      </c>
      <c r="G36" s="23">
        <f t="shared" si="15"/>
        <v>-2.9970000003231689E-2</v>
      </c>
      <c r="K36" s="22">
        <f t="shared" si="36"/>
        <v>-2.9970000003231689E-2</v>
      </c>
      <c r="P36" s="25">
        <f t="shared" si="16"/>
        <v>-3.2155316504722718E-2</v>
      </c>
      <c r="Q36" s="26">
        <f t="shared" si="17"/>
        <v>40123.040699999998</v>
      </c>
      <c r="R36" s="23">
        <f t="shared" si="18"/>
        <v>4.77560821168899E-6</v>
      </c>
      <c r="S36" s="98">
        <v>1</v>
      </c>
      <c r="T36" s="23">
        <f t="shared" si="19"/>
        <v>4.77560821168899E-6</v>
      </c>
      <c r="U36" s="77"/>
      <c r="V36" s="23">
        <f t="shared" si="20"/>
        <v>2.1853165014910289E-3</v>
      </c>
      <c r="X36" s="23">
        <f>VLOOKUP(C36,'S (2)'!E$4:F$71,2,FALSE)</f>
        <v>12438</v>
      </c>
      <c r="Z36">
        <f t="shared" si="21"/>
        <v>5423</v>
      </c>
      <c r="AA36" s="120">
        <f t="shared" si="22"/>
        <v>-3.0427734103779396E-2</v>
      </c>
      <c r="AB36" s="120">
        <f t="shared" si="23"/>
        <v>-5.1466774775898658E-2</v>
      </c>
      <c r="AC36" s="120">
        <f t="shared" si="24"/>
        <v>2.1853165014910289E-3</v>
      </c>
      <c r="AD36" s="120">
        <f t="shared" si="25"/>
        <v>4.5773410054770688E-4</v>
      </c>
      <c r="AE36" s="120">
        <f t="shared" si="26"/>
        <v>2.0952050680421823E-7</v>
      </c>
      <c r="AF36">
        <f t="shared" si="27"/>
        <v>2.1853165014910289E-3</v>
      </c>
      <c r="AG36" s="136"/>
      <c r="AH36">
        <f t="shared" si="28"/>
        <v>2.1496774772666965E-2</v>
      </c>
      <c r="AI36">
        <f t="shared" si="29"/>
        <v>0.97954414228784037</v>
      </c>
      <c r="AJ36">
        <f t="shared" si="30"/>
        <v>0.88456388297379618</v>
      </c>
      <c r="AK36">
        <f t="shared" si="31"/>
        <v>-5.5772655943521821E-2</v>
      </c>
      <c r="AL36">
        <f t="shared" si="32"/>
        <v>-1.9223341123340973</v>
      </c>
      <c r="AM36">
        <f t="shared" si="33"/>
        <v>-1.4319115071242736</v>
      </c>
      <c r="AN36" s="120">
        <f t="shared" si="34"/>
        <v>35.833162094659123</v>
      </c>
      <c r="AO36" s="120">
        <f t="shared" si="34"/>
        <v>35.833162094660516</v>
      </c>
      <c r="AP36" s="120">
        <f t="shared" si="34"/>
        <v>35.833162094579684</v>
      </c>
      <c r="AQ36" s="120">
        <f t="shared" si="34"/>
        <v>35.833162099257429</v>
      </c>
      <c r="AR36" s="120">
        <f t="shared" si="34"/>
        <v>35.833161828559703</v>
      </c>
      <c r="AS36" s="120">
        <f t="shared" si="34"/>
        <v>35.833177494045998</v>
      </c>
      <c r="AT36" s="120">
        <f t="shared" si="34"/>
        <v>35.832272244521207</v>
      </c>
      <c r="AU36" s="120">
        <f t="shared" si="35"/>
        <v>35.88999889745206</v>
      </c>
      <c r="AV36"/>
      <c r="AW36">
        <v>2800</v>
      </c>
      <c r="AX36">
        <f t="shared" si="4"/>
        <v>-1.1731639271347311E-2</v>
      </c>
      <c r="AY36">
        <f t="shared" si="5"/>
        <v>-3.6672839344484502E-2</v>
      </c>
      <c r="AZ36" s="120">
        <f t="shared" si="6"/>
        <v>2.4941200073137191E-2</v>
      </c>
      <c r="BA36">
        <f t="shared" si="7"/>
        <v>0.95052497566438621</v>
      </c>
      <c r="BB36">
        <f t="shared" si="8"/>
        <v>0.98915165218809853</v>
      </c>
      <c r="BC36">
        <f t="shared" si="9"/>
        <v>-2.5550037614832886</v>
      </c>
      <c r="BD36">
        <f t="shared" si="10"/>
        <v>-3.3112128054300913</v>
      </c>
      <c r="BE36">
        <f t="shared" si="12"/>
        <v>35.17785191215561</v>
      </c>
      <c r="BF36">
        <f t="shared" si="12"/>
        <v>35.177851912611864</v>
      </c>
      <c r="BG36">
        <f t="shared" si="12"/>
        <v>35.177851903172986</v>
      </c>
      <c r="BH36">
        <f t="shared" si="12"/>
        <v>35.177852098443367</v>
      </c>
      <c r="BI36">
        <f t="shared" si="12"/>
        <v>35.177848058719306</v>
      </c>
      <c r="BJ36">
        <f t="shared" si="12"/>
        <v>35.177931634292065</v>
      </c>
      <c r="BK36">
        <f t="shared" si="12"/>
        <v>35.176203600749893</v>
      </c>
      <c r="BL36">
        <f t="shared" si="11"/>
        <v>35.212384768520138</v>
      </c>
    </row>
    <row r="37" spans="1:64" s="23" customFormat="1" ht="12.95" customHeight="1" x14ac:dyDescent="0.2">
      <c r="A37" s="127" t="s">
        <v>266</v>
      </c>
      <c r="B37" s="128" t="str">
        <f>IF(D37=INT(D37),"I","II")</f>
        <v>I</v>
      </c>
      <c r="C37" s="127">
        <v>55499.4139</v>
      </c>
      <c r="D37" s="22"/>
      <c r="E37" s="23">
        <f t="shared" si="13"/>
        <v>6529.8799839153717</v>
      </c>
      <c r="F37" s="23">
        <f t="shared" si="14"/>
        <v>6530</v>
      </c>
      <c r="G37" s="23">
        <f t="shared" si="15"/>
        <v>-3.8800000002083834E-2</v>
      </c>
      <c r="K37" s="22">
        <f t="shared" si="36"/>
        <v>-3.8800000002083834E-2</v>
      </c>
      <c r="P37" s="25">
        <f t="shared" si="16"/>
        <v>-4.1895987101420909E-2</v>
      </c>
      <c r="Q37" s="26">
        <f t="shared" si="17"/>
        <v>40480.9139</v>
      </c>
      <c r="R37" s="23">
        <f t="shared" si="18"/>
        <v>9.5851361192615945E-6</v>
      </c>
      <c r="S37" s="98">
        <v>1</v>
      </c>
      <c r="T37" s="23">
        <f t="shared" si="19"/>
        <v>9.5851361192615945E-6</v>
      </c>
      <c r="U37" s="77"/>
      <c r="V37" s="23">
        <f t="shared" si="20"/>
        <v>3.0959870993370747E-3</v>
      </c>
      <c r="X37" s="23">
        <f>VLOOKUP(C37,'S (2)'!E$4:F$71,2,FALSE)</f>
        <v>-11331</v>
      </c>
      <c r="Z37">
        <f t="shared" si="21"/>
        <v>6530</v>
      </c>
      <c r="AA37" s="120">
        <f t="shared" si="22"/>
        <v>-4.0816828296917282E-2</v>
      </c>
      <c r="AB37" s="120">
        <f t="shared" si="23"/>
        <v>-5.5815419722722436E-2</v>
      </c>
      <c r="AC37" s="120">
        <f t="shared" si="24"/>
        <v>3.0959870993370747E-3</v>
      </c>
      <c r="AD37" s="120">
        <f t="shared" si="25"/>
        <v>2.0168282948334476E-3</v>
      </c>
      <c r="AE37" s="120">
        <f t="shared" si="26"/>
        <v>4.067596370840792E-6</v>
      </c>
      <c r="AF37">
        <f t="shared" si="27"/>
        <v>3.0959870993370747E-3</v>
      </c>
      <c r="AG37" s="136"/>
      <c r="AH37">
        <f t="shared" si="28"/>
        <v>1.7015419720638601E-2</v>
      </c>
      <c r="AI37">
        <f t="shared" si="29"/>
        <v>0.99577646484144433</v>
      </c>
      <c r="AJ37">
        <f t="shared" si="30"/>
        <v>0.72095325499142271</v>
      </c>
      <c r="AK37">
        <f t="shared" si="31"/>
        <v>-5.9255320575447273E-2</v>
      </c>
      <c r="AL37">
        <f t="shared" si="32"/>
        <v>-1.641952881706082</v>
      </c>
      <c r="AM37">
        <f t="shared" si="33"/>
        <v>-1.0738138728621276</v>
      </c>
      <c r="AN37" s="120">
        <f t="shared" ref="AN37:AT52" si="37">$AU37+$AB$7*SIN(AO37)</f>
        <v>36.116574787616372</v>
      </c>
      <c r="AO37" s="120">
        <f t="shared" si="37"/>
        <v>36.116574787616372</v>
      </c>
      <c r="AP37" s="120">
        <f t="shared" si="37"/>
        <v>36.116574787616372</v>
      </c>
      <c r="AQ37" s="120">
        <f t="shared" si="37"/>
        <v>36.116574787616351</v>
      </c>
      <c r="AR37" s="120">
        <f t="shared" si="37"/>
        <v>36.11657478764711</v>
      </c>
      <c r="AS37" s="120">
        <f t="shared" si="37"/>
        <v>36.116574743542088</v>
      </c>
      <c r="AT37" s="120">
        <f t="shared" si="37"/>
        <v>36.116638152099156</v>
      </c>
      <c r="AU37" s="120">
        <f t="shared" si="35"/>
        <v>36.175976343402361</v>
      </c>
      <c r="AV37"/>
      <c r="AW37">
        <v>3000</v>
      </c>
      <c r="AX37">
        <f t="shared" si="4"/>
        <v>-1.2847661019968586E-2</v>
      </c>
      <c r="AY37">
        <f t="shared" si="5"/>
        <v>-3.7897843166867763E-2</v>
      </c>
      <c r="AZ37" s="120">
        <f t="shared" si="6"/>
        <v>2.5050182146899178E-2</v>
      </c>
      <c r="BA37">
        <f t="shared" si="7"/>
        <v>0.952124776250734</v>
      </c>
      <c r="BB37">
        <f t="shared" si="8"/>
        <v>0.99496174123257086</v>
      </c>
      <c r="BC37">
        <f t="shared" si="9"/>
        <v>-2.5079963435951451</v>
      </c>
      <c r="BD37">
        <f t="shared" si="10"/>
        <v>-3.0502712955849796</v>
      </c>
      <c r="BE37">
        <f t="shared" si="12"/>
        <v>35.227177703703767</v>
      </c>
      <c r="BF37">
        <f t="shared" si="12"/>
        <v>35.227177704092149</v>
      </c>
      <c r="BG37">
        <f t="shared" si="12"/>
        <v>35.227177695753461</v>
      </c>
      <c r="BH37">
        <f t="shared" si="12"/>
        <v>35.227177874787458</v>
      </c>
      <c r="BI37">
        <f t="shared" si="12"/>
        <v>35.227174030884328</v>
      </c>
      <c r="BJ37">
        <f t="shared" si="12"/>
        <v>35.227256562983179</v>
      </c>
      <c r="BK37">
        <f t="shared" si="12"/>
        <v>35.225485706433247</v>
      </c>
      <c r="BL37">
        <f t="shared" si="11"/>
        <v>35.264051877092911</v>
      </c>
    </row>
    <row r="38" spans="1:64" s="23" customFormat="1" ht="12.95" customHeight="1" x14ac:dyDescent="0.2">
      <c r="A38" s="127" t="s">
        <v>267</v>
      </c>
      <c r="B38" s="128" t="str">
        <f>IF(D38=INT(D38),"I","II")</f>
        <v>I</v>
      </c>
      <c r="C38" s="127">
        <v>55499.574800000002</v>
      </c>
      <c r="D38" s="22"/>
      <c r="E38" s="23">
        <f t="shared" si="13"/>
        <v>6530.3776794828273</v>
      </c>
      <c r="F38" s="23">
        <f t="shared" si="14"/>
        <v>6530.5</v>
      </c>
      <c r="G38" s="23">
        <f t="shared" si="15"/>
        <v>-3.9544999999634456E-2</v>
      </c>
      <c r="K38" s="22">
        <f t="shared" si="36"/>
        <v>-3.9544999999634456E-2</v>
      </c>
      <c r="P38" s="25">
        <f t="shared" si="16"/>
        <v>-4.1900633915857174E-2</v>
      </c>
      <c r="Q38" s="26">
        <f t="shared" si="17"/>
        <v>40481.074800000002</v>
      </c>
      <c r="R38" s="23">
        <f t="shared" si="18"/>
        <v>5.5490111472587817E-6</v>
      </c>
      <c r="S38" s="98">
        <v>1</v>
      </c>
      <c r="T38" s="23">
        <f t="shared" si="19"/>
        <v>5.5490111472587817E-6</v>
      </c>
      <c r="U38" s="77"/>
      <c r="V38" s="23">
        <f t="shared" si="20"/>
        <v>2.3556339162227186E-3</v>
      </c>
      <c r="X38" s="23">
        <f>VLOOKUP(C38,'S (2)'!E$4:F$71,2,FALSE)</f>
        <v>-11330.5</v>
      </c>
      <c r="Z38">
        <f t="shared" si="21"/>
        <v>6530.5</v>
      </c>
      <c r="AA38" s="120">
        <f t="shared" si="22"/>
        <v>-4.0821807763479712E-2</v>
      </c>
      <c r="AB38" s="120">
        <f t="shared" si="23"/>
        <v>-5.655803766407709E-2</v>
      </c>
      <c r="AC38" s="120">
        <f t="shared" si="24"/>
        <v>2.3556339162227186E-3</v>
      </c>
      <c r="AD38" s="120">
        <f t="shared" si="25"/>
        <v>1.2768077638452557E-3</v>
      </c>
      <c r="AE38" s="120">
        <f t="shared" si="26"/>
        <v>1.6302380658155223E-6</v>
      </c>
      <c r="AF38">
        <f t="shared" si="27"/>
        <v>2.3556339162227186E-3</v>
      </c>
      <c r="AG38" s="136"/>
      <c r="AH38">
        <f t="shared" si="28"/>
        <v>1.7013037664442631E-2</v>
      </c>
      <c r="AI38">
        <f t="shared" si="29"/>
        <v>0.99578409464888307</v>
      </c>
      <c r="AJ38">
        <f t="shared" si="30"/>
        <v>0.72086401976343617</v>
      </c>
      <c r="AK38">
        <f t="shared" si="31"/>
        <v>-5.9255863910713552E-2</v>
      </c>
      <c r="AL38">
        <f t="shared" si="32"/>
        <v>-1.6418241207378867</v>
      </c>
      <c r="AM38">
        <f t="shared" si="33"/>
        <v>-1.073675266353957</v>
      </c>
      <c r="AN38" s="120">
        <f t="shared" si="37"/>
        <v>36.11670386585709</v>
      </c>
      <c r="AO38" s="120">
        <f t="shared" si="37"/>
        <v>36.11670386585709</v>
      </c>
      <c r="AP38" s="120">
        <f t="shared" si="37"/>
        <v>36.11670386585709</v>
      </c>
      <c r="AQ38" s="120">
        <f t="shared" si="37"/>
        <v>36.116703865857069</v>
      </c>
      <c r="AR38" s="120">
        <f t="shared" si="37"/>
        <v>36.116703865887374</v>
      </c>
      <c r="AS38" s="120">
        <f t="shared" si="37"/>
        <v>36.116703821956108</v>
      </c>
      <c r="AT38" s="120">
        <f t="shared" si="37"/>
        <v>36.116767685942762</v>
      </c>
      <c r="AU38" s="120">
        <f t="shared" si="35"/>
        <v>36.176105511173795</v>
      </c>
      <c r="AV38"/>
      <c r="AW38">
        <v>3200</v>
      </c>
      <c r="AX38">
        <f t="shared" si="4"/>
        <v>-1.4014338518993856E-2</v>
      </c>
      <c r="AY38">
        <f t="shared" si="5"/>
        <v>-3.9112597575254551E-2</v>
      </c>
      <c r="AZ38" s="120">
        <f t="shared" si="6"/>
        <v>2.5098259056260695E-2</v>
      </c>
      <c r="BA38">
        <f t="shared" si="7"/>
        <v>0.95383647059768351</v>
      </c>
      <c r="BB38">
        <f t="shared" si="8"/>
        <v>0.99858240249808039</v>
      </c>
      <c r="BC38">
        <f t="shared" si="9"/>
        <v>-2.4608251327456854</v>
      </c>
      <c r="BD38">
        <f t="shared" si="10"/>
        <v>-2.823513066257362</v>
      </c>
      <c r="BE38">
        <f t="shared" si="12"/>
        <v>35.27658935526253</v>
      </c>
      <c r="BF38">
        <f t="shared" si="12"/>
        <v>35.276589355583098</v>
      </c>
      <c r="BG38">
        <f t="shared" si="12"/>
        <v>35.276589348411257</v>
      </c>
      <c r="BH38">
        <f t="shared" si="12"/>
        <v>35.276589508862536</v>
      </c>
      <c r="BI38">
        <f t="shared" si="12"/>
        <v>35.276585919185926</v>
      </c>
      <c r="BJ38">
        <f t="shared" si="12"/>
        <v>35.276666231484363</v>
      </c>
      <c r="BK38">
        <f t="shared" si="12"/>
        <v>35.274870741227282</v>
      </c>
      <c r="BL38">
        <f t="shared" si="11"/>
        <v>35.315718985665683</v>
      </c>
    </row>
    <row r="39" spans="1:64" s="23" customFormat="1" ht="12.95" customHeight="1" x14ac:dyDescent="0.2">
      <c r="A39" s="127" t="s">
        <v>269</v>
      </c>
      <c r="B39" s="128" t="str">
        <f>IF(D39=INT(D39),"I","II")</f>
        <v>I</v>
      </c>
      <c r="C39" s="127">
        <v>55817.361299999997</v>
      </c>
      <c r="D39" s="22"/>
      <c r="E39" s="23">
        <f t="shared" si="13"/>
        <v>7513.354263973516</v>
      </c>
      <c r="F39" s="23">
        <f t="shared" si="14"/>
        <v>7513.5</v>
      </c>
      <c r="G39" s="23">
        <f t="shared" si="15"/>
        <v>-4.7115000001213048E-2</v>
      </c>
      <c r="K39" s="22">
        <f t="shared" si="36"/>
        <v>-4.7115000001213048E-2</v>
      </c>
      <c r="P39" s="25">
        <f t="shared" si="16"/>
        <v>-5.14679121336937E-2</v>
      </c>
      <c r="Q39" s="26">
        <f t="shared" si="17"/>
        <v>40798.861299999997</v>
      </c>
      <c r="R39" s="23">
        <f t="shared" si="18"/>
        <v>1.8947844033097256E-5</v>
      </c>
      <c r="S39" s="98">
        <v>1</v>
      </c>
      <c r="T39" s="23">
        <f t="shared" si="19"/>
        <v>1.8947844033097256E-5</v>
      </c>
      <c r="U39" s="77"/>
      <c r="V39" s="23">
        <f t="shared" si="20"/>
        <v>4.3529121324806519E-3</v>
      </c>
      <c r="X39" s="23">
        <f>VLOOKUP(C39,'S (2)'!E$4:F$71,2,FALSE)</f>
        <v>-10347.5</v>
      </c>
      <c r="Z39">
        <f t="shared" si="21"/>
        <v>7513.5</v>
      </c>
      <c r="AA39" s="120">
        <f t="shared" si="22"/>
        <v>-5.1025429220808889E-2</v>
      </c>
      <c r="AB39" s="120">
        <f t="shared" si="23"/>
        <v>-5.8907063318913787E-2</v>
      </c>
      <c r="AC39" s="120">
        <f t="shared" si="24"/>
        <v>4.3529121324806519E-3</v>
      </c>
      <c r="AD39" s="120">
        <f t="shared" si="25"/>
        <v>3.9104292195958415E-3</v>
      </c>
      <c r="AE39" s="120">
        <f t="shared" si="26"/>
        <v>1.5291456681468944E-5</v>
      </c>
      <c r="AF39">
        <f t="shared" si="27"/>
        <v>4.3529121324806519E-3</v>
      </c>
      <c r="AG39" s="136"/>
      <c r="AH39">
        <f t="shared" si="28"/>
        <v>1.1792063317700739E-2</v>
      </c>
      <c r="AI39">
        <f t="shared" si="29"/>
        <v>1.0109853960734758</v>
      </c>
      <c r="AJ39">
        <f t="shared" si="30"/>
        <v>0.52100515131112535</v>
      </c>
      <c r="AK39">
        <f t="shared" si="31"/>
        <v>-5.8381095731781574E-2</v>
      </c>
      <c r="AL39">
        <f t="shared" si="32"/>
        <v>-1.3848041003942615</v>
      </c>
      <c r="AM39">
        <f t="shared" si="33"/>
        <v>-0.82938241284870917</v>
      </c>
      <c r="AN39" s="120">
        <f t="shared" si="37"/>
        <v>36.372404609780006</v>
      </c>
      <c r="AO39" s="120">
        <f t="shared" si="37"/>
        <v>36.37240460978056</v>
      </c>
      <c r="AP39" s="120">
        <f t="shared" si="37"/>
        <v>36.372404609819277</v>
      </c>
      <c r="AQ39" s="120">
        <f t="shared" si="37"/>
        <v>36.372404612516057</v>
      </c>
      <c r="AR39" s="120">
        <f t="shared" si="37"/>
        <v>36.372404800356783</v>
      </c>
      <c r="AS39" s="120">
        <f t="shared" si="37"/>
        <v>36.372417883828703</v>
      </c>
      <c r="AT39" s="120">
        <f t="shared" si="37"/>
        <v>36.373327488317173</v>
      </c>
      <c r="AU39" s="120">
        <f t="shared" si="35"/>
        <v>36.430049349808982</v>
      </c>
      <c r="AV39"/>
      <c r="AW39">
        <v>3400</v>
      </c>
      <c r="AX39">
        <f t="shared" si="4"/>
        <v>-1.5232113168438394E-2</v>
      </c>
      <c r="AY39">
        <f t="shared" si="5"/>
        <v>-4.0317102569644866E-2</v>
      </c>
      <c r="AZ39" s="120">
        <f t="shared" si="6"/>
        <v>2.5084989401206473E-2</v>
      </c>
      <c r="BA39">
        <f t="shared" si="7"/>
        <v>0.95565778543657209</v>
      </c>
      <c r="BB39">
        <f t="shared" si="8"/>
        <v>0.99998255628719734</v>
      </c>
      <c r="BC39">
        <f t="shared" si="9"/>
        <v>-2.41347885777077</v>
      </c>
      <c r="BD39">
        <f t="shared" si="10"/>
        <v>-2.6243851194426346</v>
      </c>
      <c r="BE39">
        <f t="shared" si="12"/>
        <v>35.326092610535966</v>
      </c>
      <c r="BF39">
        <f t="shared" si="12"/>
        <v>35.326092610792116</v>
      </c>
      <c r="BG39">
        <f t="shared" si="12"/>
        <v>35.326092604794219</v>
      </c>
      <c r="BH39">
        <f t="shared" si="12"/>
        <v>35.326092745237574</v>
      </c>
      <c r="BI39">
        <f t="shared" si="12"/>
        <v>35.326089456702348</v>
      </c>
      <c r="BJ39">
        <f t="shared" si="12"/>
        <v>35.326166461764366</v>
      </c>
      <c r="BK39">
        <f t="shared" si="12"/>
        <v>35.324364795750284</v>
      </c>
      <c r="BL39">
        <f t="shared" si="11"/>
        <v>35.367386094238455</v>
      </c>
    </row>
    <row r="40" spans="1:64" s="23" customFormat="1" ht="12.95" customHeight="1" x14ac:dyDescent="0.2">
      <c r="A40" s="97" t="s">
        <v>184</v>
      </c>
      <c r="B40" s="63" t="s">
        <v>106</v>
      </c>
      <c r="C40" s="94">
        <v>55817.519899999999</v>
      </c>
      <c r="D40" s="94" t="s">
        <v>177</v>
      </c>
      <c r="E40" s="23">
        <f t="shared" si="13"/>
        <v>7513.8448451854383</v>
      </c>
      <c r="F40" s="23">
        <f t="shared" si="14"/>
        <v>7514</v>
      </c>
      <c r="G40" s="23">
        <f t="shared" si="15"/>
        <v>-5.0159999998868443E-2</v>
      </c>
      <c r="K40" s="22">
        <f t="shared" si="36"/>
        <v>-5.0159999998868443E-2</v>
      </c>
      <c r="P40" s="25">
        <f t="shared" si="16"/>
        <v>-5.1472998053965296E-2</v>
      </c>
      <c r="Q40" s="26">
        <f t="shared" si="17"/>
        <v>40799.019899999999</v>
      </c>
      <c r="R40" s="23">
        <f t="shared" si="18"/>
        <v>1.7239638926881196E-6</v>
      </c>
      <c r="S40" s="98">
        <v>1</v>
      </c>
      <c r="T40" s="23">
        <f t="shared" si="19"/>
        <v>1.7239638926881196E-6</v>
      </c>
      <c r="U40" s="77"/>
      <c r="V40" s="23">
        <f t="shared" si="20"/>
        <v>1.3129980550968534E-3</v>
      </c>
      <c r="X40" s="23">
        <f>VLOOKUP(C40,'S (2)'!E$4:F$71,2,FALSE)</f>
        <v>10347</v>
      </c>
      <c r="Z40">
        <f t="shared" si="21"/>
        <v>7514</v>
      </c>
      <c r="AA40" s="120">
        <f t="shared" si="22"/>
        <v>-5.1030804580275924E-2</v>
      </c>
      <c r="AB40" s="120">
        <f t="shared" si="23"/>
        <v>-6.1949159363735282E-2</v>
      </c>
      <c r="AC40" s="120">
        <f t="shared" si="24"/>
        <v>1.3129980550968534E-3</v>
      </c>
      <c r="AD40" s="120">
        <f t="shared" si="25"/>
        <v>8.7080458140748052E-4</v>
      </c>
      <c r="AE40" s="120">
        <f t="shared" si="26"/>
        <v>7.5830061900025732E-7</v>
      </c>
      <c r="AF40">
        <f t="shared" si="27"/>
        <v>1.3129980550968534E-3</v>
      </c>
      <c r="AG40" s="136"/>
      <c r="AH40">
        <f t="shared" si="28"/>
        <v>1.1789159364866839E-2</v>
      </c>
      <c r="AI40">
        <f t="shared" si="29"/>
        <v>1.01099314456391</v>
      </c>
      <c r="AJ40">
        <f t="shared" si="30"/>
        <v>0.52089185946910233</v>
      </c>
      <c r="AK40">
        <f t="shared" si="31"/>
        <v>-5.8379637189105209E-2</v>
      </c>
      <c r="AL40">
        <f t="shared" si="32"/>
        <v>-1.3846713761430671</v>
      </c>
      <c r="AM40">
        <f t="shared" si="33"/>
        <v>-0.82927040802810803</v>
      </c>
      <c r="AN40" s="120">
        <f t="shared" si="37"/>
        <v>36.372535659489515</v>
      </c>
      <c r="AO40" s="120">
        <f t="shared" si="37"/>
        <v>36.372535659490069</v>
      </c>
      <c r="AP40" s="120">
        <f t="shared" si="37"/>
        <v>36.372535659528886</v>
      </c>
      <c r="AQ40" s="120">
        <f t="shared" si="37"/>
        <v>36.372535662231066</v>
      </c>
      <c r="AR40" s="120">
        <f t="shared" si="37"/>
        <v>36.372535850349308</v>
      </c>
      <c r="AS40" s="120">
        <f t="shared" si="37"/>
        <v>36.372548946259506</v>
      </c>
      <c r="AT40" s="120">
        <f t="shared" si="37"/>
        <v>36.373458936882216</v>
      </c>
      <c r="AU40" s="120">
        <f t="shared" si="35"/>
        <v>36.430178517580408</v>
      </c>
      <c r="AV40"/>
      <c r="AW40">
        <v>3600</v>
      </c>
      <c r="AX40">
        <f t="shared" si="4"/>
        <v>-1.6501305575652721E-2</v>
      </c>
      <c r="AY40">
        <f t="shared" si="5"/>
        <v>-4.1511358150038716E-2</v>
      </c>
      <c r="AZ40" s="120">
        <f t="shared" si="6"/>
        <v>2.5010052574385995E-2</v>
      </c>
      <c r="BA40">
        <f t="shared" si="7"/>
        <v>0.9575862247824346</v>
      </c>
      <c r="BB40">
        <f t="shared" si="8"/>
        <v>0.99913376864775638</v>
      </c>
      <c r="BC40">
        <f t="shared" si="9"/>
        <v>-2.3659464234039786</v>
      </c>
      <c r="BD40">
        <f t="shared" si="10"/>
        <v>-2.4479056222993143</v>
      </c>
      <c r="BE40">
        <f t="shared" si="12"/>
        <v>35.375693089635313</v>
      </c>
      <c r="BF40">
        <f t="shared" si="12"/>
        <v>35.375693089833035</v>
      </c>
      <c r="BG40">
        <f t="shared" si="12"/>
        <v>35.375693084963849</v>
      </c>
      <c r="BH40">
        <f t="shared" si="12"/>
        <v>35.375693204873883</v>
      </c>
      <c r="BI40">
        <f t="shared" si="12"/>
        <v>35.375690251941222</v>
      </c>
      <c r="BJ40">
        <f t="shared" si="12"/>
        <v>35.375762974263004</v>
      </c>
      <c r="BK40">
        <f t="shared" si="12"/>
        <v>35.373973669658213</v>
      </c>
      <c r="BL40">
        <f t="shared" si="11"/>
        <v>35.419053202811227</v>
      </c>
    </row>
    <row r="41" spans="1:64" s="23" customFormat="1" ht="12.95" customHeight="1" x14ac:dyDescent="0.2">
      <c r="A41" s="100" t="s">
        <v>164</v>
      </c>
      <c r="B41" s="101" t="s">
        <v>165</v>
      </c>
      <c r="C41" s="100">
        <v>55892.681400000001</v>
      </c>
      <c r="D41" s="100">
        <v>2.0000000000000001E-4</v>
      </c>
      <c r="E41" s="23">
        <f t="shared" si="13"/>
        <v>7746.3342509820977</v>
      </c>
      <c r="F41" s="23">
        <f t="shared" si="14"/>
        <v>7746.5</v>
      </c>
      <c r="G41" s="23">
        <f t="shared" si="15"/>
        <v>-5.3585000001476146E-2</v>
      </c>
      <c r="K41" s="22">
        <f t="shared" si="36"/>
        <v>-5.3585000001476146E-2</v>
      </c>
      <c r="P41" s="25">
        <f t="shared" si="16"/>
        <v>-5.3862137519013087E-2</v>
      </c>
      <c r="Q41" s="26">
        <f t="shared" si="17"/>
        <v>40874.181400000001</v>
      </c>
      <c r="R41" s="23">
        <f t="shared" si="18"/>
        <v>7.6805203626538056E-8</v>
      </c>
      <c r="S41" s="98">
        <v>1</v>
      </c>
      <c r="T41" s="23">
        <f t="shared" si="19"/>
        <v>7.6805203626538056E-8</v>
      </c>
      <c r="U41" s="77"/>
      <c r="V41" s="23">
        <f t="shared" si="20"/>
        <v>2.771375175369406E-4</v>
      </c>
      <c r="X41" s="23">
        <f>VLOOKUP(C41,'S (2)'!E$4:F$71,2,FALSE)</f>
        <v>10114.5</v>
      </c>
      <c r="Z41">
        <f t="shared" si="21"/>
        <v>7746.5</v>
      </c>
      <c r="AA41" s="120">
        <f t="shared" si="22"/>
        <v>-5.3546980847160044E-2</v>
      </c>
      <c r="AB41" s="120">
        <f t="shared" si="23"/>
        <v>-6.4000246729118013E-2</v>
      </c>
      <c r="AC41" s="120">
        <f t="shared" si="24"/>
        <v>2.771375175369406E-4</v>
      </c>
      <c r="AD41" s="120">
        <f t="shared" si="25"/>
        <v>-3.8019154316101811E-5</v>
      </c>
      <c r="AE41" s="120">
        <f t="shared" si="26"/>
        <v>1.445456094911563E-9</v>
      </c>
      <c r="AF41">
        <f t="shared" si="27"/>
        <v>2.771375175369406E-4</v>
      </c>
      <c r="AG41" s="136"/>
      <c r="AH41">
        <f t="shared" si="28"/>
        <v>1.0415246727641866E-2</v>
      </c>
      <c r="AI41">
        <f t="shared" si="29"/>
        <v>1.0145856168389378</v>
      </c>
      <c r="AJ41">
        <f t="shared" si="30"/>
        <v>0.4670559778046855</v>
      </c>
      <c r="AK41">
        <f t="shared" si="31"/>
        <v>-5.75872472615446E-2</v>
      </c>
      <c r="AL41">
        <f t="shared" si="32"/>
        <v>-1.3227343194497645</v>
      </c>
      <c r="AM41">
        <f t="shared" si="33"/>
        <v>-0.77829789421527418</v>
      </c>
      <c r="AN41" s="120">
        <f t="shared" si="37"/>
        <v>36.433582395880329</v>
      </c>
      <c r="AO41" s="120">
        <f t="shared" si="37"/>
        <v>36.433582395882297</v>
      </c>
      <c r="AP41" s="120">
        <f t="shared" si="37"/>
        <v>36.433582395992474</v>
      </c>
      <c r="AQ41" s="120">
        <f t="shared" si="37"/>
        <v>36.433582402163367</v>
      </c>
      <c r="AR41" s="120">
        <f t="shared" si="37"/>
        <v>36.433582747789274</v>
      </c>
      <c r="AS41" s="120">
        <f t="shared" si="37"/>
        <v>36.433602105378291</v>
      </c>
      <c r="AT41" s="120">
        <f t="shared" si="37"/>
        <v>36.434684381009482</v>
      </c>
      <c r="AU41" s="120">
        <f t="shared" si="35"/>
        <v>36.490241531296263</v>
      </c>
      <c r="AV41"/>
      <c r="AW41">
        <v>3800</v>
      </c>
      <c r="AX41">
        <f t="shared" si="4"/>
        <v>-1.7822112050504383E-2</v>
      </c>
      <c r="AY41">
        <f t="shared" si="5"/>
        <v>-4.2695364316436092E-2</v>
      </c>
      <c r="AZ41" s="120">
        <f t="shared" si="6"/>
        <v>2.4873252265931709E-2</v>
      </c>
      <c r="BA41">
        <f t="shared" si="7"/>
        <v>0.95961905807621339</v>
      </c>
      <c r="BB41">
        <f t="shared" si="8"/>
        <v>0.99601046536286253</v>
      </c>
      <c r="BC41">
        <f t="shared" si="9"/>
        <v>-2.3182169311841858</v>
      </c>
      <c r="BD41">
        <f t="shared" si="10"/>
        <v>-2.2902194215290415</v>
      </c>
      <c r="BE41">
        <f t="shared" si="12"/>
        <v>35.42539627722568</v>
      </c>
      <c r="BF41">
        <f t="shared" si="12"/>
        <v>35.425396277372691</v>
      </c>
      <c r="BG41">
        <f t="shared" si="12"/>
        <v>35.425396273544507</v>
      </c>
      <c r="BH41">
        <f t="shared" si="12"/>
        <v>35.425396373229944</v>
      </c>
      <c r="BI41">
        <f t="shared" si="12"/>
        <v>35.425393777437598</v>
      </c>
      <c r="BJ41">
        <f t="shared" si="12"/>
        <v>35.425461374036438</v>
      </c>
      <c r="BK41">
        <f t="shared" si="12"/>
        <v>35.42370285616596</v>
      </c>
      <c r="BL41">
        <f t="shared" si="11"/>
        <v>35.470720311384007</v>
      </c>
    </row>
    <row r="42" spans="1:64" s="23" customFormat="1" ht="12.95" customHeight="1" x14ac:dyDescent="0.2">
      <c r="A42" s="96" t="s">
        <v>184</v>
      </c>
      <c r="B42" s="95" t="s">
        <v>165</v>
      </c>
      <c r="C42" s="96">
        <v>55894.299800000001</v>
      </c>
      <c r="D42" s="94" t="s">
        <v>177</v>
      </c>
      <c r="E42" s="23">
        <f t="shared" si="13"/>
        <v>7751.3402827183081</v>
      </c>
      <c r="F42" s="23">
        <f t="shared" si="14"/>
        <v>7751.5</v>
      </c>
      <c r="G42" s="23">
        <f t="shared" si="15"/>
        <v>-5.1634999996167608E-2</v>
      </c>
      <c r="K42" s="22">
        <f t="shared" si="36"/>
        <v>-5.1634999996167608E-2</v>
      </c>
      <c r="P42" s="25">
        <f t="shared" si="16"/>
        <v>-5.3914047048600075E-2</v>
      </c>
      <c r="Q42" s="26">
        <f t="shared" si="17"/>
        <v>40875.799800000001</v>
      </c>
      <c r="R42" s="23">
        <f t="shared" si="18"/>
        <v>5.1940554672011181E-6</v>
      </c>
      <c r="S42" s="98">
        <v>1</v>
      </c>
      <c r="T42" s="23">
        <f t="shared" si="19"/>
        <v>5.1940554672011181E-6</v>
      </c>
      <c r="U42" s="77"/>
      <c r="V42" s="23">
        <f t="shared" si="20"/>
        <v>2.2790470524324674E-3</v>
      </c>
      <c r="X42" s="23">
        <f>VLOOKUP(C42,'S (2)'!E$4:F$71,2,FALSE)</f>
        <v>-10109.5</v>
      </c>
      <c r="Z42">
        <f t="shared" si="21"/>
        <v>7751.5</v>
      </c>
      <c r="AA42" s="120">
        <f t="shared" si="22"/>
        <v>-5.3601439130841068E-2</v>
      </c>
      <c r="AB42" s="120">
        <f t="shared" si="23"/>
        <v>-6.2020201109629421E-2</v>
      </c>
      <c r="AC42" s="120">
        <f t="shared" si="24"/>
        <v>2.2790470524324674E-3</v>
      </c>
      <c r="AD42" s="120">
        <f t="shared" si="25"/>
        <v>1.9664391346734603E-3</v>
      </c>
      <c r="AE42" s="120">
        <f t="shared" si="26"/>
        <v>3.8668828703753068E-6</v>
      </c>
      <c r="AF42">
        <f t="shared" si="27"/>
        <v>2.2790470524324674E-3</v>
      </c>
      <c r="AG42" s="136"/>
      <c r="AH42">
        <f t="shared" si="28"/>
        <v>1.0385201113461813E-2</v>
      </c>
      <c r="AI42">
        <f t="shared" si="29"/>
        <v>1.0146625866113295</v>
      </c>
      <c r="AJ42">
        <f t="shared" si="30"/>
        <v>0.46587352217061478</v>
      </c>
      <c r="AK42">
        <f t="shared" si="31"/>
        <v>-5.7567697709738581E-2</v>
      </c>
      <c r="AL42">
        <f t="shared" si="32"/>
        <v>-1.3213975160506812</v>
      </c>
      <c r="AM42">
        <f t="shared" si="33"/>
        <v>-0.7772251676716545</v>
      </c>
      <c r="AN42" s="120">
        <f t="shared" si="37"/>
        <v>36.43489760463531</v>
      </c>
      <c r="AO42" s="120">
        <f t="shared" si="37"/>
        <v>36.434897604637328</v>
      </c>
      <c r="AP42" s="120">
        <f t="shared" si="37"/>
        <v>36.434897604749715</v>
      </c>
      <c r="AQ42" s="120">
        <f t="shared" si="37"/>
        <v>36.434897611018584</v>
      </c>
      <c r="AR42" s="120">
        <f t="shared" si="37"/>
        <v>36.434897960673055</v>
      </c>
      <c r="AS42" s="120">
        <f t="shared" si="37"/>
        <v>36.434917462510938</v>
      </c>
      <c r="AT42" s="120">
        <f t="shared" si="37"/>
        <v>36.436003274370407</v>
      </c>
      <c r="AU42" s="120">
        <f t="shared" si="35"/>
        <v>36.491533209010576</v>
      </c>
      <c r="AV42"/>
      <c r="AW42">
        <v>4000</v>
      </c>
      <c r="AX42">
        <f t="shared" si="4"/>
        <v>-1.9194601029730363E-2</v>
      </c>
      <c r="AY42">
        <f t="shared" si="5"/>
        <v>-4.386912106883701E-2</v>
      </c>
      <c r="AZ42" s="120">
        <f t="shared" si="6"/>
        <v>2.4674520039106647E-2</v>
      </c>
      <c r="BA42">
        <f t="shared" si="7"/>
        <v>0.96175330791270119</v>
      </c>
      <c r="BB42">
        <f t="shared" si="8"/>
        <v>0.99059016710336412</v>
      </c>
      <c r="BC42">
        <f t="shared" si="9"/>
        <v>-2.2702797020809529</v>
      </c>
      <c r="BD42">
        <f t="shared" si="10"/>
        <v>-2.1482963651300913</v>
      </c>
      <c r="BE42">
        <f t="shared" si="12"/>
        <v>35.475207510046758</v>
      </c>
      <c r="BF42">
        <f t="shared" si="12"/>
        <v>35.475207510151655</v>
      </c>
      <c r="BG42">
        <f t="shared" si="12"/>
        <v>35.47520750724577</v>
      </c>
      <c r="BH42">
        <f t="shared" si="12"/>
        <v>35.475207587745082</v>
      </c>
      <c r="BI42">
        <f t="shared" si="12"/>
        <v>35.475205357745381</v>
      </c>
      <c r="BJ42">
        <f t="shared" si="12"/>
        <v>35.475267135817248</v>
      </c>
      <c r="BK42">
        <f t="shared" si="12"/>
        <v>35.473557527386589</v>
      </c>
      <c r="BL42">
        <f t="shared" si="11"/>
        <v>35.522387419956779</v>
      </c>
    </row>
    <row r="43" spans="1:64" s="23" customFormat="1" ht="12.95" customHeight="1" x14ac:dyDescent="0.2">
      <c r="A43" s="96" t="s">
        <v>184</v>
      </c>
      <c r="B43" s="95" t="s">
        <v>106</v>
      </c>
      <c r="C43" s="96">
        <v>55894.458500000001</v>
      </c>
      <c r="D43" s="94" t="s">
        <v>177</v>
      </c>
      <c r="E43" s="23">
        <f t="shared" si="13"/>
        <v>7751.8311732500288</v>
      </c>
      <c r="F43" s="23">
        <f t="shared" si="14"/>
        <v>7752</v>
      </c>
      <c r="G43" s="23">
        <f t="shared" si="15"/>
        <v>-5.4579999996349216E-2</v>
      </c>
      <c r="K43" s="22">
        <f t="shared" si="36"/>
        <v>-5.4579999996349216E-2</v>
      </c>
      <c r="P43" s="25">
        <f t="shared" si="16"/>
        <v>-5.3919239229358512E-2</v>
      </c>
      <c r="Q43" s="26">
        <f t="shared" si="17"/>
        <v>40875.958500000001</v>
      </c>
      <c r="R43" s="23">
        <f t="shared" si="18"/>
        <v>4.3660479119414265E-7</v>
      </c>
      <c r="S43" s="98">
        <v>1</v>
      </c>
      <c r="T43" s="23">
        <f t="shared" si="19"/>
        <v>4.3660479119414265E-7</v>
      </c>
      <c r="U43" s="77"/>
      <c r="V43" s="23">
        <f t="shared" si="20"/>
        <v>-6.6076076699070341E-4</v>
      </c>
      <c r="X43" s="23">
        <f>VLOOKUP(C43,'S (2)'!E$4:F$71,2,FALSE)</f>
        <v>-10109</v>
      </c>
      <c r="Z43">
        <f t="shared" si="21"/>
        <v>7752</v>
      </c>
      <c r="AA43" s="120">
        <f t="shared" si="22"/>
        <v>-5.3606885721166293E-2</v>
      </c>
      <c r="AB43" s="120">
        <f t="shared" si="23"/>
        <v>-6.4962195434112288E-2</v>
      </c>
      <c r="AC43" s="120">
        <f t="shared" si="24"/>
        <v>-6.6076076699070341E-4</v>
      </c>
      <c r="AD43" s="120">
        <f t="shared" si="25"/>
        <v>-9.7311427518292221E-4</v>
      </c>
      <c r="AE43" s="120">
        <f t="shared" si="26"/>
        <v>9.4695139256478406E-7</v>
      </c>
      <c r="AF43">
        <f t="shared" si="27"/>
        <v>-6.6076076699070341E-4</v>
      </c>
      <c r="AG43" s="136"/>
      <c r="AH43">
        <f t="shared" si="28"/>
        <v>1.0382195437763078E-2</v>
      </c>
      <c r="AI43">
        <f t="shared" si="29"/>
        <v>1.0146702827918306</v>
      </c>
      <c r="AJ43">
        <f t="shared" si="30"/>
        <v>0.46575522091172777</v>
      </c>
      <c r="AK43">
        <f t="shared" si="31"/>
        <v>-5.7565736932156962E-2</v>
      </c>
      <c r="AL43">
        <f t="shared" si="32"/>
        <v>-1.3212638245558774</v>
      </c>
      <c r="AM43">
        <f t="shared" si="33"/>
        <v>-0.77711794738498152</v>
      </c>
      <c r="AN43" s="120">
        <f t="shared" si="37"/>
        <v>36.435029130998075</v>
      </c>
      <c r="AO43" s="120">
        <f t="shared" si="37"/>
        <v>36.4350291310001</v>
      </c>
      <c r="AP43" s="120">
        <f t="shared" si="37"/>
        <v>36.435029131112714</v>
      </c>
      <c r="AQ43" s="120">
        <f t="shared" si="37"/>
        <v>36.435029137391439</v>
      </c>
      <c r="AR43" s="120">
        <f t="shared" si="37"/>
        <v>36.435029487450279</v>
      </c>
      <c r="AS43" s="120">
        <f t="shared" si="37"/>
        <v>36.43504900373312</v>
      </c>
      <c r="AT43" s="120">
        <f t="shared" si="37"/>
        <v>36.436135168802885</v>
      </c>
      <c r="AU43" s="120">
        <f t="shared" si="35"/>
        <v>36.49166237678201</v>
      </c>
      <c r="AV43"/>
      <c r="AW43">
        <v>4200</v>
      </c>
      <c r="AX43">
        <f t="shared" si="4"/>
        <v>-2.0618709449071744E-2</v>
      </c>
      <c r="AY43">
        <f t="shared" si="5"/>
        <v>-4.5032628407241454E-2</v>
      </c>
      <c r="AZ43" s="120">
        <f t="shared" si="6"/>
        <v>2.441391895816971E-2</v>
      </c>
      <c r="BA43">
        <f t="shared" si="7"/>
        <v>0.96398573745754645</v>
      </c>
      <c r="BB43">
        <f t="shared" si="8"/>
        <v>0.98285374571335704</v>
      </c>
      <c r="BC43">
        <f t="shared" si="9"/>
        <v>-2.2221243009203961</v>
      </c>
      <c r="BD43">
        <f t="shared" si="10"/>
        <v>-2.0197216224926113</v>
      </c>
      <c r="BE43">
        <f t="shared" si="12"/>
        <v>35.525131963788759</v>
      </c>
      <c r="BF43">
        <f t="shared" si="12"/>
        <v>35.52513196386024</v>
      </c>
      <c r="BG43">
        <f t="shared" si="12"/>
        <v>35.525131961739028</v>
      </c>
      <c r="BH43">
        <f t="shared" si="12"/>
        <v>35.525132024685206</v>
      </c>
      <c r="BI43">
        <f t="shared" si="12"/>
        <v>35.525130156785785</v>
      </c>
      <c r="BJ43">
        <f t="shared" si="12"/>
        <v>35.525185588009727</v>
      </c>
      <c r="BK43">
        <f t="shared" si="12"/>
        <v>35.523542520527457</v>
      </c>
      <c r="BL43">
        <f t="shared" si="11"/>
        <v>35.574054528529551</v>
      </c>
    </row>
    <row r="44" spans="1:64" s="23" customFormat="1" ht="12.95" customHeight="1" x14ac:dyDescent="0.2">
      <c r="A44" s="106" t="s">
        <v>166</v>
      </c>
      <c r="B44" s="107" t="s">
        <v>106</v>
      </c>
      <c r="C44" s="104">
        <v>55923.554100000001</v>
      </c>
      <c r="D44" s="104">
        <v>1E-4</v>
      </c>
      <c r="E44" s="23">
        <f t="shared" si="13"/>
        <v>7841.8296266510015</v>
      </c>
      <c r="F44" s="23">
        <f t="shared" si="14"/>
        <v>7842</v>
      </c>
      <c r="G44" s="23">
        <f t="shared" si="15"/>
        <v>-5.5079999998270068E-2</v>
      </c>
      <c r="K44" s="22">
        <f t="shared" si="36"/>
        <v>-5.5079999998270068E-2</v>
      </c>
      <c r="P44" s="25">
        <f t="shared" si="16"/>
        <v>-5.4857468285480132E-2</v>
      </c>
      <c r="Q44" s="26">
        <f t="shared" si="17"/>
        <v>40905.054100000001</v>
      </c>
      <c r="R44" s="23">
        <f t="shared" si="18"/>
        <v>4.9520363197222664E-8</v>
      </c>
      <c r="S44" s="98">
        <v>1</v>
      </c>
      <c r="T44" s="23">
        <f t="shared" si="19"/>
        <v>4.9520363197222664E-8</v>
      </c>
      <c r="U44" s="77"/>
      <c r="V44" s="23">
        <f t="shared" si="20"/>
        <v>-2.2253171278993622E-4</v>
      </c>
      <c r="X44" s="23">
        <f>VLOOKUP(C44,'S (2)'!E$4:F$71,2,FALSE)</f>
        <v>-10019</v>
      </c>
      <c r="Z44">
        <f t="shared" si="21"/>
        <v>7842</v>
      </c>
      <c r="AA44" s="120">
        <f t="shared" si="22"/>
        <v>-5.458947836113813E-2</v>
      </c>
      <c r="AB44" s="120">
        <f t="shared" si="23"/>
        <v>-6.4917923910367187E-2</v>
      </c>
      <c r="AC44" s="120">
        <f t="shared" si="24"/>
        <v>-2.2253171278993622E-4</v>
      </c>
      <c r="AD44" s="120">
        <f t="shared" si="25"/>
        <v>-4.9052163713193819E-4</v>
      </c>
      <c r="AE44" s="120">
        <f t="shared" si="26"/>
        <v>2.4061147649459682E-7</v>
      </c>
      <c r="AF44">
        <f t="shared" si="27"/>
        <v>-2.2253171278993622E-4</v>
      </c>
      <c r="AG44" s="136"/>
      <c r="AH44">
        <f t="shared" si="28"/>
        <v>9.837923912097115E-3</v>
      </c>
      <c r="AI44">
        <f t="shared" si="29"/>
        <v>1.0160530786388464</v>
      </c>
      <c r="AJ44">
        <f t="shared" si="30"/>
        <v>0.44429787208926086</v>
      </c>
      <c r="AK44">
        <f t="shared" si="31"/>
        <v>-5.7195541189410871E-2</v>
      </c>
      <c r="AL44">
        <f t="shared" si="32"/>
        <v>-1.2971663422950848</v>
      </c>
      <c r="AM44">
        <f t="shared" si="33"/>
        <v>-0.7579711735542094</v>
      </c>
      <c r="AN44" s="120">
        <f t="shared" si="37"/>
        <v>36.458720108173182</v>
      </c>
      <c r="AO44" s="120">
        <f t="shared" si="37"/>
        <v>36.458720108176237</v>
      </c>
      <c r="AP44" s="120">
        <f t="shared" si="37"/>
        <v>36.458720108334973</v>
      </c>
      <c r="AQ44" s="120">
        <f t="shared" si="37"/>
        <v>36.458720116571207</v>
      </c>
      <c r="AR44" s="120">
        <f t="shared" si="37"/>
        <v>36.458720543922837</v>
      </c>
      <c r="AS44" s="120">
        <f t="shared" si="37"/>
        <v>36.458742717087645</v>
      </c>
      <c r="AT44" s="120">
        <f t="shared" si="37"/>
        <v>36.459891213347916</v>
      </c>
      <c r="AU44" s="120">
        <f t="shared" si="35"/>
        <v>36.514912575639762</v>
      </c>
      <c r="AV44"/>
      <c r="AW44">
        <v>4400</v>
      </c>
      <c r="AX44">
        <f t="shared" si="4"/>
        <v>-2.2094239085246568E-2</v>
      </c>
      <c r="AY44">
        <f t="shared" si="5"/>
        <v>-4.6185886331649426E-2</v>
      </c>
      <c r="AZ44" s="120">
        <f t="shared" si="6"/>
        <v>2.4091647246402857E-2</v>
      </c>
      <c r="BA44">
        <f t="shared" si="7"/>
        <v>0.96631283767281029</v>
      </c>
      <c r="BB44">
        <f t="shared" si="8"/>
        <v>0.97278570138716558</v>
      </c>
      <c r="BC44">
        <f t="shared" si="9"/>
        <v>-2.1737405626840864</v>
      </c>
      <c r="BD44">
        <f t="shared" si="10"/>
        <v>-1.9025468541588957</v>
      </c>
      <c r="BE44">
        <f t="shared" si="12"/>
        <v>35.575174639310291</v>
      </c>
      <c r="BF44">
        <f t="shared" si="12"/>
        <v>35.575174639356518</v>
      </c>
      <c r="BG44">
        <f t="shared" si="12"/>
        <v>35.575174637875193</v>
      </c>
      <c r="BH44">
        <f t="shared" si="12"/>
        <v>35.575174685339185</v>
      </c>
      <c r="BI44">
        <f t="shared" si="12"/>
        <v>35.575173164521715</v>
      </c>
      <c r="BJ44">
        <f t="shared" si="12"/>
        <v>35.575221895655915</v>
      </c>
      <c r="BK44">
        <f t="shared" si="12"/>
        <v>35.573662324980241</v>
      </c>
      <c r="BL44">
        <f t="shared" si="11"/>
        <v>35.625721637102323</v>
      </c>
    </row>
    <row r="45" spans="1:64" s="23" customFormat="1" ht="12.95" customHeight="1" x14ac:dyDescent="0.2">
      <c r="A45" s="106" t="s">
        <v>169</v>
      </c>
      <c r="B45" s="107" t="s">
        <v>106</v>
      </c>
      <c r="C45" s="104">
        <v>55923.554100000001</v>
      </c>
      <c r="D45" s="104">
        <v>1E-4</v>
      </c>
      <c r="E45" s="23">
        <f t="shared" si="13"/>
        <v>7841.8296266510015</v>
      </c>
      <c r="F45" s="23">
        <f t="shared" si="14"/>
        <v>7842</v>
      </c>
      <c r="G45" s="23">
        <f t="shared" si="15"/>
        <v>-5.5079999998270068E-2</v>
      </c>
      <c r="K45" s="22">
        <f t="shared" si="36"/>
        <v>-5.5079999998270068E-2</v>
      </c>
      <c r="P45" s="25">
        <f t="shared" si="16"/>
        <v>-5.4857468285480132E-2</v>
      </c>
      <c r="Q45" s="26">
        <f t="shared" si="17"/>
        <v>40905.054100000001</v>
      </c>
      <c r="R45" s="23">
        <f t="shared" si="18"/>
        <v>4.9520363197222664E-8</v>
      </c>
      <c r="S45" s="98">
        <v>1</v>
      </c>
      <c r="T45" s="23">
        <f t="shared" si="19"/>
        <v>4.9520363197222664E-8</v>
      </c>
      <c r="U45" s="77"/>
      <c r="V45" s="23">
        <f t="shared" si="20"/>
        <v>-2.2253171278993622E-4</v>
      </c>
      <c r="X45" s="23">
        <f>VLOOKUP(C45,'S (2)'!E$4:F$71,2,FALSE)</f>
        <v>-10019</v>
      </c>
      <c r="Z45">
        <f t="shared" si="21"/>
        <v>7842</v>
      </c>
      <c r="AA45" s="120">
        <f t="shared" si="22"/>
        <v>-5.458947836113813E-2</v>
      </c>
      <c r="AB45" s="120">
        <f t="shared" si="23"/>
        <v>-6.4917923910367187E-2</v>
      </c>
      <c r="AC45" s="120">
        <f t="shared" si="24"/>
        <v>-2.2253171278993622E-4</v>
      </c>
      <c r="AD45" s="120">
        <f t="shared" si="25"/>
        <v>-4.9052163713193819E-4</v>
      </c>
      <c r="AE45" s="120">
        <f t="shared" si="26"/>
        <v>2.4061147649459682E-7</v>
      </c>
      <c r="AF45">
        <f t="shared" si="27"/>
        <v>-2.2253171278993622E-4</v>
      </c>
      <c r="AG45" s="136"/>
      <c r="AH45">
        <f t="shared" si="28"/>
        <v>9.837923912097115E-3</v>
      </c>
      <c r="AI45">
        <f t="shared" si="29"/>
        <v>1.0160530786388464</v>
      </c>
      <c r="AJ45">
        <f t="shared" si="30"/>
        <v>0.44429787208926086</v>
      </c>
      <c r="AK45">
        <f t="shared" si="31"/>
        <v>-5.7195541189410871E-2</v>
      </c>
      <c r="AL45">
        <f t="shared" si="32"/>
        <v>-1.2971663422950848</v>
      </c>
      <c r="AM45">
        <f t="shared" si="33"/>
        <v>-0.7579711735542094</v>
      </c>
      <c r="AN45" s="120">
        <f t="shared" si="37"/>
        <v>36.458720108173182</v>
      </c>
      <c r="AO45" s="120">
        <f t="shared" si="37"/>
        <v>36.458720108176237</v>
      </c>
      <c r="AP45" s="120">
        <f t="shared" si="37"/>
        <v>36.458720108334973</v>
      </c>
      <c r="AQ45" s="120">
        <f t="shared" si="37"/>
        <v>36.458720116571207</v>
      </c>
      <c r="AR45" s="120">
        <f t="shared" si="37"/>
        <v>36.458720543922837</v>
      </c>
      <c r="AS45" s="120">
        <f t="shared" si="37"/>
        <v>36.458742717087645</v>
      </c>
      <c r="AT45" s="120">
        <f t="shared" si="37"/>
        <v>36.459891213347916</v>
      </c>
      <c r="AU45" s="120">
        <f t="shared" si="35"/>
        <v>36.514912575639762</v>
      </c>
      <c r="AV45"/>
      <c r="AW45">
        <v>4600</v>
      </c>
      <c r="AX45">
        <f t="shared" si="4"/>
        <v>-2.3620852893483365E-2</v>
      </c>
      <c r="AY45">
        <f t="shared" si="5"/>
        <v>-4.7328894842060931E-2</v>
      </c>
      <c r="AZ45" s="120">
        <f t="shared" si="6"/>
        <v>2.3708041948577566E-2</v>
      </c>
      <c r="BA45">
        <f t="shared" si="7"/>
        <v>0.96873081448820542</v>
      </c>
      <c r="BB45">
        <f t="shared" si="8"/>
        <v>0.96037446024665629</v>
      </c>
      <c r="BC45">
        <f t="shared" si="9"/>
        <v>-2.1251186207405088</v>
      </c>
      <c r="BD45">
        <f t="shared" si="10"/>
        <v>-1.7951825793460456</v>
      </c>
      <c r="BE45">
        <f t="shared" si="12"/>
        <v>35.625340348191912</v>
      </c>
      <c r="BF45">
        <f t="shared" si="12"/>
        <v>35.625340348220057</v>
      </c>
      <c r="BG45">
        <f t="shared" si="12"/>
        <v>35.625340347237191</v>
      </c>
      <c r="BH45">
        <f t="shared" si="12"/>
        <v>35.625340381560591</v>
      </c>
      <c r="BI45">
        <f t="shared" si="12"/>
        <v>35.62533918293348</v>
      </c>
      <c r="BJ45">
        <f t="shared" si="12"/>
        <v>35.625381042424166</v>
      </c>
      <c r="BK45">
        <f t="shared" si="12"/>
        <v>35.623921070339215</v>
      </c>
      <c r="BL45">
        <f t="shared" si="11"/>
        <v>35.677388745675103</v>
      </c>
    </row>
    <row r="46" spans="1:64" s="23" customFormat="1" ht="12.95" customHeight="1" x14ac:dyDescent="0.2">
      <c r="A46" s="106" t="s">
        <v>166</v>
      </c>
      <c r="B46" s="107" t="s">
        <v>106</v>
      </c>
      <c r="C46" s="104">
        <v>55923.554199999999</v>
      </c>
      <c r="D46" s="104">
        <v>6.9999999999999999E-4</v>
      </c>
      <c r="E46" s="23">
        <f t="shared" si="13"/>
        <v>7841.8299359707989</v>
      </c>
      <c r="F46" s="23">
        <f t="shared" si="14"/>
        <v>7842</v>
      </c>
      <c r="G46" s="23">
        <f t="shared" si="15"/>
        <v>-5.4980000000796281E-2</v>
      </c>
      <c r="K46" s="22">
        <f t="shared" si="36"/>
        <v>-5.4980000000796281E-2</v>
      </c>
      <c r="P46" s="25">
        <f t="shared" si="16"/>
        <v>-5.4857468285480132E-2</v>
      </c>
      <c r="Q46" s="26">
        <f t="shared" si="17"/>
        <v>40905.054199999999</v>
      </c>
      <c r="R46" s="23">
        <f t="shared" si="18"/>
        <v>1.501402125831771E-8</v>
      </c>
      <c r="S46" s="98">
        <v>1</v>
      </c>
      <c r="T46" s="23">
        <f t="shared" si="19"/>
        <v>1.501402125831771E-8</v>
      </c>
      <c r="U46" s="77"/>
      <c r="V46" s="23">
        <f t="shared" si="20"/>
        <v>-1.225317153161487E-4</v>
      </c>
      <c r="X46" s="23">
        <f>VLOOKUP(C46,'S (2)'!E$4:F$71,2,FALSE)</f>
        <v>10019</v>
      </c>
      <c r="Z46">
        <f t="shared" si="21"/>
        <v>7842</v>
      </c>
      <c r="AA46" s="120">
        <f t="shared" si="22"/>
        <v>-5.458947836113813E-2</v>
      </c>
      <c r="AB46" s="120">
        <f t="shared" si="23"/>
        <v>-6.4817923912893399E-2</v>
      </c>
      <c r="AC46" s="120">
        <f t="shared" si="24"/>
        <v>-1.225317153161487E-4</v>
      </c>
      <c r="AD46" s="120">
        <f t="shared" si="25"/>
        <v>-3.9052163965815068E-4</v>
      </c>
      <c r="AE46" s="120">
        <f t="shared" si="26"/>
        <v>1.525071510412905E-7</v>
      </c>
      <c r="AF46">
        <f t="shared" si="27"/>
        <v>-1.225317153161487E-4</v>
      </c>
      <c r="AG46" s="136"/>
      <c r="AH46">
        <f t="shared" si="28"/>
        <v>9.837923912097115E-3</v>
      </c>
      <c r="AI46">
        <f t="shared" si="29"/>
        <v>1.0160530786388464</v>
      </c>
      <c r="AJ46">
        <f t="shared" si="30"/>
        <v>0.44429787208926086</v>
      </c>
      <c r="AK46">
        <f t="shared" si="31"/>
        <v>-5.7195541189410871E-2</v>
      </c>
      <c r="AL46">
        <f t="shared" si="32"/>
        <v>-1.2971663422950848</v>
      </c>
      <c r="AM46">
        <f t="shared" si="33"/>
        <v>-0.7579711735542094</v>
      </c>
      <c r="AN46" s="120">
        <f t="shared" si="37"/>
        <v>36.458720108173182</v>
      </c>
      <c r="AO46" s="120">
        <f t="shared" si="37"/>
        <v>36.458720108176237</v>
      </c>
      <c r="AP46" s="120">
        <f t="shared" si="37"/>
        <v>36.458720108334973</v>
      </c>
      <c r="AQ46" s="120">
        <f t="shared" si="37"/>
        <v>36.458720116571207</v>
      </c>
      <c r="AR46" s="120">
        <f t="shared" si="37"/>
        <v>36.458720543922837</v>
      </c>
      <c r="AS46" s="120">
        <f t="shared" si="37"/>
        <v>36.458742717087645</v>
      </c>
      <c r="AT46" s="120">
        <f t="shared" si="37"/>
        <v>36.459891213347916</v>
      </c>
      <c r="AU46" s="120">
        <f t="shared" si="35"/>
        <v>36.514912575639762</v>
      </c>
      <c r="AV46"/>
      <c r="AW46">
        <v>4800</v>
      </c>
      <c r="AX46">
        <f t="shared" si="4"/>
        <v>-2.519807137021185E-2</v>
      </c>
      <c r="AY46">
        <f t="shared" si="5"/>
        <v>-4.8461653938475957E-2</v>
      </c>
      <c r="AZ46" s="120">
        <f t="shared" si="6"/>
        <v>2.3263582568264107E-2</v>
      </c>
      <c r="BA46">
        <f t="shared" si="7"/>
        <v>0.97123557607411104</v>
      </c>
      <c r="BB46">
        <f t="shared" si="8"/>
        <v>0.94561269153784133</v>
      </c>
      <c r="BC46">
        <f t="shared" si="9"/>
        <v>-2.0762489370537311</v>
      </c>
      <c r="BD46">
        <f t="shared" si="10"/>
        <v>-1.6963190228269147</v>
      </c>
      <c r="BE46">
        <f t="shared" si="12"/>
        <v>35.675633697626424</v>
      </c>
      <c r="BF46">
        <f t="shared" si="12"/>
        <v>35.675633697642375</v>
      </c>
      <c r="BG46">
        <f t="shared" si="12"/>
        <v>35.675633697028445</v>
      </c>
      <c r="BH46">
        <f t="shared" si="12"/>
        <v>35.675633720656592</v>
      </c>
      <c r="BI46">
        <f t="shared" si="12"/>
        <v>35.675632811280025</v>
      </c>
      <c r="BJ46">
        <f t="shared" si="12"/>
        <v>35.675667811688264</v>
      </c>
      <c r="BK46">
        <f t="shared" si="12"/>
        <v>35.67432251537975</v>
      </c>
      <c r="BL46">
        <f t="shared" si="11"/>
        <v>35.729055854247875</v>
      </c>
    </row>
    <row r="47" spans="1:64" s="23" customFormat="1" ht="12.95" customHeight="1" x14ac:dyDescent="0.2">
      <c r="A47" s="106" t="s">
        <v>169</v>
      </c>
      <c r="B47" s="107" t="s">
        <v>106</v>
      </c>
      <c r="C47" s="104">
        <v>55923.554199999999</v>
      </c>
      <c r="D47" s="104">
        <v>6.9999999999999999E-4</v>
      </c>
      <c r="E47" s="23">
        <f t="shared" si="13"/>
        <v>7841.8299359707989</v>
      </c>
      <c r="F47" s="23">
        <f t="shared" si="14"/>
        <v>7842</v>
      </c>
      <c r="G47" s="23">
        <f t="shared" si="15"/>
        <v>-5.4980000000796281E-2</v>
      </c>
      <c r="K47" s="22">
        <f t="shared" si="36"/>
        <v>-5.4980000000796281E-2</v>
      </c>
      <c r="P47" s="25">
        <f t="shared" si="16"/>
        <v>-5.4857468285480132E-2</v>
      </c>
      <c r="Q47" s="26">
        <f t="shared" si="17"/>
        <v>40905.054199999999</v>
      </c>
      <c r="R47" s="23">
        <f t="shared" si="18"/>
        <v>1.501402125831771E-8</v>
      </c>
      <c r="S47" s="98">
        <v>1</v>
      </c>
      <c r="T47" s="23">
        <f t="shared" si="19"/>
        <v>1.501402125831771E-8</v>
      </c>
      <c r="U47" s="77"/>
      <c r="V47" s="23">
        <f t="shared" si="20"/>
        <v>-1.225317153161487E-4</v>
      </c>
      <c r="X47" s="23">
        <f>VLOOKUP(C47,'S (2)'!E$4:F$71,2,FALSE)</f>
        <v>10019</v>
      </c>
      <c r="Z47">
        <f t="shared" si="21"/>
        <v>7842</v>
      </c>
      <c r="AA47" s="120">
        <f t="shared" si="22"/>
        <v>-5.458947836113813E-2</v>
      </c>
      <c r="AB47" s="120">
        <f t="shared" si="23"/>
        <v>-6.4817923912893399E-2</v>
      </c>
      <c r="AC47" s="120">
        <f t="shared" si="24"/>
        <v>-1.225317153161487E-4</v>
      </c>
      <c r="AD47" s="120">
        <f t="shared" si="25"/>
        <v>-3.9052163965815068E-4</v>
      </c>
      <c r="AE47" s="120">
        <f t="shared" si="26"/>
        <v>1.525071510412905E-7</v>
      </c>
      <c r="AF47">
        <f t="shared" si="27"/>
        <v>-1.225317153161487E-4</v>
      </c>
      <c r="AG47" s="136"/>
      <c r="AH47">
        <f t="shared" si="28"/>
        <v>9.837923912097115E-3</v>
      </c>
      <c r="AI47">
        <f t="shared" si="29"/>
        <v>1.0160530786388464</v>
      </c>
      <c r="AJ47">
        <f t="shared" si="30"/>
        <v>0.44429787208926086</v>
      </c>
      <c r="AK47">
        <f t="shared" si="31"/>
        <v>-5.7195541189410871E-2</v>
      </c>
      <c r="AL47">
        <f t="shared" si="32"/>
        <v>-1.2971663422950848</v>
      </c>
      <c r="AM47">
        <f t="shared" si="33"/>
        <v>-0.7579711735542094</v>
      </c>
      <c r="AN47" s="120">
        <f t="shared" si="37"/>
        <v>36.458720108173182</v>
      </c>
      <c r="AO47" s="120">
        <f t="shared" si="37"/>
        <v>36.458720108176237</v>
      </c>
      <c r="AP47" s="120">
        <f t="shared" si="37"/>
        <v>36.458720108334973</v>
      </c>
      <c r="AQ47" s="120">
        <f t="shared" si="37"/>
        <v>36.458720116571207</v>
      </c>
      <c r="AR47" s="120">
        <f t="shared" si="37"/>
        <v>36.458720543922837</v>
      </c>
      <c r="AS47" s="120">
        <f t="shared" si="37"/>
        <v>36.458742717087645</v>
      </c>
      <c r="AT47" s="120">
        <f t="shared" si="37"/>
        <v>36.459891213347916</v>
      </c>
      <c r="AU47" s="120">
        <f t="shared" si="35"/>
        <v>36.514912575639762</v>
      </c>
      <c r="AV47"/>
      <c r="AW47">
        <v>5000</v>
      </c>
      <c r="AX47">
        <f t="shared" si="4"/>
        <v>-2.6825268974574931E-2</v>
      </c>
      <c r="AY47">
        <f t="shared" si="5"/>
        <v>-4.9584163620894531E-2</v>
      </c>
      <c r="AZ47" s="120">
        <f t="shared" si="6"/>
        <v>2.27588946463196E-2</v>
      </c>
      <c r="BA47">
        <f t="shared" si="7"/>
        <v>0.97382272039267215</v>
      </c>
      <c r="BB47">
        <f t="shared" si="8"/>
        <v>0.92849764333292872</v>
      </c>
      <c r="BC47">
        <f t="shared" si="9"/>
        <v>-2.0271223343958651</v>
      </c>
      <c r="BD47">
        <f t="shared" si="10"/>
        <v>-1.6048670204752575</v>
      </c>
      <c r="BE47">
        <f t="shared" si="12"/>
        <v>35.726059074655637</v>
      </c>
      <c r="BF47">
        <f t="shared" si="12"/>
        <v>35.726059074663922</v>
      </c>
      <c r="BG47">
        <f t="shared" si="12"/>
        <v>35.726059074307479</v>
      </c>
      <c r="BH47">
        <f t="shared" si="12"/>
        <v>35.726059089633758</v>
      </c>
      <c r="BI47">
        <f t="shared" si="12"/>
        <v>35.726058430639497</v>
      </c>
      <c r="BJ47">
        <f t="shared" si="12"/>
        <v>35.726086766781435</v>
      </c>
      <c r="BK47">
        <f t="shared" si="12"/>
        <v>35.724870038026587</v>
      </c>
      <c r="BL47">
        <f t="shared" si="11"/>
        <v>35.780722962820647</v>
      </c>
    </row>
    <row r="48" spans="1:64" s="23" customFormat="1" ht="12.95" customHeight="1" x14ac:dyDescent="0.2">
      <c r="A48" s="96" t="s">
        <v>217</v>
      </c>
      <c r="B48" s="95" t="s">
        <v>106</v>
      </c>
      <c r="C48" s="96">
        <v>55934.544999999998</v>
      </c>
      <c r="D48" s="94" t="s">
        <v>177</v>
      </c>
      <c r="E48" s="23">
        <f t="shared" si="13"/>
        <v>7875.8266571808572</v>
      </c>
      <c r="F48" s="23">
        <f t="shared" si="14"/>
        <v>7876</v>
      </c>
      <c r="G48" s="23">
        <f t="shared" si="15"/>
        <v>-5.6040000003122259E-2</v>
      </c>
      <c r="K48" s="22">
        <f t="shared" si="36"/>
        <v>-5.6040000003122259E-2</v>
      </c>
      <c r="P48" s="25">
        <f t="shared" si="16"/>
        <v>-5.5213792701972339E-2</v>
      </c>
      <c r="Q48" s="26">
        <f t="shared" si="17"/>
        <v>40916.044999999998</v>
      </c>
      <c r="R48" s="23">
        <f t="shared" si="18"/>
        <v>6.8261850447343449E-7</v>
      </c>
      <c r="S48" s="98">
        <v>1</v>
      </c>
      <c r="T48" s="23">
        <f t="shared" si="19"/>
        <v>6.8261850447343449E-7</v>
      </c>
      <c r="U48" s="77"/>
      <c r="V48" s="23">
        <f t="shared" si="20"/>
        <v>-8.2620730114991991E-4</v>
      </c>
      <c r="X48" s="23" t="e">
        <f>VLOOKUP(C48,'S (2)'!E$4:F$71,2,FALSE)</f>
        <v>#N/A</v>
      </c>
      <c r="Z48">
        <f t="shared" si="21"/>
        <v>7876</v>
      </c>
      <c r="AA48" s="120">
        <f t="shared" si="22"/>
        <v>-5.4961787810767652E-2</v>
      </c>
      <c r="AB48" s="120">
        <f t="shared" si="23"/>
        <v>-6.5670662297987792E-2</v>
      </c>
      <c r="AC48" s="120">
        <f t="shared" si="24"/>
        <v>-8.2620730114991991E-4</v>
      </c>
      <c r="AD48" s="120">
        <f t="shared" si="25"/>
        <v>-1.0782121923546065E-3</v>
      </c>
      <c r="AE48" s="120">
        <f t="shared" si="26"/>
        <v>1.1625415317421269E-6</v>
      </c>
      <c r="AF48">
        <f t="shared" si="27"/>
        <v>-8.2620730114991991E-4</v>
      </c>
      <c r="AG48" s="136"/>
      <c r="AH48">
        <f t="shared" si="28"/>
        <v>9.6306622948655399E-3</v>
      </c>
      <c r="AI48">
        <f t="shared" si="29"/>
        <v>1.0165740592295058</v>
      </c>
      <c r="AJ48">
        <f t="shared" si="30"/>
        <v>0.43610858467027258</v>
      </c>
      <c r="AK48">
        <f t="shared" si="31"/>
        <v>-5.7046751234328993E-2</v>
      </c>
      <c r="AL48">
        <f t="shared" si="32"/>
        <v>-1.2880457798810194</v>
      </c>
      <c r="AM48">
        <f t="shared" si="33"/>
        <v>-0.75081560229098132</v>
      </c>
      <c r="AN48" s="120">
        <f t="shared" si="37"/>
        <v>36.467678420135243</v>
      </c>
      <c r="AO48" s="120">
        <f t="shared" si="37"/>
        <v>36.467678420138796</v>
      </c>
      <c r="AP48" s="120">
        <f t="shared" si="37"/>
        <v>36.467678420318251</v>
      </c>
      <c r="AQ48" s="120">
        <f t="shared" si="37"/>
        <v>36.467678429392983</v>
      </c>
      <c r="AR48" s="120">
        <f t="shared" si="37"/>
        <v>36.46767888828429</v>
      </c>
      <c r="AS48" s="120">
        <f t="shared" si="37"/>
        <v>36.467702092728693</v>
      </c>
      <c r="AT48" s="120">
        <f t="shared" si="37"/>
        <v>36.468873474515206</v>
      </c>
      <c r="AU48" s="120">
        <f t="shared" si="35"/>
        <v>36.523695984097131</v>
      </c>
      <c r="AV48"/>
      <c r="AW48">
        <v>5200</v>
      </c>
      <c r="AX48">
        <f t="shared" si="4"/>
        <v>-2.8501670646659715E-2</v>
      </c>
      <c r="AY48">
        <f t="shared" si="5"/>
        <v>-5.0696423889316625E-2</v>
      </c>
      <c r="AZ48" s="120">
        <f t="shared" si="6"/>
        <v>2.219475324265691E-2</v>
      </c>
      <c r="BA48">
        <f t="shared" si="7"/>
        <v>0.97648752322452703</v>
      </c>
      <c r="BB48">
        <f t="shared" si="8"/>
        <v>0.90903149524634974</v>
      </c>
      <c r="BC48">
        <f t="shared" si="9"/>
        <v>-1.9777300305687922</v>
      </c>
      <c r="BD48">
        <f t="shared" si="10"/>
        <v>-1.5199132929180454</v>
      </c>
      <c r="BE48">
        <f t="shared" si="12"/>
        <v>35.776620629773156</v>
      </c>
      <c r="BF48">
        <f t="shared" si="12"/>
        <v>35.776620629777021</v>
      </c>
      <c r="BG48">
        <f t="shared" si="12"/>
        <v>35.776620629588102</v>
      </c>
      <c r="BH48">
        <f t="shared" si="12"/>
        <v>35.776620638819381</v>
      </c>
      <c r="BI48">
        <f t="shared" si="12"/>
        <v>35.776620187735055</v>
      </c>
      <c r="BJ48">
        <f t="shared" si="12"/>
        <v>35.776642230526157</v>
      </c>
      <c r="BK48">
        <f t="shared" si="12"/>
        <v>35.775566626338481</v>
      </c>
      <c r="BL48">
        <f t="shared" si="11"/>
        <v>35.832390071393419</v>
      </c>
    </row>
    <row r="49" spans="1:64" s="23" customFormat="1" ht="12.95" customHeight="1" x14ac:dyDescent="0.2">
      <c r="A49" s="106" t="s">
        <v>170</v>
      </c>
      <c r="B49" s="107" t="s">
        <v>106</v>
      </c>
      <c r="C49" s="104">
        <v>55934.545100000003</v>
      </c>
      <c r="D49" s="104">
        <v>6.4000000000000005E-4</v>
      </c>
      <c r="E49" s="23">
        <f t="shared" si="13"/>
        <v>7875.8269665006774</v>
      </c>
      <c r="F49" s="23">
        <f t="shared" si="14"/>
        <v>7876</v>
      </c>
      <c r="G49" s="23">
        <f t="shared" si="15"/>
        <v>-5.5939999998372514E-2</v>
      </c>
      <c r="K49" s="22">
        <f t="shared" si="36"/>
        <v>-5.5939999998372514E-2</v>
      </c>
      <c r="P49" s="25">
        <f t="shared" si="16"/>
        <v>-5.5213792701972339E-2</v>
      </c>
      <c r="Q49" s="26">
        <f t="shared" si="17"/>
        <v>40916.045100000003</v>
      </c>
      <c r="R49" s="23">
        <f t="shared" si="18"/>
        <v>5.2737703734485131E-7</v>
      </c>
      <c r="S49" s="98">
        <v>1</v>
      </c>
      <c r="T49" s="23">
        <f t="shared" si="19"/>
        <v>5.2737703734485131E-7</v>
      </c>
      <c r="U49" s="77"/>
      <c r="V49" s="23">
        <f t="shared" si="20"/>
        <v>-7.2620729640017478E-4</v>
      </c>
      <c r="X49" s="23">
        <f>VLOOKUP(C49,'S (2)'!E$4:F$71,2,FALSE)</f>
        <v>-9985</v>
      </c>
      <c r="Z49">
        <f t="shared" si="21"/>
        <v>7876</v>
      </c>
      <c r="AA49" s="120">
        <f t="shared" si="22"/>
        <v>-5.4961787810767652E-2</v>
      </c>
      <c r="AB49" s="120">
        <f t="shared" si="23"/>
        <v>-6.5570662293238047E-2</v>
      </c>
      <c r="AC49" s="120">
        <f t="shared" si="24"/>
        <v>-7.2620729640017478E-4</v>
      </c>
      <c r="AD49" s="120">
        <f t="shared" si="25"/>
        <v>-9.7821218760486134E-4</v>
      </c>
      <c r="AE49" s="120">
        <f t="shared" si="26"/>
        <v>9.568990839786884E-7</v>
      </c>
      <c r="AF49">
        <f t="shared" si="27"/>
        <v>-7.2620729640017478E-4</v>
      </c>
      <c r="AG49" s="136"/>
      <c r="AH49">
        <f t="shared" si="28"/>
        <v>9.6306622948655399E-3</v>
      </c>
      <c r="AI49">
        <f t="shared" si="29"/>
        <v>1.0165740592295058</v>
      </c>
      <c r="AJ49">
        <f t="shared" si="30"/>
        <v>0.43610858467027258</v>
      </c>
      <c r="AK49">
        <f t="shared" si="31"/>
        <v>-5.7046751234328993E-2</v>
      </c>
      <c r="AL49">
        <f t="shared" si="32"/>
        <v>-1.2880457798810194</v>
      </c>
      <c r="AM49">
        <f t="shared" si="33"/>
        <v>-0.75081560229098132</v>
      </c>
      <c r="AN49" s="120">
        <f t="shared" si="37"/>
        <v>36.467678420135243</v>
      </c>
      <c r="AO49" s="120">
        <f t="shared" si="37"/>
        <v>36.467678420138796</v>
      </c>
      <c r="AP49" s="120">
        <f t="shared" si="37"/>
        <v>36.467678420318251</v>
      </c>
      <c r="AQ49" s="120">
        <f t="shared" si="37"/>
        <v>36.467678429392983</v>
      </c>
      <c r="AR49" s="120">
        <f t="shared" si="37"/>
        <v>36.46767888828429</v>
      </c>
      <c r="AS49" s="120">
        <f t="shared" si="37"/>
        <v>36.467702092728693</v>
      </c>
      <c r="AT49" s="120">
        <f t="shared" si="37"/>
        <v>36.468873474515206</v>
      </c>
      <c r="AU49" s="120">
        <f t="shared" si="35"/>
        <v>36.523695984097131</v>
      </c>
      <c r="AV49"/>
      <c r="AW49">
        <v>5400</v>
      </c>
      <c r="AX49">
        <f t="shared" si="4"/>
        <v>-3.0226348464707446E-2</v>
      </c>
      <c r="AY49">
        <f t="shared" si="5"/>
        <v>-5.179843474374226E-2</v>
      </c>
      <c r="AZ49" s="120">
        <f t="shared" si="6"/>
        <v>2.1572086279034813E-2</v>
      </c>
      <c r="BA49">
        <f t="shared" si="7"/>
        <v>0.97922492689067431</v>
      </c>
      <c r="BB49">
        <f t="shared" si="8"/>
        <v>0.8872217262498977</v>
      </c>
      <c r="BC49">
        <f t="shared" si="9"/>
        <v>-1.9280636746164472</v>
      </c>
      <c r="BD49">
        <f t="shared" si="10"/>
        <v>-1.4406861698535365</v>
      </c>
      <c r="BE49">
        <f t="shared" si="12"/>
        <v>35.827322259923321</v>
      </c>
      <c r="BF49">
        <f t="shared" si="12"/>
        <v>35.827322259924884</v>
      </c>
      <c r="BG49">
        <f t="shared" si="12"/>
        <v>35.827322259835917</v>
      </c>
      <c r="BH49">
        <f t="shared" si="12"/>
        <v>35.827322264887414</v>
      </c>
      <c r="BI49">
        <f t="shared" si="12"/>
        <v>35.82732197806515</v>
      </c>
      <c r="BJ49">
        <f t="shared" si="12"/>
        <v>35.827338264156978</v>
      </c>
      <c r="BK49">
        <f t="shared" si="12"/>
        <v>35.82641487053337</v>
      </c>
      <c r="BL49">
        <f t="shared" si="11"/>
        <v>35.884057179966192</v>
      </c>
    </row>
    <row r="50" spans="1:64" s="23" customFormat="1" ht="12.95" customHeight="1" x14ac:dyDescent="0.2">
      <c r="A50" s="106" t="s">
        <v>170</v>
      </c>
      <c r="B50" s="107" t="s">
        <v>106</v>
      </c>
      <c r="C50" s="104">
        <v>55934.5458</v>
      </c>
      <c r="D50" s="104">
        <v>4.2999999999999999E-4</v>
      </c>
      <c r="E50" s="23">
        <f t="shared" si="13"/>
        <v>7875.8291317393077</v>
      </c>
      <c r="F50" s="23">
        <f t="shared" si="14"/>
        <v>7876</v>
      </c>
      <c r="G50" s="23">
        <f t="shared" si="15"/>
        <v>-5.5240000001504086E-2</v>
      </c>
      <c r="K50" s="22">
        <f t="shared" si="36"/>
        <v>-5.5240000001504086E-2</v>
      </c>
      <c r="P50" s="25">
        <f t="shared" si="16"/>
        <v>-5.5213792701972339E-2</v>
      </c>
      <c r="Q50" s="26">
        <f t="shared" si="17"/>
        <v>40916.0458</v>
      </c>
      <c r="R50" s="23">
        <f t="shared" si="18"/>
        <v>6.868225487467035E-10</v>
      </c>
      <c r="S50" s="98">
        <v>1</v>
      </c>
      <c r="T50" s="23">
        <f t="shared" si="19"/>
        <v>6.868225487467035E-10</v>
      </c>
      <c r="U50" s="77"/>
      <c r="V50" s="23">
        <f t="shared" si="20"/>
        <v>-2.6207299531746941E-5</v>
      </c>
      <c r="X50" s="23">
        <f>VLOOKUP(C50,'S (2)'!E$4:F$71,2,FALSE)</f>
        <v>-9985</v>
      </c>
      <c r="Z50">
        <f t="shared" si="21"/>
        <v>7876</v>
      </c>
      <c r="AA50" s="120">
        <f t="shared" si="22"/>
        <v>-5.4961787810767652E-2</v>
      </c>
      <c r="AB50" s="120">
        <f t="shared" si="23"/>
        <v>-6.4870662296369619E-2</v>
      </c>
      <c r="AC50" s="120">
        <f t="shared" si="24"/>
        <v>-2.6207299531746941E-5</v>
      </c>
      <c r="AD50" s="120">
        <f t="shared" si="25"/>
        <v>-2.782121907364335E-4</v>
      </c>
      <c r="AE50" s="120">
        <f t="shared" si="26"/>
        <v>7.7402023074365653E-8</v>
      </c>
      <c r="AF50">
        <f t="shared" si="27"/>
        <v>-2.6207299531746941E-5</v>
      </c>
      <c r="AG50" s="136"/>
      <c r="AH50">
        <f t="shared" si="28"/>
        <v>9.6306622948655399E-3</v>
      </c>
      <c r="AI50">
        <f t="shared" si="29"/>
        <v>1.0165740592295058</v>
      </c>
      <c r="AJ50">
        <f t="shared" si="30"/>
        <v>0.43610858467027258</v>
      </c>
      <c r="AK50">
        <f t="shared" si="31"/>
        <v>-5.7046751234328993E-2</v>
      </c>
      <c r="AL50">
        <f t="shared" si="32"/>
        <v>-1.2880457798810194</v>
      </c>
      <c r="AM50">
        <f t="shared" si="33"/>
        <v>-0.75081560229098132</v>
      </c>
      <c r="AN50" s="120">
        <f t="shared" si="37"/>
        <v>36.467678420135243</v>
      </c>
      <c r="AO50" s="120">
        <f t="shared" si="37"/>
        <v>36.467678420138796</v>
      </c>
      <c r="AP50" s="120">
        <f t="shared" si="37"/>
        <v>36.467678420318251</v>
      </c>
      <c r="AQ50" s="120">
        <f t="shared" si="37"/>
        <v>36.467678429392983</v>
      </c>
      <c r="AR50" s="120">
        <f t="shared" si="37"/>
        <v>36.46767888828429</v>
      </c>
      <c r="AS50" s="120">
        <f t="shared" si="37"/>
        <v>36.467702092728693</v>
      </c>
      <c r="AT50" s="120">
        <f t="shared" si="37"/>
        <v>36.468873474515206</v>
      </c>
      <c r="AU50" s="120">
        <f t="shared" si="35"/>
        <v>36.523695984097131</v>
      </c>
      <c r="AV50"/>
      <c r="AW50">
        <v>5600</v>
      </c>
      <c r="AX50">
        <f t="shared" si="4"/>
        <v>-3.1998218488007255E-2</v>
      </c>
      <c r="AY50">
        <f t="shared" si="5"/>
        <v>-5.2890196184171422E-2</v>
      </c>
      <c r="AZ50" s="120">
        <f t="shared" si="6"/>
        <v>2.0891977696164167E-2</v>
      </c>
      <c r="BA50">
        <f t="shared" si="7"/>
        <v>0.98202952991135473</v>
      </c>
      <c r="BB50">
        <f t="shared" si="8"/>
        <v>0.86308149520279287</v>
      </c>
      <c r="BC50">
        <f t="shared" si="9"/>
        <v>-1.8781153849809802</v>
      </c>
      <c r="BD50">
        <f t="shared" si="10"/>
        <v>-1.3665290224617992</v>
      </c>
      <c r="BE50">
        <f t="shared" si="12"/>
        <v>35.87816759093861</v>
      </c>
      <c r="BF50">
        <f t="shared" si="12"/>
        <v>35.878167590939135</v>
      </c>
      <c r="BG50">
        <f t="shared" si="12"/>
        <v>35.878167590903459</v>
      </c>
      <c r="BH50">
        <f t="shared" si="12"/>
        <v>35.878167593329259</v>
      </c>
      <c r="BI50">
        <f t="shared" si="12"/>
        <v>35.878167428373025</v>
      </c>
      <c r="BJ50">
        <f t="shared" si="12"/>
        <v>35.878178645769403</v>
      </c>
      <c r="BK50">
        <f t="shared" si="12"/>
        <v>35.877416956075379</v>
      </c>
      <c r="BL50">
        <f t="shared" si="11"/>
        <v>35.935724288538971</v>
      </c>
    </row>
    <row r="51" spans="1:64" s="23" customFormat="1" ht="12.95" customHeight="1" x14ac:dyDescent="0.2">
      <c r="A51" s="96" t="s">
        <v>217</v>
      </c>
      <c r="B51" s="95" t="s">
        <v>106</v>
      </c>
      <c r="C51" s="96">
        <v>55935.515399999997</v>
      </c>
      <c r="D51" s="94" t="s">
        <v>177</v>
      </c>
      <c r="E51" s="23">
        <f t="shared" si="13"/>
        <v>7878.8282965758226</v>
      </c>
      <c r="F51" s="23">
        <f t="shared" si="14"/>
        <v>7879</v>
      </c>
      <c r="G51" s="23">
        <f t="shared" si="15"/>
        <v>-5.5510000005597249E-2</v>
      </c>
      <c r="K51" s="22">
        <f t="shared" si="36"/>
        <v>-5.5510000005597249E-2</v>
      </c>
      <c r="P51" s="25">
        <f t="shared" si="16"/>
        <v>-5.5245282650125183E-2</v>
      </c>
      <c r="Q51" s="26">
        <f t="shared" si="17"/>
        <v>40917.015399999997</v>
      </c>
      <c r="R51" s="23">
        <f t="shared" si="18"/>
        <v>7.0075278288124199E-8</v>
      </c>
      <c r="S51" s="98">
        <v>1</v>
      </c>
      <c r="T51" s="23">
        <f t="shared" si="19"/>
        <v>7.0075278288124199E-8</v>
      </c>
      <c r="U51" s="77"/>
      <c r="V51" s="23">
        <f t="shared" si="20"/>
        <v>-2.647173554720661E-4</v>
      </c>
      <c r="X51" s="23">
        <f>VLOOKUP(C51,'S (2)'!E$4:F$71,2,FALSE)</f>
        <v>-9982</v>
      </c>
      <c r="Z51">
        <f t="shared" si="21"/>
        <v>7879</v>
      </c>
      <c r="AA51" s="120">
        <f t="shared" si="22"/>
        <v>-5.4994666882962569E-2</v>
      </c>
      <c r="AB51" s="120">
        <f t="shared" si="23"/>
        <v>-6.5122332051241044E-2</v>
      </c>
      <c r="AC51" s="120">
        <f t="shared" si="24"/>
        <v>-2.647173554720661E-4</v>
      </c>
      <c r="AD51" s="120">
        <f t="shared" si="25"/>
        <v>-5.1533312263467995E-4</v>
      </c>
      <c r="AE51" s="120">
        <f t="shared" si="26"/>
        <v>2.6556822728441009E-7</v>
      </c>
      <c r="AF51">
        <f t="shared" si="27"/>
        <v>-2.647173554720661E-4</v>
      </c>
      <c r="AG51" s="136"/>
      <c r="AH51">
        <f t="shared" si="28"/>
        <v>9.6123320456438007E-3</v>
      </c>
      <c r="AI51">
        <f t="shared" si="29"/>
        <v>1.0166199881435654</v>
      </c>
      <c r="AJ51">
        <f t="shared" si="30"/>
        <v>0.43538384477274217</v>
      </c>
      <c r="AK51">
        <f t="shared" si="31"/>
        <v>-5.7033387238023397E-2</v>
      </c>
      <c r="AL51">
        <f t="shared" si="32"/>
        <v>-1.2872405755361951</v>
      </c>
      <c r="AM51">
        <f t="shared" si="33"/>
        <v>-0.75018623379539195</v>
      </c>
      <c r="AN51" s="120">
        <f t="shared" si="37"/>
        <v>36.468469079830427</v>
      </c>
      <c r="AO51" s="120">
        <f t="shared" si="37"/>
        <v>36.468469079834023</v>
      </c>
      <c r="AP51" s="120">
        <f t="shared" si="37"/>
        <v>36.468469080015396</v>
      </c>
      <c r="AQ51" s="120">
        <f t="shared" si="37"/>
        <v>36.468469089166831</v>
      </c>
      <c r="AR51" s="120">
        <f t="shared" si="37"/>
        <v>36.468469550902746</v>
      </c>
      <c r="AS51" s="120">
        <f t="shared" si="37"/>
        <v>36.468492847018396</v>
      </c>
      <c r="AT51" s="120">
        <f t="shared" si="37"/>
        <v>36.469666230254226</v>
      </c>
      <c r="AU51" s="120">
        <f t="shared" si="35"/>
        <v>36.524470990725725</v>
      </c>
      <c r="AV51"/>
      <c r="AW51">
        <v>5800</v>
      </c>
      <c r="AX51">
        <f t="shared" si="4"/>
        <v>-3.3816037836645468E-2</v>
      </c>
      <c r="AY51">
        <f t="shared" si="5"/>
        <v>-5.3971708210604097E-2</v>
      </c>
      <c r="AZ51" s="120">
        <f t="shared" si="6"/>
        <v>2.0155670373958632E-2</v>
      </c>
      <c r="BA51">
        <f t="shared" si="7"/>
        <v>0.98489557786609627</v>
      </c>
      <c r="BB51">
        <f t="shared" si="8"/>
        <v>0.8366300311987771</v>
      </c>
      <c r="BC51">
        <f t="shared" si="9"/>
        <v>-1.8278777895246914</v>
      </c>
      <c r="BD51">
        <f t="shared" si="10"/>
        <v>-1.2968794541268867</v>
      </c>
      <c r="BE51">
        <f t="shared" si="12"/>
        <v>35.929159959470773</v>
      </c>
      <c r="BF51">
        <f t="shared" si="12"/>
        <v>35.929159959470908</v>
      </c>
      <c r="BG51">
        <f t="shared" si="12"/>
        <v>35.929159959459589</v>
      </c>
      <c r="BH51">
        <f t="shared" si="12"/>
        <v>35.929159960422339</v>
      </c>
      <c r="BI51">
        <f t="shared" si="12"/>
        <v>35.929159878506667</v>
      </c>
      <c r="BJ51">
        <f t="shared" si="12"/>
        <v>35.929166848443209</v>
      </c>
      <c r="BK51">
        <f t="shared" si="12"/>
        <v>35.92857465784202</v>
      </c>
      <c r="BL51">
        <f t="shared" si="11"/>
        <v>35.987391397111743</v>
      </c>
    </row>
    <row r="52" spans="1:64" s="23" customFormat="1" ht="12.95" customHeight="1" x14ac:dyDescent="0.2">
      <c r="A52" s="106" t="s">
        <v>170</v>
      </c>
      <c r="B52" s="107" t="s">
        <v>106</v>
      </c>
      <c r="C52" s="104">
        <v>55935.515500000001</v>
      </c>
      <c r="D52" s="104">
        <v>1.0399999999999999E-3</v>
      </c>
      <c r="E52" s="23">
        <f t="shared" si="13"/>
        <v>7878.8286058956428</v>
      </c>
      <c r="F52" s="23">
        <f t="shared" si="14"/>
        <v>7879</v>
      </c>
      <c r="G52" s="23">
        <f t="shared" si="15"/>
        <v>-5.5410000000847504E-2</v>
      </c>
      <c r="K52" s="22">
        <f t="shared" si="36"/>
        <v>-5.5410000000847504E-2</v>
      </c>
      <c r="P52" s="25">
        <f t="shared" si="16"/>
        <v>-5.5245282650125183E-2</v>
      </c>
      <c r="Q52" s="26">
        <f t="shared" si="17"/>
        <v>40917.015500000001</v>
      </c>
      <c r="R52" s="23">
        <f t="shared" si="18"/>
        <v>2.7131805628980093E-8</v>
      </c>
      <c r="S52" s="98">
        <v>1</v>
      </c>
      <c r="T52" s="23">
        <f t="shared" si="19"/>
        <v>2.7131805628980093E-8</v>
      </c>
      <c r="U52" s="77"/>
      <c r="V52" s="23">
        <f t="shared" si="20"/>
        <v>-1.6471735072232097E-4</v>
      </c>
      <c r="X52" s="23">
        <f>VLOOKUP(C52,'S (2)'!E$4:F$71,2,FALSE)</f>
        <v>9982</v>
      </c>
      <c r="Z52">
        <f t="shared" si="21"/>
        <v>7879</v>
      </c>
      <c r="AA52" s="120">
        <f t="shared" si="22"/>
        <v>-5.4994666882962569E-2</v>
      </c>
      <c r="AB52" s="120">
        <f t="shared" si="23"/>
        <v>-6.5022332046491299E-2</v>
      </c>
      <c r="AC52" s="120">
        <f t="shared" si="24"/>
        <v>-1.6471735072232097E-4</v>
      </c>
      <c r="AD52" s="120">
        <f t="shared" si="25"/>
        <v>-4.1533311788493482E-4</v>
      </c>
      <c r="AE52" s="120">
        <f t="shared" si="26"/>
        <v>1.7250159881202117E-7</v>
      </c>
      <c r="AF52">
        <f t="shared" si="27"/>
        <v>-1.6471735072232097E-4</v>
      </c>
      <c r="AG52" s="136"/>
      <c r="AH52">
        <f t="shared" si="28"/>
        <v>9.6123320456438007E-3</v>
      </c>
      <c r="AI52">
        <f t="shared" si="29"/>
        <v>1.0166199881435654</v>
      </c>
      <c r="AJ52">
        <f t="shared" si="30"/>
        <v>0.43538384477274217</v>
      </c>
      <c r="AK52">
        <f t="shared" si="31"/>
        <v>-5.7033387238023397E-2</v>
      </c>
      <c r="AL52">
        <f t="shared" si="32"/>
        <v>-1.2872405755361951</v>
      </c>
      <c r="AM52">
        <f t="shared" si="33"/>
        <v>-0.75018623379539195</v>
      </c>
      <c r="AN52" s="120">
        <f t="shared" si="37"/>
        <v>36.468469079830427</v>
      </c>
      <c r="AO52" s="120">
        <f t="shared" si="37"/>
        <v>36.468469079834023</v>
      </c>
      <c r="AP52" s="120">
        <f t="shared" si="37"/>
        <v>36.468469080015396</v>
      </c>
      <c r="AQ52" s="120">
        <f t="shared" si="37"/>
        <v>36.468469089166831</v>
      </c>
      <c r="AR52" s="120">
        <f t="shared" si="37"/>
        <v>36.468469550902746</v>
      </c>
      <c r="AS52" s="120">
        <f t="shared" si="37"/>
        <v>36.468492847018396</v>
      </c>
      <c r="AT52" s="120">
        <f t="shared" si="37"/>
        <v>36.469666230254226</v>
      </c>
      <c r="AU52" s="120">
        <f t="shared" si="35"/>
        <v>36.524470990725725</v>
      </c>
      <c r="AV52"/>
      <c r="AW52">
        <v>6000</v>
      </c>
      <c r="AX52">
        <f t="shared" si="4"/>
        <v>-3.5678402063698281E-2</v>
      </c>
      <c r="AY52">
        <f t="shared" si="5"/>
        <v>-5.5042970823040327E-2</v>
      </c>
      <c r="AZ52" s="120">
        <f t="shared" si="6"/>
        <v>1.936456875934205E-2</v>
      </c>
      <c r="BA52">
        <f t="shared" si="7"/>
        <v>0.98781695574070849</v>
      </c>
      <c r="BB52">
        <f t="shared" si="8"/>
        <v>0.80789303027710324</v>
      </c>
      <c r="BC52">
        <f t="shared" si="9"/>
        <v>-1.7773440673042613</v>
      </c>
      <c r="BD52">
        <f t="shared" si="10"/>
        <v>-1.2312528436508372</v>
      </c>
      <c r="BE52">
        <f t="shared" si="12"/>
        <v>35.980302394485399</v>
      </c>
      <c r="BF52">
        <f t="shared" si="12"/>
        <v>35.98030239448542</v>
      </c>
      <c r="BG52">
        <f t="shared" si="12"/>
        <v>35.980302394482962</v>
      </c>
      <c r="BH52">
        <f t="shared" si="12"/>
        <v>35.98030239476352</v>
      </c>
      <c r="BI52">
        <f t="shared" si="12"/>
        <v>35.980302362739309</v>
      </c>
      <c r="BJ52">
        <f t="shared" si="12"/>
        <v>35.980306018203365</v>
      </c>
      <c r="BK52">
        <f t="shared" si="12"/>
        <v>35.979889335387234</v>
      </c>
      <c r="BL52">
        <f t="shared" si="11"/>
        <v>36.039058505684515</v>
      </c>
    </row>
    <row r="53" spans="1:64" s="23" customFormat="1" ht="12.95" customHeight="1" x14ac:dyDescent="0.2">
      <c r="A53" s="106" t="s">
        <v>170</v>
      </c>
      <c r="B53" s="107" t="s">
        <v>106</v>
      </c>
      <c r="C53" s="104">
        <v>55935.516199999998</v>
      </c>
      <c r="D53" s="104">
        <v>1.7000000000000001E-4</v>
      </c>
      <c r="E53" s="23">
        <f t="shared" ref="E53:E84" si="38">+(C53-C$7)/C$8</f>
        <v>7878.8307711342732</v>
      </c>
      <c r="F53" s="23">
        <f t="shared" si="14"/>
        <v>7879</v>
      </c>
      <c r="G53" s="23">
        <f t="shared" ref="G53:G84" si="39">+C53-(C$7+F53*C$8)</f>
        <v>-5.4710000003979076E-2</v>
      </c>
      <c r="K53" s="22">
        <f t="shared" si="36"/>
        <v>-5.4710000003979076E-2</v>
      </c>
      <c r="P53" s="25">
        <f t="shared" ref="P53:P84" si="40">+D$11+D$12*F53+D$13*F53^2</f>
        <v>-5.5245282650125183E-2</v>
      </c>
      <c r="Q53" s="26">
        <f t="shared" ref="Q53:Q84" si="41">+C53-15018.5</f>
        <v>40917.016199999998</v>
      </c>
      <c r="R53" s="23">
        <f t="shared" ref="R53:R84" si="42">+(P53-G53)^2</f>
        <v>2.8652751126517826E-7</v>
      </c>
      <c r="S53" s="98">
        <v>1</v>
      </c>
      <c r="T53" s="23">
        <f t="shared" ref="T53:T84" si="43">+S53*R53</f>
        <v>2.8652751126517826E-7</v>
      </c>
      <c r="U53" s="77"/>
      <c r="V53" s="23">
        <f t="shared" ref="V53:V84" si="44">G53-P53</f>
        <v>5.3528264614610688E-4</v>
      </c>
      <c r="X53" s="23">
        <f>VLOOKUP(C53,'S (2)'!E$4:F$71,2,FALSE)</f>
        <v>-9982</v>
      </c>
      <c r="Z53">
        <f t="shared" si="21"/>
        <v>7879</v>
      </c>
      <c r="AA53" s="120">
        <f t="shared" si="22"/>
        <v>-5.4994666882962569E-2</v>
      </c>
      <c r="AB53" s="120">
        <f t="shared" si="23"/>
        <v>-6.4322332049622871E-2</v>
      </c>
      <c r="AC53" s="120">
        <f t="shared" si="24"/>
        <v>5.3528264614610688E-4</v>
      </c>
      <c r="AD53" s="120">
        <f t="shared" si="25"/>
        <v>2.8466687898349302E-4</v>
      </c>
      <c r="AE53" s="120">
        <f t="shared" si="26"/>
        <v>8.1035231990202666E-8</v>
      </c>
      <c r="AF53">
        <f t="shared" si="27"/>
        <v>5.3528264614610688E-4</v>
      </c>
      <c r="AG53" s="136"/>
      <c r="AH53">
        <f t="shared" si="28"/>
        <v>9.6123320456438007E-3</v>
      </c>
      <c r="AI53">
        <f t="shared" si="29"/>
        <v>1.0166199881435654</v>
      </c>
      <c r="AJ53">
        <f t="shared" si="30"/>
        <v>0.43538384477274217</v>
      </c>
      <c r="AK53">
        <f t="shared" si="31"/>
        <v>-5.7033387238023397E-2</v>
      </c>
      <c r="AL53">
        <f t="shared" si="32"/>
        <v>-1.2872405755361951</v>
      </c>
      <c r="AM53">
        <f t="shared" si="33"/>
        <v>-0.75018623379539195</v>
      </c>
      <c r="AN53" s="120">
        <f t="shared" ref="AN53:AT68" si="45">$AU53+$AB$7*SIN(AO53)</f>
        <v>36.468469079830427</v>
      </c>
      <c r="AO53" s="120">
        <f t="shared" si="45"/>
        <v>36.468469079834023</v>
      </c>
      <c r="AP53" s="120">
        <f t="shared" si="45"/>
        <v>36.468469080015396</v>
      </c>
      <c r="AQ53" s="120">
        <f t="shared" si="45"/>
        <v>36.468469089166831</v>
      </c>
      <c r="AR53" s="120">
        <f t="shared" si="45"/>
        <v>36.468469550902746</v>
      </c>
      <c r="AS53" s="120">
        <f t="shared" si="45"/>
        <v>36.468492847018396</v>
      </c>
      <c r="AT53" s="120">
        <f t="shared" si="45"/>
        <v>36.469666230254226</v>
      </c>
      <c r="AU53" s="120">
        <f t="shared" si="35"/>
        <v>36.524470990725725</v>
      </c>
      <c r="AV53"/>
      <c r="AW53">
        <v>6200</v>
      </c>
      <c r="AX53">
        <f t="shared" si="4"/>
        <v>-3.7583742879727836E-2</v>
      </c>
      <c r="AY53">
        <f t="shared" si="5"/>
        <v>-5.6103984021480077E-2</v>
      </c>
      <c r="AZ53" s="120">
        <f t="shared" si="6"/>
        <v>1.8520241141752242E-2</v>
      </c>
      <c r="BA53">
        <f t="shared" si="7"/>
        <v>0.99078718206732341</v>
      </c>
      <c r="BB53">
        <f t="shared" si="8"/>
        <v>0.77690305445275099</v>
      </c>
      <c r="BC53">
        <f t="shared" si="9"/>
        <v>-1.7265079919449495</v>
      </c>
      <c r="BD53">
        <f t="shared" si="10"/>
        <v>-1.169229214122758</v>
      </c>
      <c r="BE53">
        <f t="shared" si="12"/>
        <v>36.031597598404701</v>
      </c>
      <c r="BF53">
        <f t="shared" si="12"/>
        <v>36.031597598404701</v>
      </c>
      <c r="BG53">
        <f t="shared" si="12"/>
        <v>36.031597598404446</v>
      </c>
      <c r="BH53">
        <f t="shared" si="12"/>
        <v>36.031597598449245</v>
      </c>
      <c r="BI53">
        <f t="shared" si="12"/>
        <v>36.031597590639699</v>
      </c>
      <c r="BJ53">
        <f t="shared" si="12"/>
        <v>36.031598951994766</v>
      </c>
      <c r="BK53">
        <f t="shared" si="12"/>
        <v>36.031361929312901</v>
      </c>
      <c r="BL53">
        <f t="shared" si="11"/>
        <v>36.090725614257288</v>
      </c>
    </row>
    <row r="54" spans="1:64" s="23" customFormat="1" ht="12.95" customHeight="1" x14ac:dyDescent="0.2">
      <c r="A54" s="114" t="s">
        <v>237</v>
      </c>
      <c r="B54" s="115" t="s">
        <v>165</v>
      </c>
      <c r="C54" s="116">
        <v>56173.287799999998</v>
      </c>
      <c r="D54" s="116">
        <v>4.0000000000000002E-4</v>
      </c>
      <c r="E54" s="23">
        <f t="shared" si="38"/>
        <v>8614.3054223761919</v>
      </c>
      <c r="F54" s="23">
        <f t="shared" si="14"/>
        <v>8614.5</v>
      </c>
      <c r="G54" s="23">
        <f t="shared" si="39"/>
        <v>-6.2904999998863786E-2</v>
      </c>
      <c r="K54" s="22">
        <f t="shared" si="36"/>
        <v>-6.2904999998863786E-2</v>
      </c>
      <c r="P54" s="25">
        <f t="shared" si="40"/>
        <v>-6.3208077361721085E-2</v>
      </c>
      <c r="Q54" s="26">
        <f t="shared" si="41"/>
        <v>41154.787799999998</v>
      </c>
      <c r="R54" s="23">
        <f t="shared" si="42"/>
        <v>9.1855887876534628E-8</v>
      </c>
      <c r="S54" s="98">
        <v>1</v>
      </c>
      <c r="T54" s="23">
        <f t="shared" si="43"/>
        <v>9.1855887876534628E-8</v>
      </c>
      <c r="U54" s="77"/>
      <c r="V54" s="23">
        <f t="shared" si="44"/>
        <v>3.0307736285729858E-4</v>
      </c>
      <c r="X54" s="23">
        <f>VLOOKUP(C54,'S (2)'!E$4:F$71,2,FALSE)</f>
        <v>-9246.5</v>
      </c>
      <c r="Z54">
        <f t="shared" si="21"/>
        <v>8614.5</v>
      </c>
      <c r="AA54" s="120">
        <f t="shared" si="22"/>
        <v>-6.3164714382055329E-2</v>
      </c>
      <c r="AB54" s="120">
        <f t="shared" si="23"/>
        <v>-6.7844581716552402E-2</v>
      </c>
      <c r="AC54" s="120">
        <f t="shared" si="24"/>
        <v>3.0307736285729858E-4</v>
      </c>
      <c r="AD54" s="120">
        <f t="shared" si="25"/>
        <v>2.5971438319154216E-4</v>
      </c>
      <c r="AE54" s="120">
        <f t="shared" si="26"/>
        <v>6.7451560836563203E-8</v>
      </c>
      <c r="AF54">
        <f t="shared" si="27"/>
        <v>3.0307736285729858E-4</v>
      </c>
      <c r="AG54" s="136"/>
      <c r="AH54">
        <f t="shared" si="28"/>
        <v>4.9395817176886136E-3</v>
      </c>
      <c r="AI54">
        <f t="shared" si="29"/>
        <v>1.0275973161210905</v>
      </c>
      <c r="AJ54">
        <f t="shared" si="30"/>
        <v>0.24826228908499171</v>
      </c>
      <c r="AK54">
        <f t="shared" si="31"/>
        <v>-5.2606267769603074E-2</v>
      </c>
      <c r="AL54">
        <f t="shared" si="32"/>
        <v>-1.0876619342362548</v>
      </c>
      <c r="AM54">
        <f t="shared" si="33"/>
        <v>-0.60464912915835511</v>
      </c>
      <c r="AN54" s="120">
        <f t="shared" si="45"/>
        <v>36.663373728491912</v>
      </c>
      <c r="AO54" s="120">
        <f t="shared" si="45"/>
        <v>36.66337372853188</v>
      </c>
      <c r="AP54" s="120">
        <f t="shared" si="45"/>
        <v>36.663373729851251</v>
      </c>
      <c r="AQ54" s="120">
        <f t="shared" si="45"/>
        <v>36.663373773408722</v>
      </c>
      <c r="AR54" s="120">
        <f t="shared" si="45"/>
        <v>36.663375211402183</v>
      </c>
      <c r="AS54" s="120">
        <f t="shared" si="45"/>
        <v>36.663422682932783</v>
      </c>
      <c r="AT54" s="120">
        <f t="shared" si="45"/>
        <v>36.664987701318516</v>
      </c>
      <c r="AU54" s="120">
        <f t="shared" si="35"/>
        <v>36.714476782502096</v>
      </c>
      <c r="AV54"/>
      <c r="AW54">
        <v>6400</v>
      </c>
      <c r="AX54">
        <f t="shared" si="4"/>
        <v>-3.9530326293478815E-2</v>
      </c>
      <c r="AY54">
        <f t="shared" si="5"/>
        <v>-5.7154747805923362E-2</v>
      </c>
      <c r="AZ54" s="120">
        <f t="shared" si="6"/>
        <v>1.7624421512444543E-2</v>
      </c>
      <c r="BA54">
        <f t="shared" si="7"/>
        <v>0.99379940518180832</v>
      </c>
      <c r="BB54">
        <f t="shared" si="8"/>
        <v>0.74369992840016552</v>
      </c>
      <c r="BC54">
        <f t="shared" si="9"/>
        <v>-1.6753639764194144</v>
      </c>
      <c r="BD54">
        <f t="shared" si="10"/>
        <v>-1.1104426683933537</v>
      </c>
      <c r="BE54">
        <f t="shared" si="12"/>
        <v>36.083047927999999</v>
      </c>
      <c r="BF54">
        <f t="shared" si="12"/>
        <v>36.083047928000006</v>
      </c>
      <c r="BG54">
        <f t="shared" si="12"/>
        <v>36.083047927999999</v>
      </c>
      <c r="BH54">
        <f t="shared" ref="BH54:BK117" si="46">$BL54+$AB$7*SIN(BI54)</f>
        <v>36.083047928001072</v>
      </c>
      <c r="BI54">
        <f t="shared" si="46"/>
        <v>36.083047927602522</v>
      </c>
      <c r="BJ54">
        <f t="shared" si="46"/>
        <v>36.083048075859743</v>
      </c>
      <c r="BK54">
        <f t="shared" si="46"/>
        <v>36.082992958758439</v>
      </c>
      <c r="BL54">
        <f t="shared" si="11"/>
        <v>36.14239272283006</v>
      </c>
    </row>
    <row r="55" spans="1:64" s="23" customFormat="1" ht="12.95" customHeight="1" x14ac:dyDescent="0.2">
      <c r="A55" s="114" t="s">
        <v>237</v>
      </c>
      <c r="B55" s="115" t="s">
        <v>106</v>
      </c>
      <c r="C55" s="116">
        <v>56173.448499999999</v>
      </c>
      <c r="D55" s="116">
        <v>2.9999999999999997E-4</v>
      </c>
      <c r="E55" s="23">
        <f t="shared" si="38"/>
        <v>8614.802499304029</v>
      </c>
      <c r="F55" s="23">
        <f t="shared" si="14"/>
        <v>8615</v>
      </c>
      <c r="G55" s="23">
        <f t="shared" si="39"/>
        <v>-6.3849999998637941E-2</v>
      </c>
      <c r="K55" s="22">
        <f t="shared" si="36"/>
        <v>-6.3849999998637941E-2</v>
      </c>
      <c r="P55" s="25">
        <f t="shared" si="40"/>
        <v>-6.3213654848362485E-2</v>
      </c>
      <c r="Q55" s="26">
        <f t="shared" si="41"/>
        <v>41154.948499999999</v>
      </c>
      <c r="R55" s="23">
        <f t="shared" si="42"/>
        <v>4.049351502790917E-7</v>
      </c>
      <c r="S55" s="98">
        <v>1</v>
      </c>
      <c r="T55" s="23">
        <f t="shared" si="43"/>
        <v>4.049351502790917E-7</v>
      </c>
      <c r="U55" s="77"/>
      <c r="V55" s="23">
        <f t="shared" si="44"/>
        <v>-6.3634515027545524E-4</v>
      </c>
      <c r="X55" s="23">
        <f>VLOOKUP(C55,'S (2)'!E$4:F$71,2,FALSE)</f>
        <v>-9246</v>
      </c>
      <c r="Z55">
        <f t="shared" si="21"/>
        <v>8615</v>
      </c>
      <c r="AA55" s="120">
        <f t="shared" si="22"/>
        <v>-6.3170322889314262E-2</v>
      </c>
      <c r="AB55" s="120">
        <f t="shared" si="23"/>
        <v>-6.8786303558140638E-2</v>
      </c>
      <c r="AC55" s="120">
        <f t="shared" si="24"/>
        <v>-6.3634515027545524E-4</v>
      </c>
      <c r="AD55" s="120">
        <f t="shared" si="25"/>
        <v>-6.7967710932367864E-4</v>
      </c>
      <c r="AE55" s="120">
        <f t="shared" si="26"/>
        <v>4.6196097293859183E-7</v>
      </c>
      <c r="AF55">
        <f t="shared" si="27"/>
        <v>-6.3634515027545524E-4</v>
      </c>
      <c r="AG55" s="136"/>
      <c r="AH55">
        <f t="shared" si="28"/>
        <v>4.9363035595027015E-3</v>
      </c>
      <c r="AI55">
        <f t="shared" si="29"/>
        <v>1.0276045293220437</v>
      </c>
      <c r="AJ55">
        <f t="shared" si="30"/>
        <v>0.24812945794938721</v>
      </c>
      <c r="AK55">
        <f t="shared" si="31"/>
        <v>-5.2602483084385018E-2</v>
      </c>
      <c r="AL55">
        <f t="shared" si="32"/>
        <v>-1.0875248125446975</v>
      </c>
      <c r="AM55">
        <f t="shared" si="33"/>
        <v>-0.60455550630933419</v>
      </c>
      <c r="AN55" s="120">
        <f t="shared" si="45"/>
        <v>36.663506931490581</v>
      </c>
      <c r="AO55" s="120">
        <f t="shared" si="45"/>
        <v>36.663506931530591</v>
      </c>
      <c r="AP55" s="120">
        <f t="shared" si="45"/>
        <v>36.663506932851313</v>
      </c>
      <c r="AQ55" s="120">
        <f t="shared" si="45"/>
        <v>36.663506976443507</v>
      </c>
      <c r="AR55" s="120">
        <f t="shared" si="45"/>
        <v>36.663508415259898</v>
      </c>
      <c r="AS55" s="120">
        <f t="shared" si="45"/>
        <v>36.663555903285868</v>
      </c>
      <c r="AT55" s="120">
        <f t="shared" si="45"/>
        <v>36.665121114117916</v>
      </c>
      <c r="AU55" s="120">
        <f t="shared" si="35"/>
        <v>36.71460595027353</v>
      </c>
      <c r="AV55"/>
      <c r="AW55">
        <v>6600</v>
      </c>
      <c r="AX55">
        <f t="shared" si="4"/>
        <v>-4.1516251236339403E-2</v>
      </c>
      <c r="AY55">
        <f t="shared" si="5"/>
        <v>-5.819526217637018E-2</v>
      </c>
      <c r="AZ55" s="120">
        <f t="shared" si="6"/>
        <v>1.6679010940030776E-2</v>
      </c>
      <c r="BA55">
        <f t="shared" si="7"/>
        <v>0.99684640193809337</v>
      </c>
      <c r="BB55">
        <f t="shared" si="8"/>
        <v>0.70833112848458446</v>
      </c>
      <c r="BC55">
        <f t="shared" si="9"/>
        <v>-1.6239071189897896</v>
      </c>
      <c r="BD55">
        <f t="shared" si="10"/>
        <v>-1.0545728238030678</v>
      </c>
      <c r="BE55">
        <f t="shared" ref="BE55:BJ118" si="47">$BL55+$AB$7*SIN(BF55)</f>
        <v>36.134655375152299</v>
      </c>
      <c r="BF55">
        <f t="shared" si="47"/>
        <v>36.134655375152299</v>
      </c>
      <c r="BG55">
        <f t="shared" si="47"/>
        <v>36.134655375152299</v>
      </c>
      <c r="BH55">
        <f t="shared" si="46"/>
        <v>36.134655375152306</v>
      </c>
      <c r="BI55">
        <f t="shared" si="46"/>
        <v>36.134655375170517</v>
      </c>
      <c r="BJ55">
        <f t="shared" si="46"/>
        <v>36.134655423517877</v>
      </c>
      <c r="BK55">
        <f t="shared" si="46"/>
        <v>36.134782520015307</v>
      </c>
      <c r="BL55">
        <f t="shared" si="11"/>
        <v>36.194059831402832</v>
      </c>
    </row>
    <row r="56" spans="1:64" s="23" customFormat="1" ht="12.95" customHeight="1" x14ac:dyDescent="0.2">
      <c r="A56" s="102" t="s">
        <v>171</v>
      </c>
      <c r="B56" s="103" t="s">
        <v>106</v>
      </c>
      <c r="C56" s="104">
        <v>56540.370600000002</v>
      </c>
      <c r="D56" s="105">
        <v>3.0000000000000001E-3</v>
      </c>
      <c r="E56" s="23">
        <f t="shared" si="38"/>
        <v>9749.7652262674474</v>
      </c>
      <c r="F56" s="23">
        <f t="shared" si="14"/>
        <v>9750</v>
      </c>
      <c r="G56" s="23">
        <f t="shared" si="39"/>
        <v>-7.5899999996181577E-2</v>
      </c>
      <c r="J56" s="23">
        <f>G56</f>
        <v>-7.5899999996181577E-2</v>
      </c>
      <c r="K56" s="22"/>
      <c r="P56" s="25">
        <f t="shared" si="40"/>
        <v>-7.6449960106219128E-2</v>
      </c>
      <c r="Q56" s="26">
        <f t="shared" si="41"/>
        <v>41521.870600000002</v>
      </c>
      <c r="R56" s="23">
        <f t="shared" si="42"/>
        <v>3.024561226325148E-7</v>
      </c>
      <c r="S56" s="98">
        <v>1</v>
      </c>
      <c r="T56" s="23">
        <f t="shared" si="43"/>
        <v>3.024561226325148E-7</v>
      </c>
      <c r="U56" s="77"/>
      <c r="V56" s="23">
        <f t="shared" si="44"/>
        <v>5.4996011003755063E-4</v>
      </c>
      <c r="X56" s="23">
        <f>VLOOKUP(C56,'S (2)'!E$4:F$71,2,FALSE)</f>
        <v>-8111</v>
      </c>
      <c r="Z56">
        <f t="shared" si="21"/>
        <v>9750</v>
      </c>
      <c r="AA56" s="120">
        <f t="shared" si="22"/>
        <v>-7.5904621849651327E-2</v>
      </c>
      <c r="AB56" s="120">
        <f t="shared" si="23"/>
        <v>-7.322677989246601E-2</v>
      </c>
      <c r="AC56" s="120">
        <f t="shared" si="24"/>
        <v>5.4996011003755063E-4</v>
      </c>
      <c r="AD56" s="120">
        <f t="shared" si="25"/>
        <v>4.6218534697495262E-6</v>
      </c>
      <c r="AE56" s="120">
        <f t="shared" si="26"/>
        <v>2.1361529495835736E-11</v>
      </c>
      <c r="AF56">
        <f t="shared" si="27"/>
        <v>5.4996011003755063E-4</v>
      </c>
      <c r="AG56" s="136"/>
      <c r="AH56">
        <f t="shared" si="28"/>
        <v>-2.6732201037155609E-3</v>
      </c>
      <c r="AI56">
        <f t="shared" si="29"/>
        <v>1.0425842555685063</v>
      </c>
      <c r="AJ56">
        <f t="shared" si="30"/>
        <v>-6.5190709956033793E-2</v>
      </c>
      <c r="AK56">
        <f t="shared" si="31"/>
        <v>-4.1419952238151064E-2</v>
      </c>
      <c r="AL56">
        <f t="shared" si="32"/>
        <v>-0.77153899116506119</v>
      </c>
      <c r="AM56">
        <f t="shared" si="33"/>
        <v>-0.40611815414533586</v>
      </c>
      <c r="AN56" s="120">
        <f t="shared" si="45"/>
        <v>36.968158796153233</v>
      </c>
      <c r="AO56" s="120">
        <f t="shared" si="45"/>
        <v>36.968158796442225</v>
      </c>
      <c r="AP56" s="120">
        <f t="shared" si="45"/>
        <v>36.968158802975978</v>
      </c>
      <c r="AQ56" s="120">
        <f t="shared" si="45"/>
        <v>36.968158950698907</v>
      </c>
      <c r="AR56" s="120">
        <f t="shared" si="45"/>
        <v>36.968162290589746</v>
      </c>
      <c r="AS56" s="120">
        <f t="shared" si="45"/>
        <v>36.968237800037585</v>
      </c>
      <c r="AT56" s="120">
        <f t="shared" si="45"/>
        <v>36.969943583450579</v>
      </c>
      <c r="AU56" s="120">
        <f t="shared" si="35"/>
        <v>37.00781679142402</v>
      </c>
      <c r="AV56"/>
      <c r="AW56">
        <v>6800</v>
      </c>
      <c r="AX56">
        <f t="shared" si="4"/>
        <v>-4.3539448741310147E-2</v>
      </c>
      <c r="AY56">
        <f t="shared" si="5"/>
        <v>-5.9225527132820519E-2</v>
      </c>
      <c r="AZ56" s="120">
        <f t="shared" si="6"/>
        <v>1.5686078391510368E-2</v>
      </c>
      <c r="BA56">
        <f t="shared" si="7"/>
        <v>0.99992057923019084</v>
      </c>
      <c r="BB56">
        <f t="shared" si="8"/>
        <v>0.67085215818769106</v>
      </c>
      <c r="BC56">
        <f t="shared" si="9"/>
        <v>-1.5721332500221097</v>
      </c>
      <c r="BD56">
        <f t="shared" si="10"/>
        <v>-1.0013378177062595</v>
      </c>
      <c r="BE56">
        <f t="shared" si="47"/>
        <v>36.186421547617485</v>
      </c>
      <c r="BF56">
        <f t="shared" si="47"/>
        <v>36.186421547617485</v>
      </c>
      <c r="BG56">
        <f t="shared" si="47"/>
        <v>36.186421547617527</v>
      </c>
      <c r="BH56">
        <f t="shared" si="46"/>
        <v>36.186421547630196</v>
      </c>
      <c r="BI56">
        <f t="shared" si="46"/>
        <v>36.186421551301784</v>
      </c>
      <c r="BJ56">
        <f t="shared" si="46"/>
        <v>36.186422615556637</v>
      </c>
      <c r="BK56">
        <f t="shared" si="46"/>
        <v>36.186730286269984</v>
      </c>
      <c r="BL56">
        <f t="shared" si="11"/>
        <v>36.245726939975611</v>
      </c>
    </row>
    <row r="57" spans="1:64" s="23" customFormat="1" ht="12.95" customHeight="1" x14ac:dyDescent="0.2">
      <c r="A57" s="102" t="s">
        <v>171</v>
      </c>
      <c r="B57" s="103" t="s">
        <v>106</v>
      </c>
      <c r="C57" s="104">
        <v>56540.534500000002</v>
      </c>
      <c r="D57" s="105">
        <v>2.0999999999999999E-3</v>
      </c>
      <c r="E57" s="23">
        <f t="shared" si="38"/>
        <v>9750.2722014290648</v>
      </c>
      <c r="F57" s="23">
        <f t="shared" si="14"/>
        <v>9750.5</v>
      </c>
      <c r="G57" s="23">
        <f t="shared" si="39"/>
        <v>-7.3644999996758997E-2</v>
      </c>
      <c r="J57" s="23">
        <f>G57</f>
        <v>-7.3644999996758997E-2</v>
      </c>
      <c r="K57" s="22"/>
      <c r="P57" s="25">
        <f t="shared" si="40"/>
        <v>-7.6456044562536185E-2</v>
      </c>
      <c r="Q57" s="26">
        <f t="shared" si="41"/>
        <v>41522.034500000002</v>
      </c>
      <c r="R57" s="23">
        <f t="shared" si="42"/>
        <v>7.9019715507854581E-6</v>
      </c>
      <c r="S57" s="98">
        <v>1</v>
      </c>
      <c r="T57" s="23">
        <f t="shared" si="43"/>
        <v>7.9019715507854581E-6</v>
      </c>
      <c r="U57" s="77"/>
      <c r="V57" s="23">
        <f t="shared" si="44"/>
        <v>2.8110445657771876E-3</v>
      </c>
      <c r="X57" s="23">
        <f>VLOOKUP(C57,'S (2)'!E$4:F$71,2,FALSE)</f>
        <v>-8110.5</v>
      </c>
      <c r="Z57">
        <f t="shared" si="21"/>
        <v>9750.5</v>
      </c>
      <c r="AA57" s="120">
        <f t="shared" si="22"/>
        <v>-7.5910179659036278E-2</v>
      </c>
      <c r="AB57" s="120">
        <f t="shared" si="23"/>
        <v>-7.0968406955111585E-2</v>
      </c>
      <c r="AC57" s="120">
        <f t="shared" si="24"/>
        <v>2.8110445657771876E-3</v>
      </c>
      <c r="AD57" s="120">
        <f t="shared" si="25"/>
        <v>2.2651796622772807E-3</v>
      </c>
      <c r="AE57" s="120">
        <f t="shared" si="26"/>
        <v>5.1310389023946152E-6</v>
      </c>
      <c r="AF57">
        <f t="shared" si="27"/>
        <v>2.8110445657771876E-3</v>
      </c>
      <c r="AG57" s="136"/>
      <c r="AH57">
        <f t="shared" si="28"/>
        <v>-2.6765930416474165E-3</v>
      </c>
      <c r="AI57">
        <f t="shared" si="29"/>
        <v>1.0425901015849133</v>
      </c>
      <c r="AJ57">
        <f t="shared" si="30"/>
        <v>-6.5331559401586914E-2</v>
      </c>
      <c r="AK57">
        <f t="shared" si="31"/>
        <v>-4.1413941043099915E-2</v>
      </c>
      <c r="AL57">
        <f t="shared" si="32"/>
        <v>-0.77139784081788931</v>
      </c>
      <c r="AM57">
        <f t="shared" si="33"/>
        <v>-0.40603594122662562</v>
      </c>
      <c r="AN57" s="120">
        <f t="shared" si="45"/>
        <v>36.968293941748669</v>
      </c>
      <c r="AO57" s="120">
        <f t="shared" si="45"/>
        <v>36.968293942037818</v>
      </c>
      <c r="AP57" s="120">
        <f t="shared" si="45"/>
        <v>36.968293948574463</v>
      </c>
      <c r="AQ57" s="120">
        <f t="shared" si="45"/>
        <v>36.968294096344771</v>
      </c>
      <c r="AR57" s="120">
        <f t="shared" si="45"/>
        <v>36.968297436902219</v>
      </c>
      <c r="AS57" s="120">
        <f t="shared" si="45"/>
        <v>36.968372952271416</v>
      </c>
      <c r="AT57" s="120">
        <f t="shared" si="45"/>
        <v>36.970078663206039</v>
      </c>
      <c r="AU57" s="120">
        <f t="shared" si="35"/>
        <v>37.007945959195453</v>
      </c>
      <c r="AV57"/>
      <c r="AW57">
        <v>7000</v>
      </c>
      <c r="AX57">
        <f t="shared" si="4"/>
        <v>-4.5597681749757882E-2</v>
      </c>
      <c r="AY57">
        <f t="shared" si="5"/>
        <v>-6.0245542675274391E-2</v>
      </c>
      <c r="AZ57" s="120">
        <f t="shared" si="6"/>
        <v>1.4647860925516513E-2</v>
      </c>
      <c r="BA57">
        <f t="shared" si="7"/>
        <v>1.0030139786788363</v>
      </c>
      <c r="BB57">
        <f t="shared" si="8"/>
        <v>0.63132690333577601</v>
      </c>
      <c r="BC57">
        <f t="shared" si="9"/>
        <v>-1.5200389793301874</v>
      </c>
      <c r="BD57">
        <f t="shared" si="10"/>
        <v>-0.95048855710554603</v>
      </c>
      <c r="BE57">
        <f t="shared" si="47"/>
        <v>36.238347649950889</v>
      </c>
      <c r="BF57">
        <f t="shared" si="47"/>
        <v>36.238347649950896</v>
      </c>
      <c r="BG57">
        <f t="shared" si="47"/>
        <v>36.238347649951777</v>
      </c>
      <c r="BH57">
        <f t="shared" si="46"/>
        <v>36.238347650086617</v>
      </c>
      <c r="BI57">
        <f t="shared" si="46"/>
        <v>36.238347670757399</v>
      </c>
      <c r="BJ57">
        <f t="shared" si="46"/>
        <v>36.238350839448742</v>
      </c>
      <c r="BK57">
        <f t="shared" si="46"/>
        <v>36.238835508476207</v>
      </c>
      <c r="BL57">
        <f t="shared" si="11"/>
        <v>36.297394048548384</v>
      </c>
    </row>
    <row r="58" spans="1:64" s="23" customFormat="1" ht="12.95" customHeight="1" x14ac:dyDescent="0.2">
      <c r="A58" s="127" t="s">
        <v>299</v>
      </c>
      <c r="B58" s="128" t="str">
        <f>IF(D58=INT(D58),"I","II")</f>
        <v>I</v>
      </c>
      <c r="C58" s="127">
        <v>57216.022140000001</v>
      </c>
      <c r="D58" s="22"/>
      <c r="E58" s="23">
        <f t="shared" si="38"/>
        <v>11839.689257323153</v>
      </c>
      <c r="F58" s="99">
        <f t="shared" ref="F58:F89" si="48">ROUND(2*E58,0)/2+0.5</f>
        <v>11840</v>
      </c>
      <c r="G58" s="23">
        <f t="shared" si="39"/>
        <v>-0.10046000000147615</v>
      </c>
      <c r="K58" s="22">
        <f t="shared" ref="K58:K89" si="49">G58</f>
        <v>-0.10046000000147615</v>
      </c>
      <c r="P58" s="25">
        <f t="shared" si="40"/>
        <v>-0.10383275805929183</v>
      </c>
      <c r="Q58" s="26">
        <f t="shared" si="41"/>
        <v>42197.522140000001</v>
      </c>
      <c r="R58" s="23">
        <f t="shared" si="42"/>
        <v>1.1375496916560641E-5</v>
      </c>
      <c r="S58" s="98">
        <v>1</v>
      </c>
      <c r="T58" s="23">
        <f t="shared" si="43"/>
        <v>1.1375496916560641E-5</v>
      </c>
      <c r="U58" s="77"/>
      <c r="V58" s="23">
        <f t="shared" si="44"/>
        <v>3.3727580578156863E-3</v>
      </c>
      <c r="X58" s="23">
        <f>VLOOKUP(C58,'S (2)'!E$4:F$71,2,FALSE)</f>
        <v>-6021</v>
      </c>
      <c r="Z58">
        <f t="shared" si="21"/>
        <v>11840</v>
      </c>
      <c r="AA58" s="120">
        <f t="shared" si="22"/>
        <v>-9.7524611390112426E-2</v>
      </c>
      <c r="AB58" s="120">
        <f t="shared" si="23"/>
        <v>-8.4740056098218608E-2</v>
      </c>
      <c r="AC58" s="120">
        <f t="shared" si="24"/>
        <v>3.3727580578156863E-3</v>
      </c>
      <c r="AD58" s="120">
        <f t="shared" si="25"/>
        <v>-2.9353886113637206E-3</v>
      </c>
      <c r="AE58" s="120">
        <f t="shared" si="26"/>
        <v>8.6165062997238325E-6</v>
      </c>
      <c r="AF58">
        <f t="shared" si="27"/>
        <v>3.3727580578156863E-3</v>
      </c>
      <c r="AG58" s="136"/>
      <c r="AH58">
        <f t="shared" si="28"/>
        <v>-1.5719943903257538E-2</v>
      </c>
      <c r="AI58">
        <f t="shared" si="29"/>
        <v>1.0585422209578155</v>
      </c>
      <c r="AJ58">
        <f t="shared" si="30"/>
        <v>-0.61790287934802834</v>
      </c>
      <c r="AK58">
        <f t="shared" si="31"/>
        <v>-1.0091562369667569E-2</v>
      </c>
      <c r="AL58">
        <f t="shared" si="32"/>
        <v>-0.17070329485465102</v>
      </c>
      <c r="AM58">
        <f t="shared" si="33"/>
        <v>-8.5559512670901616E-2</v>
      </c>
      <c r="AN58" s="120">
        <f t="shared" si="45"/>
        <v>37.538221459959495</v>
      </c>
      <c r="AO58" s="120">
        <f t="shared" si="45"/>
        <v>37.538221460323982</v>
      </c>
      <c r="AP58" s="120">
        <f t="shared" si="45"/>
        <v>37.538221466539831</v>
      </c>
      <c r="AQ58" s="120">
        <f t="shared" si="45"/>
        <v>37.53822157254276</v>
      </c>
      <c r="AR58" s="120">
        <f t="shared" si="45"/>
        <v>37.538223380280755</v>
      </c>
      <c r="AS58" s="120">
        <f t="shared" si="45"/>
        <v>37.538254208748683</v>
      </c>
      <c r="AT58" s="120">
        <f t="shared" si="45"/>
        <v>37.538779921861298</v>
      </c>
      <c r="AU58" s="120">
        <f t="shared" si="35"/>
        <v>37.547738076009509</v>
      </c>
      <c r="AV58"/>
      <c r="AW58">
        <v>7200</v>
      </c>
      <c r="AX58">
        <f t="shared" si="4"/>
        <v>-4.7688545620968907E-2</v>
      </c>
      <c r="AY58">
        <f t="shared" si="5"/>
        <v>-6.1255308803731805E-2</v>
      </c>
      <c r="AZ58" s="120">
        <f t="shared" si="6"/>
        <v>1.3566763182762898E-2</v>
      </c>
      <c r="BA58">
        <f t="shared" si="7"/>
        <v>1.0061182848396022</v>
      </c>
      <c r="BB58">
        <f t="shared" si="8"/>
        <v>0.58982795992717518</v>
      </c>
      <c r="BC58">
        <f t="shared" si="9"/>
        <v>-1.4676217436518821</v>
      </c>
      <c r="BD58">
        <f t="shared" si="10"/>
        <v>-0.90180396106496308</v>
      </c>
      <c r="BE58">
        <f t="shared" si="47"/>
        <v>36.290434464764715</v>
      </c>
      <c r="BF58">
        <f t="shared" si="47"/>
        <v>36.290434464764772</v>
      </c>
      <c r="BG58">
        <f t="shared" si="47"/>
        <v>36.290434464770328</v>
      </c>
      <c r="BH58">
        <f t="shared" si="46"/>
        <v>36.290434465350017</v>
      </c>
      <c r="BI58">
        <f t="shared" si="46"/>
        <v>36.290434525805836</v>
      </c>
      <c r="BJ58">
        <f t="shared" si="46"/>
        <v>36.290440830617001</v>
      </c>
      <c r="BK58">
        <f t="shared" si="46"/>
        <v>36.291097017354126</v>
      </c>
      <c r="BL58">
        <f t="shared" si="11"/>
        <v>36.349061157121156</v>
      </c>
    </row>
    <row r="59" spans="1:64" s="23" customFormat="1" ht="12.95" customHeight="1" x14ac:dyDescent="0.2">
      <c r="A59" s="111" t="s">
        <v>236</v>
      </c>
      <c r="B59" s="112" t="s">
        <v>106</v>
      </c>
      <c r="C59" s="113">
        <v>57259.344279999998</v>
      </c>
      <c r="D59" s="113">
        <v>2.0000000000000001E-4</v>
      </c>
      <c r="E59" s="23">
        <f t="shared" si="38"/>
        <v>11973.693216616655</v>
      </c>
      <c r="F59" s="99">
        <f t="shared" si="48"/>
        <v>11974</v>
      </c>
      <c r="G59" s="23">
        <f t="shared" si="39"/>
        <v>-9.9180000004707836E-2</v>
      </c>
      <c r="K59" s="22">
        <f t="shared" si="49"/>
        <v>-9.9180000004707836E-2</v>
      </c>
      <c r="P59" s="25">
        <f t="shared" si="40"/>
        <v>-0.10572145755284773</v>
      </c>
      <c r="Q59" s="26">
        <f t="shared" si="41"/>
        <v>42240.844279999998</v>
      </c>
      <c r="R59" s="23">
        <f t="shared" si="42"/>
        <v>4.279066685411641E-5</v>
      </c>
      <c r="S59" s="98">
        <v>1</v>
      </c>
      <c r="T59" s="23">
        <f t="shared" si="43"/>
        <v>4.279066685411641E-5</v>
      </c>
      <c r="U59" s="77"/>
      <c r="V59" s="23">
        <f t="shared" si="44"/>
        <v>6.5414575481398951E-3</v>
      </c>
      <c r="X59" s="23" t="e">
        <f>VLOOKUP(C59,'S (2)'!E$4:F$71,2,FALSE)</f>
        <v>#N/A</v>
      </c>
      <c r="Z59">
        <f t="shared" si="21"/>
        <v>11974</v>
      </c>
      <c r="AA59" s="120">
        <f t="shared" si="22"/>
        <v>-9.8745036282645596E-2</v>
      </c>
      <c r="AB59" s="120">
        <f t="shared" si="23"/>
        <v>-8.2751123589162159E-2</v>
      </c>
      <c r="AC59" s="120">
        <f t="shared" si="24"/>
        <v>6.5414575481398951E-3</v>
      </c>
      <c r="AD59" s="120">
        <f t="shared" si="25"/>
        <v>-4.3496372206223988E-4</v>
      </c>
      <c r="AE59" s="120">
        <f t="shared" si="26"/>
        <v>1.8919343951023745E-7</v>
      </c>
      <c r="AF59">
        <f t="shared" si="27"/>
        <v>6.5414575481398951E-3</v>
      </c>
      <c r="AG59" s="136"/>
      <c r="AH59">
        <f t="shared" si="28"/>
        <v>-1.642887641554568E-2</v>
      </c>
      <c r="AI59">
        <f t="shared" si="29"/>
        <v>1.0588912415886644</v>
      </c>
      <c r="AJ59">
        <f t="shared" si="30"/>
        <v>-0.64809553668189557</v>
      </c>
      <c r="AK59">
        <f t="shared" si="31"/>
        <v>-7.8008287944387709E-3</v>
      </c>
      <c r="AL59">
        <f t="shared" si="32"/>
        <v>-0.13169493993948281</v>
      </c>
      <c r="AM59">
        <f t="shared" si="33"/>
        <v>-6.5942804430545759E-2</v>
      </c>
      <c r="AN59" s="120">
        <f t="shared" si="45"/>
        <v>37.575001071111799</v>
      </c>
      <c r="AO59" s="120">
        <f t="shared" si="45"/>
        <v>37.575001071402326</v>
      </c>
      <c r="AP59" s="120">
        <f t="shared" si="45"/>
        <v>37.575001076330821</v>
      </c>
      <c r="AQ59" s="120">
        <f t="shared" si="45"/>
        <v>37.575001159937308</v>
      </c>
      <c r="AR59" s="120">
        <f t="shared" si="45"/>
        <v>37.575002578229174</v>
      </c>
      <c r="AS59" s="120">
        <f t="shared" si="45"/>
        <v>37.5750266379493</v>
      </c>
      <c r="AT59" s="120">
        <f t="shared" si="45"/>
        <v>37.575434772947524</v>
      </c>
      <c r="AU59" s="120">
        <f t="shared" si="35"/>
        <v>37.582355038753263</v>
      </c>
      <c r="AV59"/>
      <c r="AW59">
        <v>7400</v>
      </c>
      <c r="AX59">
        <f t="shared" si="4"/>
        <v>-4.9809469420275657E-2</v>
      </c>
      <c r="AY59">
        <f t="shared" si="5"/>
        <v>-6.2254825518192745E-2</v>
      </c>
      <c r="AZ59" s="120">
        <f t="shared" si="6"/>
        <v>1.2445356097917089E-2</v>
      </c>
      <c r="BA59">
        <f t="shared" si="7"/>
        <v>1.0092248372818058</v>
      </c>
      <c r="BB59">
        <f t="shared" si="8"/>
        <v>0.54643692679367728</v>
      </c>
      <c r="BC59">
        <f t="shared" si="9"/>
        <v>-1.4148798538058651</v>
      </c>
      <c r="BD59">
        <f t="shared" si="10"/>
        <v>-0.85508700091340784</v>
      </c>
      <c r="BE59">
        <f t="shared" si="47"/>
        <v>36.342682334509824</v>
      </c>
      <c r="BF59">
        <f t="shared" si="47"/>
        <v>36.342682334510087</v>
      </c>
      <c r="BG59">
        <f t="shared" si="47"/>
        <v>36.342682334531048</v>
      </c>
      <c r="BH59">
        <f t="shared" si="46"/>
        <v>36.342682336189959</v>
      </c>
      <c r="BI59">
        <f t="shared" si="46"/>
        <v>36.342682467460627</v>
      </c>
      <c r="BJ59">
        <f t="shared" si="46"/>
        <v>36.342692854770021</v>
      </c>
      <c r="BK59">
        <f t="shared" si="46"/>
        <v>36.34351322651095</v>
      </c>
      <c r="BL59">
        <f t="shared" si="11"/>
        <v>36.400728265693928</v>
      </c>
    </row>
    <row r="60" spans="1:64" s="23" customFormat="1" ht="12.95" customHeight="1" x14ac:dyDescent="0.2">
      <c r="A60" s="111" t="s">
        <v>236</v>
      </c>
      <c r="B60" s="112" t="s">
        <v>106</v>
      </c>
      <c r="C60" s="113">
        <v>57259.345159999997</v>
      </c>
      <c r="D60" s="113">
        <v>2.9999999999999997E-4</v>
      </c>
      <c r="E60" s="23">
        <f t="shared" si="38"/>
        <v>11973.695938630945</v>
      </c>
      <c r="F60" s="99">
        <f t="shared" si="48"/>
        <v>11974</v>
      </c>
      <c r="G60" s="23">
        <f t="shared" si="39"/>
        <v>-9.8300000005110633E-2</v>
      </c>
      <c r="K60" s="22">
        <f t="shared" si="49"/>
        <v>-9.8300000005110633E-2</v>
      </c>
      <c r="P60" s="25">
        <f t="shared" si="40"/>
        <v>-0.10572145755284773</v>
      </c>
      <c r="Q60" s="26">
        <f t="shared" si="41"/>
        <v>42240.845159999997</v>
      </c>
      <c r="R60" s="23">
        <f t="shared" si="42"/>
        <v>5.5078032132863939E-5</v>
      </c>
      <c r="S60" s="98">
        <v>1</v>
      </c>
      <c r="T60" s="23">
        <f t="shared" si="43"/>
        <v>5.5078032132863939E-5</v>
      </c>
      <c r="U60" s="77"/>
      <c r="V60" s="23">
        <f t="shared" si="44"/>
        <v>7.4214575477370981E-3</v>
      </c>
      <c r="X60" s="23" t="e">
        <f>VLOOKUP(C60,'S (2)'!E$4:F$71,2,FALSE)</f>
        <v>#N/A</v>
      </c>
      <c r="Z60">
        <f t="shared" si="21"/>
        <v>11974</v>
      </c>
      <c r="AA60" s="120">
        <f t="shared" si="22"/>
        <v>-9.8745036282645596E-2</v>
      </c>
      <c r="AB60" s="120">
        <f t="shared" si="23"/>
        <v>-8.1871123589564956E-2</v>
      </c>
      <c r="AC60" s="120">
        <f t="shared" si="24"/>
        <v>7.4214575477370981E-3</v>
      </c>
      <c r="AD60" s="120">
        <f t="shared" si="25"/>
        <v>4.4503627753496311E-4</v>
      </c>
      <c r="AE60" s="120">
        <f t="shared" si="26"/>
        <v>1.9805728832217671E-7</v>
      </c>
      <c r="AF60">
        <f t="shared" si="27"/>
        <v>7.4214575477370981E-3</v>
      </c>
      <c r="AG60" s="136"/>
      <c r="AH60">
        <f t="shared" si="28"/>
        <v>-1.642887641554568E-2</v>
      </c>
      <c r="AI60">
        <f t="shared" si="29"/>
        <v>1.0588912415886644</v>
      </c>
      <c r="AJ60">
        <f t="shared" si="30"/>
        <v>-0.64809553668189557</v>
      </c>
      <c r="AK60">
        <f t="shared" si="31"/>
        <v>-7.8008287944387709E-3</v>
      </c>
      <c r="AL60">
        <f t="shared" si="32"/>
        <v>-0.13169493993948281</v>
      </c>
      <c r="AM60">
        <f t="shared" si="33"/>
        <v>-6.5942804430545759E-2</v>
      </c>
      <c r="AN60" s="120">
        <f t="shared" si="45"/>
        <v>37.575001071111799</v>
      </c>
      <c r="AO60" s="120">
        <f t="shared" si="45"/>
        <v>37.575001071402326</v>
      </c>
      <c r="AP60" s="120">
        <f t="shared" si="45"/>
        <v>37.575001076330821</v>
      </c>
      <c r="AQ60" s="120">
        <f t="shared" si="45"/>
        <v>37.575001159937308</v>
      </c>
      <c r="AR60" s="120">
        <f t="shared" si="45"/>
        <v>37.575002578229174</v>
      </c>
      <c r="AS60" s="120">
        <f t="shared" si="45"/>
        <v>37.5750266379493</v>
      </c>
      <c r="AT60" s="120">
        <f t="shared" si="45"/>
        <v>37.575434772947524</v>
      </c>
      <c r="AU60" s="120">
        <f t="shared" si="35"/>
        <v>37.582355038753263</v>
      </c>
      <c r="AV60"/>
      <c r="AW60">
        <v>7600</v>
      </c>
      <c r="AX60">
        <f t="shared" si="4"/>
        <v>-5.1957718061157891E-2</v>
      </c>
      <c r="AY60">
        <f t="shared" si="5"/>
        <v>-6.3244092818657213E-2</v>
      </c>
      <c r="AZ60" s="120">
        <f t="shared" si="6"/>
        <v>1.1286374757499324E-2</v>
      </c>
      <c r="BA60">
        <f t="shared" si="7"/>
        <v>1.0123246468714104</v>
      </c>
      <c r="BB60">
        <f t="shared" si="8"/>
        <v>0.50124465484169334</v>
      </c>
      <c r="BC60">
        <f t="shared" si="9"/>
        <v>-1.3618125410215773</v>
      </c>
      <c r="BD60">
        <f t="shared" si="10"/>
        <v>-0.81016138576373165</v>
      </c>
      <c r="BE60">
        <f t="shared" si="47"/>
        <v>36.395091143991436</v>
      </c>
      <c r="BF60">
        <f t="shared" si="47"/>
        <v>36.39509114399236</v>
      </c>
      <c r="BG60">
        <f t="shared" si="47"/>
        <v>36.395091144051143</v>
      </c>
      <c r="BH60">
        <f t="shared" si="46"/>
        <v>36.39509114780472</v>
      </c>
      <c r="BI60">
        <f t="shared" si="46"/>
        <v>36.395091387486332</v>
      </c>
      <c r="BJ60">
        <f t="shared" si="46"/>
        <v>36.395106691732551</v>
      </c>
      <c r="BK60">
        <f t="shared" si="46"/>
        <v>36.396082136674899</v>
      </c>
      <c r="BL60">
        <f t="shared" si="11"/>
        <v>36.4523953742667</v>
      </c>
    </row>
    <row r="61" spans="1:64" s="23" customFormat="1" ht="12.95" customHeight="1" x14ac:dyDescent="0.2">
      <c r="A61" s="108" t="s">
        <v>25</v>
      </c>
      <c r="B61" s="109" t="s">
        <v>106</v>
      </c>
      <c r="C61" s="110">
        <v>57260.475299999998</v>
      </c>
      <c r="D61" s="110">
        <v>2.2000000000000001E-3</v>
      </c>
      <c r="E61" s="23">
        <f t="shared" si="38"/>
        <v>11977.19168548362</v>
      </c>
      <c r="F61" s="99">
        <f t="shared" si="48"/>
        <v>11977.5</v>
      </c>
      <c r="G61" s="23">
        <f t="shared" si="39"/>
        <v>-9.9674999997660052E-2</v>
      </c>
      <c r="K61" s="22">
        <f t="shared" si="49"/>
        <v>-9.9674999997660052E-2</v>
      </c>
      <c r="P61" s="25">
        <f t="shared" si="40"/>
        <v>-0.10577100412099263</v>
      </c>
      <c r="Q61" s="26">
        <f t="shared" si="41"/>
        <v>42241.975299999998</v>
      </c>
      <c r="R61" s="23">
        <f t="shared" si="42"/>
        <v>3.7161266271687844E-5</v>
      </c>
      <c r="S61" s="98">
        <v>1</v>
      </c>
      <c r="T61" s="23">
        <f t="shared" si="43"/>
        <v>3.7161266271687844E-5</v>
      </c>
      <c r="U61" s="77"/>
      <c r="V61" s="23">
        <f t="shared" si="44"/>
        <v>6.0960041233325823E-3</v>
      </c>
      <c r="X61" s="23">
        <f>VLOOKUP(C61,'S (2)'!E$4:F$71,2,FALSE)</f>
        <v>-5883.5</v>
      </c>
      <c r="Z61">
        <f t="shared" si="21"/>
        <v>11977.5</v>
      </c>
      <c r="AA61" s="120">
        <f t="shared" si="22"/>
        <v>-9.8776560658807522E-2</v>
      </c>
      <c r="AB61" s="120">
        <f t="shared" si="23"/>
        <v>-8.3227897424924785E-2</v>
      </c>
      <c r="AC61" s="120">
        <f t="shared" si="24"/>
        <v>6.0960041233325823E-3</v>
      </c>
      <c r="AD61" s="120">
        <f t="shared" si="25"/>
        <v>-8.9843933885253024E-4</v>
      </c>
      <c r="AE61" s="120">
        <f t="shared" si="26"/>
        <v>8.0719324559777162E-7</v>
      </c>
      <c r="AF61">
        <f t="shared" si="27"/>
        <v>6.0960041233325823E-3</v>
      </c>
      <c r="AG61" s="136"/>
      <c r="AH61">
        <f t="shared" si="28"/>
        <v>-1.6447102572735274E-2</v>
      </c>
      <c r="AI61">
        <f t="shared" si="29"/>
        <v>1.058899161637159</v>
      </c>
      <c r="AJ61">
        <f t="shared" si="30"/>
        <v>-0.64887138409285672</v>
      </c>
      <c r="AK61">
        <f t="shared" si="31"/>
        <v>-7.7408025536371168E-3</v>
      </c>
      <c r="AL61">
        <f t="shared" si="32"/>
        <v>-0.13067573576050709</v>
      </c>
      <c r="AM61">
        <f t="shared" si="33"/>
        <v>-6.543100351464709E-2</v>
      </c>
      <c r="AN61" s="120">
        <f t="shared" si="45"/>
        <v>37.575961887802031</v>
      </c>
      <c r="AO61" s="120">
        <f t="shared" si="45"/>
        <v>37.575961888090518</v>
      </c>
      <c r="AP61" s="120">
        <f t="shared" si="45"/>
        <v>37.575961892983905</v>
      </c>
      <c r="AQ61" s="120">
        <f t="shared" si="45"/>
        <v>37.575961975984825</v>
      </c>
      <c r="AR61" s="120">
        <f t="shared" si="45"/>
        <v>37.575963383835862</v>
      </c>
      <c r="AS61" s="120">
        <f t="shared" si="45"/>
        <v>37.575987263588551</v>
      </c>
      <c r="AT61" s="120">
        <f t="shared" si="45"/>
        <v>37.576392297540487</v>
      </c>
      <c r="AU61" s="120">
        <f t="shared" si="35"/>
        <v>37.583259213153291</v>
      </c>
      <c r="AV61"/>
      <c r="AW61">
        <v>7800</v>
      </c>
      <c r="AX61">
        <f t="shared" si="4"/>
        <v>-5.4130395375021186E-2</v>
      </c>
      <c r="AY61">
        <f t="shared" si="5"/>
        <v>-6.4223110705125222E-2</v>
      </c>
      <c r="AZ61" s="120">
        <f t="shared" si="6"/>
        <v>1.0092715330104035E-2</v>
      </c>
      <c r="BA61">
        <f t="shared" si="7"/>
        <v>1.0154084165652106</v>
      </c>
      <c r="BB61">
        <f t="shared" si="8"/>
        <v>0.45435144423111729</v>
      </c>
      <c r="BC61">
        <f t="shared" si="9"/>
        <v>-1.3084200018813297</v>
      </c>
      <c r="BD61">
        <f t="shared" si="10"/>
        <v>-0.76686877322914682</v>
      </c>
      <c r="BE61">
        <f t="shared" si="47"/>
        <v>36.447660303844877</v>
      </c>
      <c r="BF61">
        <f t="shared" si="47"/>
        <v>36.447660303847407</v>
      </c>
      <c r="BG61">
        <f t="shared" si="47"/>
        <v>36.44766030398312</v>
      </c>
      <c r="BH61">
        <f t="shared" si="46"/>
        <v>36.447660311259718</v>
      </c>
      <c r="BI61">
        <f t="shared" si="46"/>
        <v>36.447660701424127</v>
      </c>
      <c r="BJ61">
        <f t="shared" si="46"/>
        <v>36.447681620991453</v>
      </c>
      <c r="BK61">
        <f t="shared" si="46"/>
        <v>36.448801341031036</v>
      </c>
      <c r="BL61">
        <f t="shared" si="11"/>
        <v>36.50406248283948</v>
      </c>
    </row>
    <row r="62" spans="1:64" s="23" customFormat="1" ht="12.95" customHeight="1" x14ac:dyDescent="0.2">
      <c r="A62" s="108" t="s">
        <v>25</v>
      </c>
      <c r="B62" s="109" t="s">
        <v>106</v>
      </c>
      <c r="C62" s="110">
        <v>57265.487399999998</v>
      </c>
      <c r="D62" s="110">
        <v>2.5999999999999999E-3</v>
      </c>
      <c r="E62" s="23">
        <f t="shared" si="38"/>
        <v>11992.695103467473</v>
      </c>
      <c r="F62" s="99">
        <f t="shared" si="48"/>
        <v>11993</v>
      </c>
      <c r="G62" s="23">
        <f t="shared" si="39"/>
        <v>-9.8570000001927838E-2</v>
      </c>
      <c r="K62" s="22">
        <f t="shared" si="49"/>
        <v>-9.8570000001927838E-2</v>
      </c>
      <c r="P62" s="25">
        <f t="shared" si="40"/>
        <v>-0.10599055612325357</v>
      </c>
      <c r="Q62" s="26">
        <f t="shared" si="41"/>
        <v>42246.987399999998</v>
      </c>
      <c r="R62" s="23">
        <f t="shared" si="42"/>
        <v>5.5064653149744854E-5</v>
      </c>
      <c r="S62" s="98">
        <v>1</v>
      </c>
      <c r="T62" s="23">
        <f t="shared" si="43"/>
        <v>5.5064653149744854E-5</v>
      </c>
      <c r="U62" s="77"/>
      <c r="V62" s="23">
        <f t="shared" si="44"/>
        <v>7.4205561213257359E-3</v>
      </c>
      <c r="X62" s="23">
        <f>VLOOKUP(C62,'S (2)'!E$4:F$71,2,FALSE)</f>
        <v>-5868</v>
      </c>
      <c r="Z62">
        <f t="shared" si="21"/>
        <v>11993</v>
      </c>
      <c r="AA62" s="120">
        <f t="shared" si="22"/>
        <v>-9.8915949748874743E-2</v>
      </c>
      <c r="AB62" s="120">
        <f t="shared" si="23"/>
        <v>-8.2042362721061884E-2</v>
      </c>
      <c r="AC62" s="120">
        <f t="shared" si="24"/>
        <v>7.4205561213257359E-3</v>
      </c>
      <c r="AD62" s="120">
        <f t="shared" si="25"/>
        <v>3.4594974694690528E-4</v>
      </c>
      <c r="AE62" s="120">
        <f t="shared" si="26"/>
        <v>1.1968122741262779E-7</v>
      </c>
      <c r="AF62">
        <f t="shared" si="27"/>
        <v>7.4205561213257359E-3</v>
      </c>
      <c r="AG62" s="136"/>
      <c r="AH62">
        <f t="shared" si="28"/>
        <v>-1.6527637280865946E-2</v>
      </c>
      <c r="AI62">
        <f t="shared" si="29"/>
        <v>1.0589335019327621</v>
      </c>
      <c r="AJ62">
        <f t="shared" si="30"/>
        <v>-0.65229930371697531</v>
      </c>
      <c r="AK62">
        <f t="shared" si="31"/>
        <v>-7.4748655958293431E-3</v>
      </c>
      <c r="AL62">
        <f t="shared" si="32"/>
        <v>-0.12616193630583142</v>
      </c>
      <c r="AM62">
        <f t="shared" si="33"/>
        <v>-6.3164772320942142E-2</v>
      </c>
      <c r="AN62" s="120">
        <f t="shared" si="45"/>
        <v>37.580217018434311</v>
      </c>
      <c r="AO62" s="120">
        <f t="shared" si="45"/>
        <v>37.580217018713732</v>
      </c>
      <c r="AP62" s="120">
        <f t="shared" si="45"/>
        <v>37.580217023450786</v>
      </c>
      <c r="AQ62" s="120">
        <f t="shared" si="45"/>
        <v>37.580217103758486</v>
      </c>
      <c r="AR62" s="120">
        <f t="shared" si="45"/>
        <v>37.580218465222792</v>
      </c>
      <c r="AS62" s="120">
        <f t="shared" si="45"/>
        <v>37.580241546226048</v>
      </c>
      <c r="AT62" s="120">
        <f t="shared" si="45"/>
        <v>37.58063283047732</v>
      </c>
      <c r="AU62" s="120">
        <f t="shared" si="35"/>
        <v>37.587263414067678</v>
      </c>
      <c r="AV62"/>
      <c r="AW62">
        <v>8000</v>
      </c>
      <c r="AX62">
        <f t="shared" si="4"/>
        <v>-5.6324448179162517E-2</v>
      </c>
      <c r="AY62">
        <f t="shared" si="5"/>
        <v>-6.5191879177596737E-2</v>
      </c>
      <c r="AZ62" s="120">
        <f t="shared" si="6"/>
        <v>8.867430998434218E-3</v>
      </c>
      <c r="BA62">
        <f t="shared" si="7"/>
        <v>1.0184665669868751</v>
      </c>
      <c r="BB62">
        <f t="shared" si="8"/>
        <v>0.40586718059202415</v>
      </c>
      <c r="BC62">
        <f t="shared" si="9"/>
        <v>-1.2547034412627756</v>
      </c>
      <c r="BD62">
        <f t="shared" si="10"/>
        <v>-0.72506641004336458</v>
      </c>
      <c r="BE62">
        <f t="shared" si="47"/>
        <v>36.500388735212255</v>
      </c>
      <c r="BF62">
        <f t="shared" si="47"/>
        <v>36.500388735218145</v>
      </c>
      <c r="BG62">
        <f t="shared" si="47"/>
        <v>36.500388735490901</v>
      </c>
      <c r="BH62">
        <f t="shared" si="46"/>
        <v>36.500388748120308</v>
      </c>
      <c r="BI62">
        <f t="shared" si="46"/>
        <v>36.500389332901769</v>
      </c>
      <c r="BJ62">
        <f t="shared" si="46"/>
        <v>36.500416409173432</v>
      </c>
      <c r="BK62">
        <f t="shared" si="46"/>
        <v>36.50166803164479</v>
      </c>
      <c r="BL62">
        <f t="shared" si="11"/>
        <v>36.555729591412252</v>
      </c>
    </row>
    <row r="63" spans="1:64" s="23" customFormat="1" ht="12.95" customHeight="1" x14ac:dyDescent="0.2">
      <c r="A63" s="117" t="s">
        <v>238</v>
      </c>
      <c r="B63" s="118" t="s">
        <v>165</v>
      </c>
      <c r="C63" s="117">
        <v>57310.5838</v>
      </c>
      <c r="D63" s="117">
        <v>1E-3</v>
      </c>
      <c r="E63" s="23">
        <f t="shared" si="38"/>
        <v>12132.187200346441</v>
      </c>
      <c r="F63" s="99">
        <f t="shared" si="48"/>
        <v>12132.5</v>
      </c>
      <c r="G63" s="23">
        <f t="shared" si="39"/>
        <v>-0.10112500000104774</v>
      </c>
      <c r="K63" s="22">
        <f t="shared" si="49"/>
        <v>-0.10112500000104774</v>
      </c>
      <c r="P63" s="25">
        <f t="shared" si="40"/>
        <v>-0.10797617799812606</v>
      </c>
      <c r="Q63" s="26">
        <f t="shared" si="41"/>
        <v>42292.0838</v>
      </c>
      <c r="R63" s="23">
        <f t="shared" si="42"/>
        <v>4.6938639947650139E-5</v>
      </c>
      <c r="S63" s="98">
        <v>1</v>
      </c>
      <c r="T63" s="23">
        <f t="shared" si="43"/>
        <v>4.6938639947650139E-5</v>
      </c>
      <c r="U63" s="77"/>
      <c r="V63" s="23">
        <f t="shared" si="44"/>
        <v>6.8511779970783226E-3</v>
      </c>
      <c r="X63" s="23" t="e">
        <f>VLOOKUP(C63,'S (2)'!E$4:F$71,2,FALSE)</f>
        <v>#N/A</v>
      </c>
      <c r="Z63">
        <f t="shared" si="21"/>
        <v>12132.5</v>
      </c>
      <c r="AA63" s="120">
        <f t="shared" si="22"/>
        <v>-0.10015414260288344</v>
      </c>
      <c r="AB63" s="120">
        <f t="shared" si="23"/>
        <v>-8.3886089079175108E-2</v>
      </c>
      <c r="AC63" s="120">
        <f t="shared" si="24"/>
        <v>6.8511779970783226E-3</v>
      </c>
      <c r="AD63" s="120">
        <f t="shared" si="25"/>
        <v>-9.7085739816429872E-4</v>
      </c>
      <c r="AE63" s="120">
        <f t="shared" si="26"/>
        <v>9.4256408757035169E-7</v>
      </c>
      <c r="AF63">
        <f t="shared" si="27"/>
        <v>6.8511779970783226E-3</v>
      </c>
      <c r="AG63" s="136"/>
      <c r="AH63">
        <f t="shared" si="28"/>
        <v>-1.7238910921872637E-2</v>
      </c>
      <c r="AI63">
        <f t="shared" si="29"/>
        <v>1.0591885152423901</v>
      </c>
      <c r="AJ63">
        <f t="shared" si="30"/>
        <v>-0.68255279474162667</v>
      </c>
      <c r="AK63">
        <f t="shared" si="31"/>
        <v>-5.0745373322048223E-3</v>
      </c>
      <c r="AL63">
        <f t="shared" si="32"/>
        <v>-8.5526024199227405E-2</v>
      </c>
      <c r="AM63">
        <f t="shared" si="33"/>
        <v>-4.2789097733930172E-2</v>
      </c>
      <c r="AN63" s="120">
        <f t="shared" si="45"/>
        <v>37.618518716413774</v>
      </c>
      <c r="AO63" s="120">
        <f t="shared" si="45"/>
        <v>37.618518716607738</v>
      </c>
      <c r="AP63" s="120">
        <f t="shared" si="45"/>
        <v>37.618518719883511</v>
      </c>
      <c r="AQ63" s="120">
        <f t="shared" si="45"/>
        <v>37.618518775205473</v>
      </c>
      <c r="AR63" s="120">
        <f t="shared" si="45"/>
        <v>37.618519709495608</v>
      </c>
      <c r="AS63" s="120">
        <f t="shared" si="45"/>
        <v>37.618535487993434</v>
      </c>
      <c r="AT63" s="120">
        <f t="shared" si="45"/>
        <v>37.618801955710644</v>
      </c>
      <c r="AU63" s="120">
        <f t="shared" si="35"/>
        <v>37.623301222297187</v>
      </c>
      <c r="AV63"/>
      <c r="AW63">
        <v>8200</v>
      </c>
      <c r="AX63">
        <f t="shared" si="4"/>
        <v>-5.8536671408610727E-2</v>
      </c>
      <c r="AY63">
        <f t="shared" si="5"/>
        <v>-6.61503982360718E-2</v>
      </c>
      <c r="AZ63" s="120">
        <f t="shared" si="6"/>
        <v>7.6137268274610748E-3</v>
      </c>
      <c r="BA63">
        <f t="shared" si="7"/>
        <v>1.0214892670071039</v>
      </c>
      <c r="BB63">
        <f t="shared" si="8"/>
        <v>0.35591140128101412</v>
      </c>
      <c r="BC63">
        <f t="shared" si="9"/>
        <v>-1.2006651126229504</v>
      </c>
      <c r="BD63">
        <f t="shared" si="10"/>
        <v>-0.68462512648145601</v>
      </c>
      <c r="BE63">
        <f t="shared" si="47"/>
        <v>36.553274855874314</v>
      </c>
      <c r="BF63">
        <f t="shared" si="47"/>
        <v>36.5532748558864</v>
      </c>
      <c r="BG63">
        <f t="shared" si="47"/>
        <v>36.553274856380064</v>
      </c>
      <c r="BH63">
        <f t="shared" si="46"/>
        <v>36.553274876536172</v>
      </c>
      <c r="BI63">
        <f t="shared" si="46"/>
        <v>36.553275699502805</v>
      </c>
      <c r="BJ63">
        <f t="shared" si="46"/>
        <v>36.553309299662232</v>
      </c>
      <c r="BK63">
        <f t="shared" si="46"/>
        <v>36.554679006956086</v>
      </c>
      <c r="BL63">
        <f t="shared" si="11"/>
        <v>36.607396699985024</v>
      </c>
    </row>
    <row r="64" spans="1:64" s="23" customFormat="1" ht="12.95" customHeight="1" x14ac:dyDescent="0.2">
      <c r="A64" s="117" t="s">
        <v>238</v>
      </c>
      <c r="B64" s="118" t="s">
        <v>165</v>
      </c>
      <c r="C64" s="117">
        <v>57310.585200000001</v>
      </c>
      <c r="D64" s="117">
        <v>1E-4</v>
      </c>
      <c r="E64" s="23">
        <f t="shared" si="38"/>
        <v>12132.191530823726</v>
      </c>
      <c r="F64" s="99">
        <f t="shared" si="48"/>
        <v>12132.5</v>
      </c>
      <c r="G64" s="23">
        <f t="shared" si="39"/>
        <v>-9.9725000000034925E-2</v>
      </c>
      <c r="K64" s="22">
        <f t="shared" si="49"/>
        <v>-9.9725000000034925E-2</v>
      </c>
      <c r="P64" s="25">
        <f t="shared" si="40"/>
        <v>-0.10797617799812606</v>
      </c>
      <c r="Q64" s="26">
        <f t="shared" si="41"/>
        <v>42292.085200000001</v>
      </c>
      <c r="R64" s="23">
        <f t="shared" si="42"/>
        <v>6.8081938356183243E-5</v>
      </c>
      <c r="S64" s="98">
        <v>1</v>
      </c>
      <c r="T64" s="23">
        <f t="shared" si="43"/>
        <v>6.8081938356183243E-5</v>
      </c>
      <c r="U64" s="77"/>
      <c r="V64" s="23">
        <f t="shared" si="44"/>
        <v>8.2511779980911359E-3</v>
      </c>
      <c r="X64" s="23" t="e">
        <f>VLOOKUP(C64,'S (2)'!E$4:F$71,2,FALSE)</f>
        <v>#N/A</v>
      </c>
      <c r="Z64">
        <f t="shared" si="21"/>
        <v>12132.5</v>
      </c>
      <c r="AA64" s="120">
        <f t="shared" si="22"/>
        <v>-0.10015414260288344</v>
      </c>
      <c r="AB64" s="120">
        <f t="shared" si="23"/>
        <v>-8.2486089078162295E-2</v>
      </c>
      <c r="AC64" s="120">
        <f t="shared" si="24"/>
        <v>8.2511779980911359E-3</v>
      </c>
      <c r="AD64" s="120">
        <f t="shared" si="25"/>
        <v>4.2914260284851458E-4</v>
      </c>
      <c r="AE64" s="120">
        <f t="shared" si="26"/>
        <v>1.8416337357959792E-7</v>
      </c>
      <c r="AF64">
        <f t="shared" si="27"/>
        <v>8.2511779980911359E-3</v>
      </c>
      <c r="AG64" s="136"/>
      <c r="AH64">
        <f t="shared" si="28"/>
        <v>-1.7238910921872637E-2</v>
      </c>
      <c r="AI64">
        <f t="shared" si="29"/>
        <v>1.0591885152423901</v>
      </c>
      <c r="AJ64">
        <f t="shared" si="30"/>
        <v>-0.68255279474162667</v>
      </c>
      <c r="AK64">
        <f t="shared" si="31"/>
        <v>-5.0745373322048223E-3</v>
      </c>
      <c r="AL64">
        <f t="shared" si="32"/>
        <v>-8.5526024199227405E-2</v>
      </c>
      <c r="AM64">
        <f t="shared" si="33"/>
        <v>-4.2789097733930172E-2</v>
      </c>
      <c r="AN64" s="120">
        <f t="shared" si="45"/>
        <v>37.618518716413774</v>
      </c>
      <c r="AO64" s="120">
        <f t="shared" si="45"/>
        <v>37.618518716607738</v>
      </c>
      <c r="AP64" s="120">
        <f t="shared" si="45"/>
        <v>37.618518719883511</v>
      </c>
      <c r="AQ64" s="120">
        <f t="shared" si="45"/>
        <v>37.618518775205473</v>
      </c>
      <c r="AR64" s="120">
        <f t="shared" si="45"/>
        <v>37.618519709495608</v>
      </c>
      <c r="AS64" s="120">
        <f t="shared" si="45"/>
        <v>37.618535487993434</v>
      </c>
      <c r="AT64" s="120">
        <f t="shared" si="45"/>
        <v>37.618801955710644</v>
      </c>
      <c r="AU64" s="120">
        <f t="shared" si="35"/>
        <v>37.623301222297187</v>
      </c>
      <c r="AV64"/>
      <c r="AW64">
        <v>8400</v>
      </c>
      <c r="AX64">
        <f t="shared" si="4"/>
        <v>-6.0763714370894929E-2</v>
      </c>
      <c r="AY64">
        <f t="shared" si="5"/>
        <v>-6.7098667880550397E-2</v>
      </c>
      <c r="AZ64" s="120">
        <f t="shared" si="6"/>
        <v>6.3349535096554653E-3</v>
      </c>
      <c r="BA64">
        <f t="shared" si="7"/>
        <v>1.0244664694895231</v>
      </c>
      <c r="BB64">
        <f t="shared" si="8"/>
        <v>0.30461328277217942</v>
      </c>
      <c r="BC64">
        <f t="shared" si="9"/>
        <v>-1.1463083549256121</v>
      </c>
      <c r="BD64">
        <f t="shared" si="10"/>
        <v>-0.6454276234212919</v>
      </c>
      <c r="BE64">
        <f t="shared" si="47"/>
        <v>36.606316568101107</v>
      </c>
      <c r="BF64">
        <f t="shared" si="47"/>
        <v>36.606316568123582</v>
      </c>
      <c r="BG64">
        <f t="shared" si="47"/>
        <v>36.606316568946085</v>
      </c>
      <c r="BH64">
        <f t="shared" si="46"/>
        <v>36.606316599044824</v>
      </c>
      <c r="BI64">
        <f t="shared" si="46"/>
        <v>36.606317700475856</v>
      </c>
      <c r="BJ64">
        <f t="shared" si="46"/>
        <v>36.606358004552249</v>
      </c>
      <c r="BK64">
        <f t="shared" si="46"/>
        <v>36.607830680323929</v>
      </c>
      <c r="BL64">
        <f t="shared" si="11"/>
        <v>36.659063808557796</v>
      </c>
    </row>
    <row r="65" spans="1:64" s="23" customFormat="1" ht="12.95" customHeight="1" x14ac:dyDescent="0.2">
      <c r="A65" s="127" t="s">
        <v>315</v>
      </c>
      <c r="B65" s="128" t="str">
        <f>IF(D65=INT(D65),"I","II")</f>
        <v>I</v>
      </c>
      <c r="C65" s="127">
        <v>57310.585599999999</v>
      </c>
      <c r="D65" s="22"/>
      <c r="E65" s="23">
        <f t="shared" si="38"/>
        <v>12132.192768102939</v>
      </c>
      <c r="F65" s="99">
        <f t="shared" si="48"/>
        <v>12132.5</v>
      </c>
      <c r="G65" s="23">
        <f t="shared" si="39"/>
        <v>-9.9325000002863817E-2</v>
      </c>
      <c r="K65" s="22">
        <f t="shared" si="49"/>
        <v>-9.9325000002863817E-2</v>
      </c>
      <c r="P65" s="25">
        <f t="shared" si="40"/>
        <v>-0.10797617799812606</v>
      </c>
      <c r="Q65" s="26">
        <f t="shared" si="41"/>
        <v>42292.085599999999</v>
      </c>
      <c r="R65" s="23">
        <f t="shared" si="42"/>
        <v>7.4842880705709654E-5</v>
      </c>
      <c r="S65" s="98">
        <v>1</v>
      </c>
      <c r="T65" s="23">
        <f t="shared" si="43"/>
        <v>7.4842880705709654E-5</v>
      </c>
      <c r="U65" s="77"/>
      <c r="V65" s="23">
        <f t="shared" si="44"/>
        <v>8.6511779952622436E-3</v>
      </c>
      <c r="X65" s="23">
        <f>VLOOKUP(C65,'S (2)'!E$4:F$71,2,FALSE)</f>
        <v>-5728.5</v>
      </c>
      <c r="Z65">
        <f t="shared" si="21"/>
        <v>12132.5</v>
      </c>
      <c r="AA65" s="120">
        <f t="shared" si="22"/>
        <v>-0.10015414260288344</v>
      </c>
      <c r="AB65" s="120">
        <f t="shared" si="23"/>
        <v>-8.2086089080991187E-2</v>
      </c>
      <c r="AC65" s="120">
        <f t="shared" si="24"/>
        <v>8.6511779952622436E-3</v>
      </c>
      <c r="AD65" s="120">
        <f t="shared" si="25"/>
        <v>8.2914260001962226E-4</v>
      </c>
      <c r="AE65" s="120">
        <f t="shared" si="26"/>
        <v>6.8747745116729931E-7</v>
      </c>
      <c r="AF65">
        <f t="shared" si="27"/>
        <v>8.6511779952622436E-3</v>
      </c>
      <c r="AG65" s="136"/>
      <c r="AH65">
        <f t="shared" si="28"/>
        <v>-1.7238910921872637E-2</v>
      </c>
      <c r="AI65">
        <f t="shared" si="29"/>
        <v>1.0591885152423901</v>
      </c>
      <c r="AJ65">
        <f t="shared" si="30"/>
        <v>-0.68255279474162667</v>
      </c>
      <c r="AK65">
        <f t="shared" si="31"/>
        <v>-5.0745373322048223E-3</v>
      </c>
      <c r="AL65">
        <f t="shared" si="32"/>
        <v>-8.5526024199227405E-2</v>
      </c>
      <c r="AM65">
        <f t="shared" si="33"/>
        <v>-4.2789097733930172E-2</v>
      </c>
      <c r="AN65" s="120">
        <f t="shared" si="45"/>
        <v>37.618518716413774</v>
      </c>
      <c r="AO65" s="120">
        <f t="shared" si="45"/>
        <v>37.618518716607738</v>
      </c>
      <c r="AP65" s="120">
        <f t="shared" si="45"/>
        <v>37.618518719883511</v>
      </c>
      <c r="AQ65" s="120">
        <f t="shared" si="45"/>
        <v>37.618518775205473</v>
      </c>
      <c r="AR65" s="120">
        <f t="shared" si="45"/>
        <v>37.618519709495608</v>
      </c>
      <c r="AS65" s="120">
        <f t="shared" si="45"/>
        <v>37.618535487993434</v>
      </c>
      <c r="AT65" s="120">
        <f t="shared" si="45"/>
        <v>37.618801955710644</v>
      </c>
      <c r="AU65" s="120">
        <f t="shared" si="35"/>
        <v>37.623301222297187</v>
      </c>
      <c r="AV65"/>
      <c r="AW65">
        <v>8600</v>
      </c>
      <c r="AX65">
        <f t="shared" si="4"/>
        <v>-6.3002088174291163E-2</v>
      </c>
      <c r="AY65">
        <f t="shared" si="5"/>
        <v>-6.8036688111032528E-2</v>
      </c>
      <c r="AZ65" s="120">
        <f t="shared" si="6"/>
        <v>5.0345999367413709E-3</v>
      </c>
      <c r="BA65">
        <f t="shared" si="7"/>
        <v>1.0273879522908762</v>
      </c>
      <c r="BB65">
        <f t="shared" si="8"/>
        <v>0.25211154058942392</v>
      </c>
      <c r="BC65">
        <f t="shared" si="9"/>
        <v>-1.0916376254813591</v>
      </c>
      <c r="BD65">
        <f t="shared" si="10"/>
        <v>-0.60736700259789766</v>
      </c>
      <c r="BE65">
        <f t="shared" si="47"/>
        <v>36.659511248492194</v>
      </c>
      <c r="BF65">
        <f t="shared" si="47"/>
        <v>36.659511248530734</v>
      </c>
      <c r="BG65">
        <f t="shared" si="47"/>
        <v>36.659511249811395</v>
      </c>
      <c r="BH65">
        <f t="shared" si="46"/>
        <v>36.659511292368627</v>
      </c>
      <c r="BI65">
        <f t="shared" si="46"/>
        <v>36.65951270656641</v>
      </c>
      <c r="BJ65">
        <f t="shared" si="46"/>
        <v>36.659559699121665</v>
      </c>
      <c r="BK65">
        <f t="shared" si="46"/>
        <v>36.66111908959882</v>
      </c>
      <c r="BL65">
        <f t="shared" si="11"/>
        <v>36.710730917130569</v>
      </c>
    </row>
    <row r="66" spans="1:64" s="23" customFormat="1" ht="12.95" customHeight="1" x14ac:dyDescent="0.2">
      <c r="A66" s="117" t="s">
        <v>238</v>
      </c>
      <c r="B66" s="118" t="s">
        <v>165</v>
      </c>
      <c r="C66" s="117">
        <v>57310.585899999998</v>
      </c>
      <c r="D66" s="117">
        <v>4.4000000000000003E-3</v>
      </c>
      <c r="E66" s="23">
        <f t="shared" si="38"/>
        <v>12132.193696062357</v>
      </c>
      <c r="F66" s="99">
        <f t="shared" si="48"/>
        <v>12132.5</v>
      </c>
      <c r="G66" s="23">
        <f t="shared" si="39"/>
        <v>-9.9025000003166497E-2</v>
      </c>
      <c r="K66" s="22">
        <f t="shared" si="49"/>
        <v>-9.9025000003166497E-2</v>
      </c>
      <c r="P66" s="25">
        <f t="shared" si="40"/>
        <v>-0.10797617799812606</v>
      </c>
      <c r="Q66" s="26">
        <f t="shared" si="41"/>
        <v>42292.085899999998</v>
      </c>
      <c r="R66" s="23">
        <f t="shared" si="42"/>
        <v>8.0123587497448319E-5</v>
      </c>
      <c r="S66" s="98">
        <v>1</v>
      </c>
      <c r="T66" s="23">
        <f t="shared" si="43"/>
        <v>8.0123587497448319E-5</v>
      </c>
      <c r="U66" s="77"/>
      <c r="V66" s="23">
        <f t="shared" si="44"/>
        <v>8.9511779949595638E-3</v>
      </c>
      <c r="X66" s="23" t="e">
        <f>VLOOKUP(C66,'S (2)'!E$4:F$71,2,FALSE)</f>
        <v>#N/A</v>
      </c>
      <c r="Z66">
        <f t="shared" si="21"/>
        <v>12132.5</v>
      </c>
      <c r="AA66" s="120">
        <f t="shared" si="22"/>
        <v>-0.10015414260288344</v>
      </c>
      <c r="AB66" s="120">
        <f t="shared" si="23"/>
        <v>-8.1786089081293867E-2</v>
      </c>
      <c r="AC66" s="120">
        <f t="shared" si="24"/>
        <v>8.9511779949595638E-3</v>
      </c>
      <c r="AD66" s="120">
        <f t="shared" si="25"/>
        <v>1.1291425997169424E-3</v>
      </c>
      <c r="AE66" s="120">
        <f t="shared" si="26"/>
        <v>1.2749630104955352E-6</v>
      </c>
      <c r="AF66">
        <f t="shared" si="27"/>
        <v>8.9511779949595638E-3</v>
      </c>
      <c r="AG66" s="136"/>
      <c r="AH66">
        <f t="shared" si="28"/>
        <v>-1.7238910921872637E-2</v>
      </c>
      <c r="AI66">
        <f t="shared" si="29"/>
        <v>1.0591885152423901</v>
      </c>
      <c r="AJ66">
        <f t="shared" si="30"/>
        <v>-0.68255279474162667</v>
      </c>
      <c r="AK66">
        <f t="shared" si="31"/>
        <v>-5.0745373322048223E-3</v>
      </c>
      <c r="AL66">
        <f t="shared" si="32"/>
        <v>-8.5526024199227405E-2</v>
      </c>
      <c r="AM66">
        <f t="shared" si="33"/>
        <v>-4.2789097733930172E-2</v>
      </c>
      <c r="AN66" s="120">
        <f t="shared" si="45"/>
        <v>37.618518716413774</v>
      </c>
      <c r="AO66" s="120">
        <f t="shared" si="45"/>
        <v>37.618518716607738</v>
      </c>
      <c r="AP66" s="120">
        <f t="shared" si="45"/>
        <v>37.618518719883511</v>
      </c>
      <c r="AQ66" s="120">
        <f t="shared" si="45"/>
        <v>37.618518775205473</v>
      </c>
      <c r="AR66" s="120">
        <f t="shared" si="45"/>
        <v>37.618519709495608</v>
      </c>
      <c r="AS66" s="120">
        <f t="shared" si="45"/>
        <v>37.618535487993434</v>
      </c>
      <c r="AT66" s="120">
        <f t="shared" si="45"/>
        <v>37.618801955710644</v>
      </c>
      <c r="AU66" s="120">
        <f t="shared" si="35"/>
        <v>37.623301222297187</v>
      </c>
      <c r="AV66"/>
      <c r="AW66">
        <v>8800</v>
      </c>
      <c r="AX66">
        <f t="shared" si="4"/>
        <v>-6.5248174369605144E-2</v>
      </c>
      <c r="AY66">
        <f t="shared" si="5"/>
        <v>-6.8964458927518194E-2</v>
      </c>
      <c r="AZ66" s="120">
        <f t="shared" si="6"/>
        <v>3.7162845579130437E-3</v>
      </c>
      <c r="BA66">
        <f t="shared" si="7"/>
        <v>1.0302433645185904</v>
      </c>
      <c r="BB66">
        <f t="shared" si="8"/>
        <v>0.1985542337453573</v>
      </c>
      <c r="BC66">
        <f t="shared" si="9"/>
        <v>-1.0366585279491543</v>
      </c>
      <c r="BD66">
        <f t="shared" si="10"/>
        <v>-0.57034549984336291</v>
      </c>
      <c r="BE66">
        <f t="shared" si="47"/>
        <v>36.712855740079135</v>
      </c>
      <c r="BF66">
        <f t="shared" si="47"/>
        <v>36.712855740140881</v>
      </c>
      <c r="BG66">
        <f t="shared" si="47"/>
        <v>36.712855742024395</v>
      </c>
      <c r="BH66">
        <f t="shared" si="46"/>
        <v>36.71285579948195</v>
      </c>
      <c r="BI66">
        <f t="shared" si="46"/>
        <v>36.712857552250192</v>
      </c>
      <c r="BJ66">
        <f t="shared" si="46"/>
        <v>36.712911018991534</v>
      </c>
      <c r="BK66">
        <f t="shared" si="46"/>
        <v>36.714539907697308</v>
      </c>
      <c r="BL66">
        <f t="shared" si="11"/>
        <v>36.762398025703348</v>
      </c>
    </row>
    <row r="67" spans="1:64" s="23" customFormat="1" ht="12.95" customHeight="1" x14ac:dyDescent="0.2">
      <c r="A67" s="117" t="s">
        <v>238</v>
      </c>
      <c r="B67" s="118" t="s">
        <v>165</v>
      </c>
      <c r="C67" s="117">
        <v>57311.5524</v>
      </c>
      <c r="D67" s="117">
        <v>5.0000000000000001E-4</v>
      </c>
      <c r="E67" s="23">
        <f t="shared" si="38"/>
        <v>12135.18327198491</v>
      </c>
      <c r="F67" s="99">
        <f t="shared" si="48"/>
        <v>12135.5</v>
      </c>
      <c r="G67" s="23">
        <f t="shared" si="39"/>
        <v>-0.10239500000170665</v>
      </c>
      <c r="K67" s="22">
        <f t="shared" si="49"/>
        <v>-0.10239500000170665</v>
      </c>
      <c r="P67" s="25">
        <f t="shared" si="40"/>
        <v>-0.10801907041087318</v>
      </c>
      <c r="Q67" s="26">
        <f t="shared" si="41"/>
        <v>42293.0524</v>
      </c>
      <c r="R67" s="23">
        <f t="shared" si="42"/>
        <v>3.163016796726257E-5</v>
      </c>
      <c r="S67" s="98">
        <v>1</v>
      </c>
      <c r="T67" s="23">
        <f t="shared" si="43"/>
        <v>3.163016796726257E-5</v>
      </c>
      <c r="U67" s="77"/>
      <c r="V67" s="23">
        <f t="shared" si="44"/>
        <v>5.6240704091665289E-3</v>
      </c>
      <c r="X67" s="23" t="e">
        <f>VLOOKUP(C67,'S (2)'!E$4:F$71,2,FALSE)</f>
        <v>#N/A</v>
      </c>
      <c r="Z67">
        <f t="shared" si="21"/>
        <v>12135.5</v>
      </c>
      <c r="AA67" s="120">
        <f t="shared" si="22"/>
        <v>-0.10018044328399997</v>
      </c>
      <c r="AB67" s="120">
        <f t="shared" si="23"/>
        <v>-8.5141065224389981E-2</v>
      </c>
      <c r="AC67" s="120">
        <f t="shared" si="24"/>
        <v>5.6240704091665289E-3</v>
      </c>
      <c r="AD67" s="120">
        <f t="shared" si="25"/>
        <v>-2.2145567177066783E-3</v>
      </c>
      <c r="AE67" s="120">
        <f t="shared" si="26"/>
        <v>4.9042614559397765E-6</v>
      </c>
      <c r="AF67">
        <f t="shared" si="27"/>
        <v>5.6240704091665289E-3</v>
      </c>
      <c r="AG67" s="136"/>
      <c r="AH67">
        <f t="shared" si="28"/>
        <v>-1.7253934777316671E-2</v>
      </c>
      <c r="AI67">
        <f t="shared" si="29"/>
        <v>1.0591929282395152</v>
      </c>
      <c r="AJ67">
        <f t="shared" si="30"/>
        <v>-0.68319135152957922</v>
      </c>
      <c r="AK67">
        <f t="shared" si="31"/>
        <v>-5.0227992361020291E-3</v>
      </c>
      <c r="AL67">
        <f t="shared" si="32"/>
        <v>-8.4651932934804594E-2</v>
      </c>
      <c r="AM67">
        <f t="shared" si="33"/>
        <v>-4.2351260071894194E-2</v>
      </c>
      <c r="AN67" s="120">
        <f t="shared" si="45"/>
        <v>37.619342503416959</v>
      </c>
      <c r="AO67" s="120">
        <f t="shared" si="45"/>
        <v>37.619342503609019</v>
      </c>
      <c r="AP67" s="120">
        <f t="shared" si="45"/>
        <v>37.619342506852426</v>
      </c>
      <c r="AQ67" s="120">
        <f t="shared" si="45"/>
        <v>37.619342561624165</v>
      </c>
      <c r="AR67" s="120">
        <f t="shared" si="45"/>
        <v>37.619343486560787</v>
      </c>
      <c r="AS67" s="120">
        <f t="shared" si="45"/>
        <v>37.619359106060678</v>
      </c>
      <c r="AT67" s="120">
        <f t="shared" si="45"/>
        <v>37.619622871220777</v>
      </c>
      <c r="AU67" s="120">
        <f t="shared" si="35"/>
        <v>37.62407622892578</v>
      </c>
      <c r="AV67"/>
      <c r="AW67">
        <v>9000</v>
      </c>
      <c r="AX67">
        <f t="shared" si="4"/>
        <v>-6.7498234833080969E-2</v>
      </c>
      <c r="AY67">
        <f t="shared" si="5"/>
        <v>-6.9881980330007365E-2</v>
      </c>
      <c r="AZ67" s="120">
        <f t="shared" si="6"/>
        <v>2.3837454969263989E-3</v>
      </c>
      <c r="BA67">
        <f t="shared" si="7"/>
        <v>1.0330222779516516</v>
      </c>
      <c r="BB67">
        <f t="shared" si="8"/>
        <v>0.14409846647765087</v>
      </c>
      <c r="BC67">
        <f t="shared" si="9"/>
        <v>-0.9813778347389932</v>
      </c>
      <c r="BD67">
        <f t="shared" si="10"/>
        <v>-0.53427338843781413</v>
      </c>
      <c r="BE67">
        <f t="shared" si="47"/>
        <v>36.766346346960937</v>
      </c>
      <c r="BF67">
        <f t="shared" si="47"/>
        <v>36.766346347054245</v>
      </c>
      <c r="BG67">
        <f t="shared" si="47"/>
        <v>36.766346349691375</v>
      </c>
      <c r="BH67">
        <f t="shared" si="46"/>
        <v>36.766346424222547</v>
      </c>
      <c r="BI67">
        <f t="shared" si="46"/>
        <v>36.766348530638076</v>
      </c>
      <c r="BJ67">
        <f t="shared" si="46"/>
        <v>36.766408060117818</v>
      </c>
      <c r="BK67">
        <f t="shared" si="46"/>
        <v>36.768088454150472</v>
      </c>
      <c r="BL67">
        <f t="shared" si="11"/>
        <v>36.81406513427612</v>
      </c>
    </row>
    <row r="68" spans="1:64" s="23" customFormat="1" ht="12.95" customHeight="1" x14ac:dyDescent="0.2">
      <c r="A68" s="117" t="s">
        <v>238</v>
      </c>
      <c r="B68" s="118" t="s">
        <v>165</v>
      </c>
      <c r="C68" s="117">
        <v>57311.552600000003</v>
      </c>
      <c r="D68" s="117">
        <v>2.9999999999999997E-4</v>
      </c>
      <c r="E68" s="23">
        <f t="shared" si="38"/>
        <v>12135.183890624528</v>
      </c>
      <c r="F68" s="99">
        <f t="shared" si="48"/>
        <v>12135.5</v>
      </c>
      <c r="G68" s="23">
        <f t="shared" si="39"/>
        <v>-0.10219499999948312</v>
      </c>
      <c r="K68" s="22">
        <f t="shared" si="49"/>
        <v>-0.10219499999948312</v>
      </c>
      <c r="P68" s="25">
        <f t="shared" si="40"/>
        <v>-0.10801907041087318</v>
      </c>
      <c r="Q68" s="26">
        <f t="shared" si="41"/>
        <v>42293.052600000003</v>
      </c>
      <c r="R68" s="23">
        <f t="shared" si="42"/>
        <v>3.3919796156829203E-5</v>
      </c>
      <c r="S68" s="98">
        <v>1</v>
      </c>
      <c r="T68" s="23">
        <f t="shared" si="43"/>
        <v>3.3919796156829203E-5</v>
      </c>
      <c r="U68" s="77"/>
      <c r="V68" s="23">
        <f t="shared" si="44"/>
        <v>5.8240704113900615E-3</v>
      </c>
      <c r="X68" s="23" t="e">
        <f>VLOOKUP(C68,'S (2)'!E$4:F$71,2,FALSE)</f>
        <v>#N/A</v>
      </c>
      <c r="Z68">
        <f t="shared" si="21"/>
        <v>12135.5</v>
      </c>
      <c r="AA68" s="120">
        <f t="shared" si="22"/>
        <v>-0.10018044328399997</v>
      </c>
      <c r="AB68" s="120">
        <f t="shared" si="23"/>
        <v>-8.4941065222166448E-2</v>
      </c>
      <c r="AC68" s="120">
        <f t="shared" si="24"/>
        <v>5.8240704113900615E-3</v>
      </c>
      <c r="AD68" s="120">
        <f t="shared" si="25"/>
        <v>-2.0145567154831456E-3</v>
      </c>
      <c r="AE68" s="120">
        <f t="shared" si="26"/>
        <v>4.05843875989824E-6</v>
      </c>
      <c r="AF68">
        <f t="shared" si="27"/>
        <v>5.8240704113900615E-3</v>
      </c>
      <c r="AG68" s="136"/>
      <c r="AH68">
        <f t="shared" si="28"/>
        <v>-1.7253934777316671E-2</v>
      </c>
      <c r="AI68">
        <f t="shared" si="29"/>
        <v>1.0591929282395152</v>
      </c>
      <c r="AJ68">
        <f t="shared" si="30"/>
        <v>-0.68319135152957922</v>
      </c>
      <c r="AK68">
        <f t="shared" si="31"/>
        <v>-5.0227992361020291E-3</v>
      </c>
      <c r="AL68">
        <f t="shared" si="32"/>
        <v>-8.4651932934804594E-2</v>
      </c>
      <c r="AM68">
        <f t="shared" si="33"/>
        <v>-4.2351260071894194E-2</v>
      </c>
      <c r="AN68" s="120">
        <f t="shared" si="45"/>
        <v>37.619342503416959</v>
      </c>
      <c r="AO68" s="120">
        <f t="shared" si="45"/>
        <v>37.619342503609019</v>
      </c>
      <c r="AP68" s="120">
        <f t="shared" si="45"/>
        <v>37.619342506852426</v>
      </c>
      <c r="AQ68" s="120">
        <f t="shared" si="45"/>
        <v>37.619342561624165</v>
      </c>
      <c r="AR68" s="120">
        <f t="shared" si="45"/>
        <v>37.619343486560787</v>
      </c>
      <c r="AS68" s="120">
        <f t="shared" si="45"/>
        <v>37.619359106060678</v>
      </c>
      <c r="AT68" s="120">
        <f t="shared" si="45"/>
        <v>37.619622871220777</v>
      </c>
      <c r="AU68" s="120">
        <f t="shared" si="35"/>
        <v>37.62407622892578</v>
      </c>
      <c r="AV68"/>
      <c r="AW68">
        <v>9200</v>
      </c>
      <c r="AX68">
        <f t="shared" ref="AX68:AX131" si="50">AB$3+AB$4*AW68+AB$5*AW68^2+AZ68</f>
        <v>-6.9748422903591872E-2</v>
      </c>
      <c r="AY68">
        <f t="shared" ref="AY68:AY131" si="51">AB$3+AB$4*AW68+AB$5*AW68^2</f>
        <v>-7.0789252318500098E-2</v>
      </c>
      <c r="AZ68" s="120">
        <f t="shared" ref="AZ68:AZ131" si="52">$AB$6*($AB$11/BA68*BB68+$AB$12)</f>
        <v>1.0408294149082246E-3</v>
      </c>
      <c r="BA68">
        <f t="shared" ref="BA68:BA131" si="53">1+$AB$7*COS(BC68)</f>
        <v>1.0357142434230404</v>
      </c>
      <c r="BB68">
        <f t="shared" ref="BB68:BB131" si="54">SIN(BC68+RADIANS($AB$9))</f>
        <v>8.8909981182723447E-2</v>
      </c>
      <c r="BC68">
        <f t="shared" ref="BC68:BC131" si="55">2*ATAN(BD68)</f>
        <v>-0.9258035030613927</v>
      </c>
      <c r="BD68">
        <f t="shared" ref="BD68:BD131" si="56">SQRT((1+$AB$7)/(1-$AB$7))*TAN(BE68/2)</f>
        <v>-0.49906802554959551</v>
      </c>
      <c r="BE68">
        <f t="shared" si="47"/>
        <v>36.819978831735426</v>
      </c>
      <c r="BF68">
        <f t="shared" si="47"/>
        <v>36.819978831869385</v>
      </c>
      <c r="BG68">
        <f t="shared" si="47"/>
        <v>36.819978835404832</v>
      </c>
      <c r="BH68">
        <f t="shared" si="46"/>
        <v>36.819978928712878</v>
      </c>
      <c r="BI68">
        <f t="shared" si="46"/>
        <v>36.819981391308509</v>
      </c>
      <c r="BJ68">
        <f t="shared" si="46"/>
        <v>36.820046381741527</v>
      </c>
      <c r="BK68">
        <f t="shared" si="46"/>
        <v>36.82175970759571</v>
      </c>
      <c r="BL68">
        <f t="shared" ref="BL68:BL131" si="57">RADIANS($AB$9)+$AB$18*(AW68-AB$15)</f>
        <v>36.865732242848892</v>
      </c>
    </row>
    <row r="69" spans="1:64" s="23" customFormat="1" ht="12.95" customHeight="1" x14ac:dyDescent="0.2">
      <c r="A69" s="127" t="s">
        <v>315</v>
      </c>
      <c r="B69" s="128" t="str">
        <f>IF(D69=INT(D69),"I","II")</f>
        <v>I</v>
      </c>
      <c r="C69" s="127">
        <v>57311.5527</v>
      </c>
      <c r="D69" s="22"/>
      <c r="E69" s="23">
        <f t="shared" si="38"/>
        <v>12135.184199944326</v>
      </c>
      <c r="F69" s="99">
        <f t="shared" si="48"/>
        <v>12135.5</v>
      </c>
      <c r="G69" s="23">
        <f t="shared" si="39"/>
        <v>-0.10209500000200933</v>
      </c>
      <c r="K69" s="22">
        <f t="shared" si="49"/>
        <v>-0.10209500000200933</v>
      </c>
      <c r="P69" s="25">
        <f t="shared" si="40"/>
        <v>-0.10801907041087318</v>
      </c>
      <c r="Q69" s="26">
        <f t="shared" si="41"/>
        <v>42293.0527</v>
      </c>
      <c r="R69" s="23">
        <f t="shared" si="42"/>
        <v>3.5094610209176292E-5</v>
      </c>
      <c r="S69" s="98">
        <v>1</v>
      </c>
      <c r="T69" s="23">
        <f t="shared" si="43"/>
        <v>3.5094610209176292E-5</v>
      </c>
      <c r="U69" s="77"/>
      <c r="V69" s="23">
        <f t="shared" si="44"/>
        <v>5.9240704088638491E-3</v>
      </c>
      <c r="X69" s="23">
        <f>VLOOKUP(C69,'S (2)'!E$4:F$71,2,FALSE)</f>
        <v>-5725.5</v>
      </c>
      <c r="Z69">
        <f t="shared" si="21"/>
        <v>12135.5</v>
      </c>
      <c r="AA69" s="120">
        <f t="shared" si="22"/>
        <v>-0.10018044328399997</v>
      </c>
      <c r="AB69" s="120">
        <f t="shared" si="23"/>
        <v>-8.4841065224692661E-2</v>
      </c>
      <c r="AC69" s="120">
        <f t="shared" si="24"/>
        <v>5.9240704088638491E-3</v>
      </c>
      <c r="AD69" s="120">
        <f t="shared" si="25"/>
        <v>-1.9145567180093581E-3</v>
      </c>
      <c r="AE69" s="120">
        <f t="shared" si="26"/>
        <v>3.665527426474765E-6</v>
      </c>
      <c r="AF69">
        <f t="shared" si="27"/>
        <v>5.9240704088638491E-3</v>
      </c>
      <c r="AG69" s="136"/>
      <c r="AH69">
        <f t="shared" si="28"/>
        <v>-1.7253934777316671E-2</v>
      </c>
      <c r="AI69">
        <f t="shared" si="29"/>
        <v>1.0591929282395152</v>
      </c>
      <c r="AJ69">
        <f t="shared" si="30"/>
        <v>-0.68319135152957922</v>
      </c>
      <c r="AK69">
        <f t="shared" si="31"/>
        <v>-5.0227992361020291E-3</v>
      </c>
      <c r="AL69">
        <f t="shared" si="32"/>
        <v>-8.4651932934804594E-2</v>
      </c>
      <c r="AM69">
        <f t="shared" si="33"/>
        <v>-4.2351260071894194E-2</v>
      </c>
      <c r="AN69" s="120">
        <f t="shared" ref="AN69:AT84" si="58">$AU69+$AB$7*SIN(AO69)</f>
        <v>37.619342503416959</v>
      </c>
      <c r="AO69" s="120">
        <f t="shared" si="58"/>
        <v>37.619342503609019</v>
      </c>
      <c r="AP69" s="120">
        <f t="shared" si="58"/>
        <v>37.619342506852426</v>
      </c>
      <c r="AQ69" s="120">
        <f t="shared" si="58"/>
        <v>37.619342561624165</v>
      </c>
      <c r="AR69" s="120">
        <f t="shared" si="58"/>
        <v>37.619343486560787</v>
      </c>
      <c r="AS69" s="120">
        <f t="shared" si="58"/>
        <v>37.619359106060678</v>
      </c>
      <c r="AT69" s="120">
        <f t="shared" si="58"/>
        <v>37.619622871220777</v>
      </c>
      <c r="AU69" s="120">
        <f t="shared" si="35"/>
        <v>37.62407622892578</v>
      </c>
      <c r="AV69"/>
      <c r="AW69">
        <v>9400</v>
      </c>
      <c r="AX69">
        <f t="shared" si="50"/>
        <v>-7.1994795770979378E-2</v>
      </c>
      <c r="AY69">
        <f t="shared" si="51"/>
        <v>-7.1686274892996338E-2</v>
      </c>
      <c r="AZ69" s="120">
        <f t="shared" si="52"/>
        <v>-3.0852087798303963E-4</v>
      </c>
      <c r="BA69">
        <f t="shared" si="53"/>
        <v>1.0383088518456054</v>
      </c>
      <c r="BB69">
        <f t="shared" si="54"/>
        <v>3.3162637845644001E-2</v>
      </c>
      <c r="BC69">
        <f t="shared" si="55"/>
        <v>-0.86994468389163293</v>
      </c>
      <c r="BD69">
        <f t="shared" si="56"/>
        <v>-0.46465301943873494</v>
      </c>
      <c r="BE69">
        <f t="shared" si="47"/>
        <v>36.873748415976074</v>
      </c>
      <c r="BF69">
        <f t="shared" si="47"/>
        <v>36.873748416159749</v>
      </c>
      <c r="BG69">
        <f t="shared" si="47"/>
        <v>36.873748420718023</v>
      </c>
      <c r="BH69">
        <f t="shared" si="46"/>
        <v>36.873748533842715</v>
      </c>
      <c r="BI69">
        <f t="shared" si="46"/>
        <v>36.873751341302516</v>
      </c>
      <c r="BJ69">
        <f t="shared" si="46"/>
        <v>36.873821012397549</v>
      </c>
      <c r="BK69">
        <f t="shared" si="46"/>
        <v>36.875548319178158</v>
      </c>
      <c r="BL69">
        <f t="shared" si="57"/>
        <v>36.917399351421665</v>
      </c>
    </row>
    <row r="70" spans="1:64" s="23" customFormat="1" ht="12.95" customHeight="1" x14ac:dyDescent="0.2">
      <c r="A70" s="117" t="s">
        <v>238</v>
      </c>
      <c r="B70" s="118" t="s">
        <v>165</v>
      </c>
      <c r="C70" s="117">
        <v>57311.553200000002</v>
      </c>
      <c r="D70" s="117">
        <v>3.8E-3</v>
      </c>
      <c r="E70" s="23">
        <f t="shared" si="38"/>
        <v>12135.18574654336</v>
      </c>
      <c r="F70" s="99">
        <f t="shared" si="48"/>
        <v>12135.5</v>
      </c>
      <c r="G70" s="23">
        <f t="shared" si="39"/>
        <v>-0.10159500000008848</v>
      </c>
      <c r="K70" s="22">
        <f t="shared" si="49"/>
        <v>-0.10159500000008848</v>
      </c>
      <c r="P70" s="25">
        <f t="shared" si="40"/>
        <v>-0.10801907041087318</v>
      </c>
      <c r="Q70" s="26">
        <f t="shared" si="41"/>
        <v>42293.053200000002</v>
      </c>
      <c r="R70" s="23">
        <f t="shared" si="42"/>
        <v>4.1268680642719526E-5</v>
      </c>
      <c r="S70" s="98">
        <v>1</v>
      </c>
      <c r="T70" s="23">
        <f t="shared" si="43"/>
        <v>4.1268680642719526E-5</v>
      </c>
      <c r="U70" s="77"/>
      <c r="V70" s="23">
        <f t="shared" si="44"/>
        <v>6.4240704107847019E-3</v>
      </c>
      <c r="X70" s="23" t="e">
        <f>VLOOKUP(C70,'S (2)'!E$4:F$71,2,FALSE)</f>
        <v>#N/A</v>
      </c>
      <c r="Z70">
        <f t="shared" si="21"/>
        <v>12135.5</v>
      </c>
      <c r="AA70" s="120">
        <f t="shared" si="22"/>
        <v>-0.10018044328399997</v>
      </c>
      <c r="AB70" s="120">
        <f t="shared" si="23"/>
        <v>-8.4341065222771808E-2</v>
      </c>
      <c r="AC70" s="120">
        <f t="shared" si="24"/>
        <v>6.4240704107847019E-3</v>
      </c>
      <c r="AD70" s="120">
        <f t="shared" si="25"/>
        <v>-1.4145567160885053E-3</v>
      </c>
      <c r="AE70" s="120">
        <f t="shared" si="26"/>
        <v>2.0009707030310964E-6</v>
      </c>
      <c r="AF70">
        <f t="shared" si="27"/>
        <v>6.4240704107847019E-3</v>
      </c>
      <c r="AG70" s="136"/>
      <c r="AH70">
        <f t="shared" si="28"/>
        <v>-1.7253934777316671E-2</v>
      </c>
      <c r="AI70">
        <f t="shared" si="29"/>
        <v>1.0591929282395152</v>
      </c>
      <c r="AJ70">
        <f t="shared" si="30"/>
        <v>-0.68319135152957922</v>
      </c>
      <c r="AK70">
        <f t="shared" si="31"/>
        <v>-5.0227992361020291E-3</v>
      </c>
      <c r="AL70">
        <f t="shared" si="32"/>
        <v>-8.4651932934804594E-2</v>
      </c>
      <c r="AM70">
        <f t="shared" si="33"/>
        <v>-4.2351260071894194E-2</v>
      </c>
      <c r="AN70" s="120">
        <f t="shared" si="58"/>
        <v>37.619342503416959</v>
      </c>
      <c r="AO70" s="120">
        <f t="shared" si="58"/>
        <v>37.619342503609019</v>
      </c>
      <c r="AP70" s="120">
        <f t="shared" si="58"/>
        <v>37.619342506852426</v>
      </c>
      <c r="AQ70" s="120">
        <f t="shared" si="58"/>
        <v>37.619342561624165</v>
      </c>
      <c r="AR70" s="120">
        <f t="shared" si="58"/>
        <v>37.619343486560787</v>
      </c>
      <c r="AS70" s="120">
        <f t="shared" si="58"/>
        <v>37.619359106060678</v>
      </c>
      <c r="AT70" s="120">
        <f t="shared" si="58"/>
        <v>37.619622871220777</v>
      </c>
      <c r="AU70" s="120">
        <f t="shared" si="35"/>
        <v>37.62407622892578</v>
      </c>
      <c r="AV70"/>
      <c r="AW70">
        <v>9600</v>
      </c>
      <c r="AX70">
        <f t="shared" si="50"/>
        <v>-7.4233328094428092E-2</v>
      </c>
      <c r="AY70">
        <f t="shared" si="51"/>
        <v>-7.2573048053496111E-2</v>
      </c>
      <c r="AZ70" s="120">
        <f t="shared" si="52"/>
        <v>-1.6602800409319777E-3</v>
      </c>
      <c r="BA70">
        <f t="shared" si="53"/>
        <v>1.0407957994405861</v>
      </c>
      <c r="BB70">
        <f t="shared" si="54"/>
        <v>-2.2962223048811709E-2</v>
      </c>
      <c r="BC70">
        <f t="shared" si="55"/>
        <v>-0.81381172315688333</v>
      </c>
      <c r="BD70">
        <f t="shared" si="56"/>
        <v>-0.43095749888443358</v>
      </c>
      <c r="BE70">
        <f t="shared" si="47"/>
        <v>36.927649783984151</v>
      </c>
      <c r="BF70">
        <f t="shared" si="47"/>
        <v>36.927649784225636</v>
      </c>
      <c r="BG70">
        <f t="shared" si="47"/>
        <v>36.927649789896051</v>
      </c>
      <c r="BH70">
        <f t="shared" si="46"/>
        <v>36.92764992304366</v>
      </c>
      <c r="BI70">
        <f t="shared" si="46"/>
        <v>36.9276530494908</v>
      </c>
      <c r="BJ70">
        <f t="shared" si="46"/>
        <v>36.927726459056451</v>
      </c>
      <c r="BK70">
        <f t="shared" si="46"/>
        <v>36.929448626826257</v>
      </c>
      <c r="BL70">
        <f t="shared" si="57"/>
        <v>36.969066459994444</v>
      </c>
    </row>
    <row r="71" spans="1:64" s="23" customFormat="1" ht="12.95" customHeight="1" x14ac:dyDescent="0.2">
      <c r="A71" s="117" t="s">
        <v>238</v>
      </c>
      <c r="B71" s="118" t="s">
        <v>106</v>
      </c>
      <c r="C71" s="117">
        <v>57311.715600000003</v>
      </c>
      <c r="D71" s="117">
        <v>1.6000000000000001E-3</v>
      </c>
      <c r="E71" s="23">
        <f t="shared" si="38"/>
        <v>12135.688081907898</v>
      </c>
      <c r="F71" s="99">
        <f t="shared" si="48"/>
        <v>12136</v>
      </c>
      <c r="G71" s="23">
        <f t="shared" si="39"/>
        <v>-0.1008399999991525</v>
      </c>
      <c r="K71" s="22">
        <f t="shared" si="49"/>
        <v>-0.1008399999991525</v>
      </c>
      <c r="P71" s="25">
        <f t="shared" si="40"/>
        <v>-0.10802621992765815</v>
      </c>
      <c r="Q71" s="26">
        <f t="shared" si="41"/>
        <v>42293.215600000003</v>
      </c>
      <c r="R71" s="23">
        <f t="shared" si="42"/>
        <v>5.1641756860851819E-5</v>
      </c>
      <c r="S71" s="98">
        <v>1</v>
      </c>
      <c r="T71" s="23">
        <f t="shared" si="43"/>
        <v>5.1641756860851819E-5</v>
      </c>
      <c r="U71" s="77"/>
      <c r="V71" s="23">
        <f t="shared" si="44"/>
        <v>7.1862199285056549E-3</v>
      </c>
      <c r="X71" s="23">
        <f>VLOOKUP(C71,'S (2)'!E$4:F$71,2,FALSE)</f>
        <v>-5725</v>
      </c>
      <c r="Z71">
        <f t="shared" si="21"/>
        <v>12136</v>
      </c>
      <c r="AA71" s="120">
        <f t="shared" si="22"/>
        <v>-0.10018482537462037</v>
      </c>
      <c r="AB71" s="120">
        <f t="shared" si="23"/>
        <v>-8.3583562377954904E-2</v>
      </c>
      <c r="AC71" s="120">
        <f t="shared" si="24"/>
        <v>7.1862199285056549E-3</v>
      </c>
      <c r="AD71" s="120">
        <f t="shared" si="25"/>
        <v>-6.5517462453212882E-4</v>
      </c>
      <c r="AE71" s="120">
        <f t="shared" si="26"/>
        <v>4.2925378863081597E-7</v>
      </c>
      <c r="AF71">
        <f t="shared" si="27"/>
        <v>7.1862199285056549E-3</v>
      </c>
      <c r="AG71" s="136"/>
      <c r="AH71">
        <f t="shared" si="28"/>
        <v>-1.7256437621197589E-2</v>
      </c>
      <c r="AI71">
        <f t="shared" si="29"/>
        <v>1.0591936593457458</v>
      </c>
      <c r="AJ71">
        <f t="shared" si="30"/>
        <v>-0.68329772744163741</v>
      </c>
      <c r="AK71">
        <f t="shared" si="31"/>
        <v>-5.0141758040963278E-3</v>
      </c>
      <c r="AL71">
        <f t="shared" si="32"/>
        <v>-8.4506250350884535E-2</v>
      </c>
      <c r="AM71">
        <f t="shared" si="33"/>
        <v>-4.2278288354646663E-2</v>
      </c>
      <c r="AN71" s="120">
        <f t="shared" si="58"/>
        <v>37.619479801583751</v>
      </c>
      <c r="AO71" s="120">
        <f t="shared" si="58"/>
        <v>37.619479801775498</v>
      </c>
      <c r="AP71" s="120">
        <f t="shared" si="58"/>
        <v>37.619479805013505</v>
      </c>
      <c r="AQ71" s="120">
        <f t="shared" si="58"/>
        <v>37.619479859693492</v>
      </c>
      <c r="AR71" s="120">
        <f t="shared" si="58"/>
        <v>37.619480783070607</v>
      </c>
      <c r="AS71" s="120">
        <f t="shared" si="58"/>
        <v>37.619496376063942</v>
      </c>
      <c r="AT71" s="120">
        <f t="shared" si="58"/>
        <v>37.619759690733261</v>
      </c>
      <c r="AU71" s="120">
        <f t="shared" si="35"/>
        <v>37.624205396697214</v>
      </c>
      <c r="AV71"/>
      <c r="AW71">
        <v>9800</v>
      </c>
      <c r="AX71">
        <f t="shared" si="50"/>
        <v>-7.6459926810340681E-2</v>
      </c>
      <c r="AY71">
        <f t="shared" si="51"/>
        <v>-7.3449571799999433E-2</v>
      </c>
      <c r="AZ71" s="120">
        <f t="shared" si="52"/>
        <v>-3.0103550103412532E-3</v>
      </c>
      <c r="BA71">
        <f t="shared" si="53"/>
        <v>1.0431649566021053</v>
      </c>
      <c r="BB71">
        <f t="shared" si="54"/>
        <v>-7.9276535180708999E-2</v>
      </c>
      <c r="BC71">
        <f t="shared" si="55"/>
        <v>-0.75741615451370969</v>
      </c>
      <c r="BD71">
        <f t="shared" si="56"/>
        <v>-0.39791546936502148</v>
      </c>
      <c r="BE71">
        <f t="shared" si="47"/>
        <v>36.9816770900199</v>
      </c>
      <c r="BF71">
        <f t="shared" si="47"/>
        <v>36.981677090325277</v>
      </c>
      <c r="BG71">
        <f t="shared" si="47"/>
        <v>36.98167709714749</v>
      </c>
      <c r="BH71">
        <f t="shared" si="46"/>
        <v>36.981677249558743</v>
      </c>
      <c r="BI71">
        <f t="shared" si="46"/>
        <v>36.98168065449002</v>
      </c>
      <c r="BJ71">
        <f t="shared" si="46"/>
        <v>36.981756719444903</v>
      </c>
      <c r="BK71">
        <f t="shared" si="46"/>
        <v>36.98345467036323</v>
      </c>
      <c r="BL71">
        <f t="shared" si="57"/>
        <v>37.020733568567216</v>
      </c>
    </row>
    <row r="72" spans="1:64" s="23" customFormat="1" ht="12.95" customHeight="1" x14ac:dyDescent="0.2">
      <c r="A72" s="117" t="s">
        <v>238</v>
      </c>
      <c r="B72" s="118" t="s">
        <v>106</v>
      </c>
      <c r="C72" s="117">
        <v>57311.715600000003</v>
      </c>
      <c r="D72" s="117">
        <v>0</v>
      </c>
      <c r="E72" s="23">
        <f t="shared" si="38"/>
        <v>12135.688081907898</v>
      </c>
      <c r="F72" s="99">
        <f t="shared" si="48"/>
        <v>12136</v>
      </c>
      <c r="G72" s="23">
        <f t="shared" si="39"/>
        <v>-0.1008399999991525</v>
      </c>
      <c r="K72" s="22">
        <f t="shared" si="49"/>
        <v>-0.1008399999991525</v>
      </c>
      <c r="P72" s="25">
        <f t="shared" si="40"/>
        <v>-0.10802621992765815</v>
      </c>
      <c r="Q72" s="26">
        <f t="shared" si="41"/>
        <v>42293.215600000003</v>
      </c>
      <c r="R72" s="23">
        <f t="shared" si="42"/>
        <v>5.1641756860851819E-5</v>
      </c>
      <c r="S72" s="98">
        <v>1</v>
      </c>
      <c r="T72" s="23">
        <f t="shared" si="43"/>
        <v>5.1641756860851819E-5</v>
      </c>
      <c r="U72" s="77"/>
      <c r="V72" s="23">
        <f t="shared" si="44"/>
        <v>7.1862199285056549E-3</v>
      </c>
      <c r="X72" s="23">
        <f>VLOOKUP(C72,'S (2)'!E$4:F$71,2,FALSE)</f>
        <v>-5725</v>
      </c>
      <c r="Z72">
        <f t="shared" si="21"/>
        <v>12136</v>
      </c>
      <c r="AA72" s="120">
        <f t="shared" si="22"/>
        <v>-0.10018482537462037</v>
      </c>
      <c r="AB72" s="120">
        <f t="shared" si="23"/>
        <v>-8.3583562377954904E-2</v>
      </c>
      <c r="AC72" s="120">
        <f t="shared" si="24"/>
        <v>7.1862199285056549E-3</v>
      </c>
      <c r="AD72" s="120">
        <f t="shared" si="25"/>
        <v>-6.5517462453212882E-4</v>
      </c>
      <c r="AE72" s="120">
        <f t="shared" si="26"/>
        <v>4.2925378863081597E-7</v>
      </c>
      <c r="AF72">
        <f t="shared" si="27"/>
        <v>7.1862199285056549E-3</v>
      </c>
      <c r="AG72" s="136"/>
      <c r="AH72">
        <f t="shared" si="28"/>
        <v>-1.7256437621197589E-2</v>
      </c>
      <c r="AI72">
        <f t="shared" si="29"/>
        <v>1.0591936593457458</v>
      </c>
      <c r="AJ72">
        <f t="shared" si="30"/>
        <v>-0.68329772744163741</v>
      </c>
      <c r="AK72">
        <f t="shared" si="31"/>
        <v>-5.0141758040963278E-3</v>
      </c>
      <c r="AL72">
        <f t="shared" si="32"/>
        <v>-8.4506250350884535E-2</v>
      </c>
      <c r="AM72">
        <f t="shared" si="33"/>
        <v>-4.2278288354646663E-2</v>
      </c>
      <c r="AN72" s="120">
        <f t="shared" si="58"/>
        <v>37.619479801583751</v>
      </c>
      <c r="AO72" s="120">
        <f t="shared" si="58"/>
        <v>37.619479801775498</v>
      </c>
      <c r="AP72" s="120">
        <f t="shared" si="58"/>
        <v>37.619479805013505</v>
      </c>
      <c r="AQ72" s="120">
        <f t="shared" si="58"/>
        <v>37.619479859693492</v>
      </c>
      <c r="AR72" s="120">
        <f t="shared" si="58"/>
        <v>37.619480783070607</v>
      </c>
      <c r="AS72" s="120">
        <f t="shared" si="58"/>
        <v>37.619496376063942</v>
      </c>
      <c r="AT72" s="120">
        <f t="shared" si="58"/>
        <v>37.619759690733261</v>
      </c>
      <c r="AU72" s="120">
        <f t="shared" si="35"/>
        <v>37.624205396697214</v>
      </c>
      <c r="AV72"/>
      <c r="AW72">
        <v>10000</v>
      </c>
      <c r="AX72">
        <f t="shared" si="50"/>
        <v>-7.8670447068650354E-2</v>
      </c>
      <c r="AY72">
        <f t="shared" si="51"/>
        <v>-7.4315846132506275E-2</v>
      </c>
      <c r="AZ72" s="120">
        <f t="shared" si="52"/>
        <v>-4.3546009361440773E-3</v>
      </c>
      <c r="BA72">
        <f t="shared" si="53"/>
        <v>1.0454064397054552</v>
      </c>
      <c r="BB72">
        <f t="shared" si="54"/>
        <v>-0.13558637748957572</v>
      </c>
      <c r="BC72">
        <f t="shared" si="55"/>
        <v>-0.70077068316217028</v>
      </c>
      <c r="BD72">
        <f t="shared" si="56"/>
        <v>-0.365465243014444</v>
      </c>
      <c r="BE72">
        <f t="shared" si="47"/>
        <v>37.035823969184072</v>
      </c>
      <c r="BF72">
        <f t="shared" si="47"/>
        <v>37.035823969556283</v>
      </c>
      <c r="BG72">
        <f t="shared" si="47"/>
        <v>37.035823977507839</v>
      </c>
      <c r="BH72">
        <f t="shared" si="46"/>
        <v>37.035824147376523</v>
      </c>
      <c r="BI72">
        <f t="shared" si="46"/>
        <v>37.035827776268569</v>
      </c>
      <c r="BJ72">
        <f t="shared" si="46"/>
        <v>37.035905297560596</v>
      </c>
      <c r="BK72">
        <f t="shared" si="46"/>
        <v>37.037560207414167</v>
      </c>
      <c r="BL72">
        <f t="shared" si="57"/>
        <v>37.072400677139989</v>
      </c>
    </row>
    <row r="73" spans="1:64" s="23" customFormat="1" ht="12.95" customHeight="1" x14ac:dyDescent="0.2">
      <c r="A73" s="117" t="s">
        <v>238</v>
      </c>
      <c r="B73" s="118" t="s">
        <v>165</v>
      </c>
      <c r="C73" s="117">
        <v>57330.628700000001</v>
      </c>
      <c r="D73" s="117">
        <v>5.9999999999999995E-4</v>
      </c>
      <c r="E73" s="23">
        <f t="shared" si="38"/>
        <v>12194.190046088657</v>
      </c>
      <c r="F73" s="99">
        <f t="shared" si="48"/>
        <v>12194.5</v>
      </c>
      <c r="G73" s="23">
        <f t="shared" si="39"/>
        <v>-0.10020499999518506</v>
      </c>
      <c r="K73" s="22">
        <f t="shared" si="49"/>
        <v>-0.10020499999518506</v>
      </c>
      <c r="P73" s="25">
        <f t="shared" si="40"/>
        <v>-0.1088642543917944</v>
      </c>
      <c r="Q73" s="26">
        <f t="shared" si="41"/>
        <v>42312.128700000001</v>
      </c>
      <c r="R73" s="23">
        <f t="shared" si="42"/>
        <v>7.4982686705198084E-5</v>
      </c>
      <c r="S73" s="98">
        <v>1</v>
      </c>
      <c r="T73" s="23">
        <f t="shared" si="43"/>
        <v>7.4982686705198084E-5</v>
      </c>
      <c r="U73" s="77"/>
      <c r="V73" s="23">
        <f t="shared" si="44"/>
        <v>8.6592543966093338E-3</v>
      </c>
      <c r="X73" s="23" t="e">
        <f>VLOOKUP(C73,'S (2)'!E$4:F$71,2,FALSE)</f>
        <v>#N/A</v>
      </c>
      <c r="Z73">
        <f t="shared" si="21"/>
        <v>12194.5</v>
      </c>
      <c r="AA73" s="120">
        <f t="shared" si="22"/>
        <v>-0.10069484065839657</v>
      </c>
      <c r="AB73" s="120">
        <f t="shared" si="23"/>
        <v>-8.265797676057586E-2</v>
      </c>
      <c r="AC73" s="120">
        <f t="shared" si="24"/>
        <v>8.6592543966093338E-3</v>
      </c>
      <c r="AD73" s="120">
        <f t="shared" si="25"/>
        <v>4.8984066321150488E-4</v>
      </c>
      <c r="AE73" s="120">
        <f t="shared" si="26"/>
        <v>2.3994387533548692E-7</v>
      </c>
      <c r="AF73">
        <f t="shared" si="27"/>
        <v>8.6592543966093338E-3</v>
      </c>
      <c r="AG73" s="136"/>
      <c r="AH73">
        <f t="shared" si="28"/>
        <v>-1.7547023234609205E-2</v>
      </c>
      <c r="AI73">
        <f t="shared" si="29"/>
        <v>1.0592705278494083</v>
      </c>
      <c r="AJ73">
        <f t="shared" si="30"/>
        <v>-0.69564393255777868</v>
      </c>
      <c r="AK73">
        <f t="shared" si="31"/>
        <v>-4.0044717737922515E-3</v>
      </c>
      <c r="AL73">
        <f t="shared" si="32"/>
        <v>-6.7460093114243128E-2</v>
      </c>
      <c r="AM73">
        <f t="shared" si="33"/>
        <v>-3.374284411949096E-2</v>
      </c>
      <c r="AN73" s="120">
        <f t="shared" si="58"/>
        <v>37.63554429727926</v>
      </c>
      <c r="AO73" s="120">
        <f t="shared" si="58"/>
        <v>37.63554429743342</v>
      </c>
      <c r="AP73" s="120">
        <f t="shared" si="58"/>
        <v>37.635544300033771</v>
      </c>
      <c r="AQ73" s="120">
        <f t="shared" si="58"/>
        <v>37.635544343895084</v>
      </c>
      <c r="AR73" s="120">
        <f t="shared" si="58"/>
        <v>37.635545083725106</v>
      </c>
      <c r="AS73" s="120">
        <f t="shared" si="58"/>
        <v>37.635557562790218</v>
      </c>
      <c r="AT73" s="120">
        <f t="shared" si="58"/>
        <v>37.635768051629199</v>
      </c>
      <c r="AU73" s="120">
        <f t="shared" si="35"/>
        <v>37.639318025954751</v>
      </c>
      <c r="AV73"/>
      <c r="AW73">
        <v>10200</v>
      </c>
      <c r="AX73">
        <f t="shared" si="50"/>
        <v>-8.086070921524606E-2</v>
      </c>
      <c r="AY73">
        <f t="shared" si="51"/>
        <v>-7.517187105101665E-2</v>
      </c>
      <c r="AZ73" s="120">
        <f t="shared" si="52"/>
        <v>-5.6888381642294077E-3</v>
      </c>
      <c r="BA73">
        <f t="shared" si="53"/>
        <v>1.0475106850459772</v>
      </c>
      <c r="BB73">
        <f t="shared" si="54"/>
        <v>-0.191692958147474</v>
      </c>
      <c r="BC73">
        <f t="shared" si="55"/>
        <v>-0.64388916024210274</v>
      </c>
      <c r="BD73">
        <f t="shared" si="56"/>
        <v>-0.33354893141812941</v>
      </c>
      <c r="BE73">
        <f t="shared" si="47"/>
        <v>37.090083552081566</v>
      </c>
      <c r="BF73">
        <f t="shared" si="47"/>
        <v>37.090083552519474</v>
      </c>
      <c r="BG73">
        <f t="shared" si="47"/>
        <v>37.090083561506844</v>
      </c>
      <c r="BH73">
        <f t="shared" si="46"/>
        <v>37.090083745958658</v>
      </c>
      <c r="BI73">
        <f t="shared" si="46"/>
        <v>37.090087531539332</v>
      </c>
      <c r="BJ73">
        <f t="shared" si="46"/>
        <v>37.090165222366274</v>
      </c>
      <c r="BK73">
        <f t="shared" si="46"/>
        <v>37.091758730066296</v>
      </c>
      <c r="BL73">
        <f t="shared" si="57"/>
        <v>37.124067785712761</v>
      </c>
    </row>
    <row r="74" spans="1:64" s="23" customFormat="1" ht="12.95" customHeight="1" x14ac:dyDescent="0.2">
      <c r="A74" s="127" t="s">
        <v>315</v>
      </c>
      <c r="B74" s="128" t="str">
        <f>IF(D74=INT(D74),"I","II")</f>
        <v>I</v>
      </c>
      <c r="C74" s="127">
        <v>57330.628799999999</v>
      </c>
      <c r="D74" s="22"/>
      <c r="E74" s="23">
        <f t="shared" si="38"/>
        <v>12194.190355408455</v>
      </c>
      <c r="F74" s="99">
        <f t="shared" si="48"/>
        <v>12194.5</v>
      </c>
      <c r="G74" s="23">
        <f t="shared" si="39"/>
        <v>-0.10010499999771127</v>
      </c>
      <c r="K74" s="22">
        <f t="shared" si="49"/>
        <v>-0.10010499999771127</v>
      </c>
      <c r="P74" s="25">
        <f t="shared" si="40"/>
        <v>-0.1088642543917944</v>
      </c>
      <c r="Q74" s="26">
        <f t="shared" si="41"/>
        <v>42312.128799999999</v>
      </c>
      <c r="R74" s="23">
        <f t="shared" si="42"/>
        <v>7.6724537540264463E-5</v>
      </c>
      <c r="S74" s="98">
        <v>1</v>
      </c>
      <c r="T74" s="23">
        <f t="shared" si="43"/>
        <v>7.6724537540264463E-5</v>
      </c>
      <c r="U74" s="77"/>
      <c r="V74" s="23">
        <f t="shared" si="44"/>
        <v>8.7592543940831213E-3</v>
      </c>
      <c r="X74" s="23">
        <f>VLOOKUP(C74,'S (2)'!E$4:F$71,2,FALSE)</f>
        <v>-5666.5</v>
      </c>
      <c r="Z74">
        <f t="shared" si="21"/>
        <v>12194.5</v>
      </c>
      <c r="AA74" s="120">
        <f t="shared" si="22"/>
        <v>-0.10069484065839657</v>
      </c>
      <c r="AB74" s="120">
        <f t="shared" si="23"/>
        <v>-8.2557976763102073E-2</v>
      </c>
      <c r="AC74" s="120">
        <f t="shared" si="24"/>
        <v>8.7592543940831213E-3</v>
      </c>
      <c r="AD74" s="120">
        <f t="shared" si="25"/>
        <v>5.898406606852924E-4</v>
      </c>
      <c r="AE74" s="120">
        <f t="shared" si="26"/>
        <v>3.4791200499766226E-7</v>
      </c>
      <c r="AF74">
        <f t="shared" si="27"/>
        <v>8.7592543940831213E-3</v>
      </c>
      <c r="AG74" s="136"/>
      <c r="AH74">
        <f t="shared" si="28"/>
        <v>-1.7547023234609205E-2</v>
      </c>
      <c r="AI74">
        <f t="shared" si="29"/>
        <v>1.0592705278494083</v>
      </c>
      <c r="AJ74">
        <f t="shared" si="30"/>
        <v>-0.69564393255777868</v>
      </c>
      <c r="AK74">
        <f t="shared" si="31"/>
        <v>-4.0044717737922515E-3</v>
      </c>
      <c r="AL74">
        <f t="shared" si="32"/>
        <v>-6.7460093114243128E-2</v>
      </c>
      <c r="AM74">
        <f t="shared" si="33"/>
        <v>-3.374284411949096E-2</v>
      </c>
      <c r="AN74" s="120">
        <f t="shared" si="58"/>
        <v>37.63554429727926</v>
      </c>
      <c r="AO74" s="120">
        <f t="shared" si="58"/>
        <v>37.63554429743342</v>
      </c>
      <c r="AP74" s="120">
        <f t="shared" si="58"/>
        <v>37.635544300033771</v>
      </c>
      <c r="AQ74" s="120">
        <f t="shared" si="58"/>
        <v>37.635544343895084</v>
      </c>
      <c r="AR74" s="120">
        <f t="shared" si="58"/>
        <v>37.635545083725106</v>
      </c>
      <c r="AS74" s="120">
        <f t="shared" si="58"/>
        <v>37.635557562790218</v>
      </c>
      <c r="AT74" s="120">
        <f t="shared" si="58"/>
        <v>37.635768051629199</v>
      </c>
      <c r="AU74" s="120">
        <f t="shared" si="35"/>
        <v>37.639318025954751</v>
      </c>
      <c r="AV74"/>
      <c r="AW74">
        <v>10400</v>
      </c>
      <c r="AX74">
        <f t="shared" si="50"/>
        <v>-8.3026516716714155E-2</v>
      </c>
      <c r="AY74">
        <f t="shared" si="51"/>
        <v>-7.6017646555530546E-2</v>
      </c>
      <c r="AZ74" s="120">
        <f t="shared" si="52"/>
        <v>-7.0088701611836102E-3</v>
      </c>
      <c r="BA74">
        <f t="shared" si="53"/>
        <v>1.0494685239833319</v>
      </c>
      <c r="BB74">
        <f t="shared" si="54"/>
        <v>-0.24739370530622648</v>
      </c>
      <c r="BC74">
        <f t="shared" si="55"/>
        <v>-0.58678654747452696</v>
      </c>
      <c r="BD74">
        <f t="shared" si="56"/>
        <v>-0.30211199198129918</v>
      </c>
      <c r="BE74">
        <f t="shared" si="47"/>
        <v>37.144448483354417</v>
      </c>
      <c r="BF74">
        <f t="shared" si="47"/>
        <v>37.144448483852052</v>
      </c>
      <c r="BG74">
        <f t="shared" si="47"/>
        <v>37.144448493706385</v>
      </c>
      <c r="BH74">
        <f t="shared" si="46"/>
        <v>37.144448688843823</v>
      </c>
      <c r="BI74">
        <f t="shared" si="46"/>
        <v>37.144452552990586</v>
      </c>
      <c r="BJ74">
        <f t="shared" si="46"/>
        <v>37.144529069615579</v>
      </c>
      <c r="BK74">
        <f t="shared" si="46"/>
        <v>37.146043482237921</v>
      </c>
      <c r="BL74">
        <f t="shared" si="57"/>
        <v>37.175734894285533</v>
      </c>
    </row>
    <row r="75" spans="1:64" s="23" customFormat="1" ht="12.95" customHeight="1" x14ac:dyDescent="0.2">
      <c r="A75" s="117" t="s">
        <v>238</v>
      </c>
      <c r="B75" s="118" t="s">
        <v>165</v>
      </c>
      <c r="C75" s="117">
        <v>57330.628900000003</v>
      </c>
      <c r="D75" s="117">
        <v>1E-3</v>
      </c>
      <c r="E75" s="23">
        <f t="shared" si="38"/>
        <v>12194.190664728276</v>
      </c>
      <c r="F75" s="99">
        <f t="shared" si="48"/>
        <v>12194.5</v>
      </c>
      <c r="G75" s="23">
        <f t="shared" si="39"/>
        <v>-0.10000499999296153</v>
      </c>
      <c r="K75" s="22">
        <f t="shared" si="49"/>
        <v>-0.10000499999296153</v>
      </c>
      <c r="P75" s="25">
        <f t="shared" si="40"/>
        <v>-0.1088642543917944</v>
      </c>
      <c r="Q75" s="26">
        <f t="shared" si="41"/>
        <v>42312.128900000003</v>
      </c>
      <c r="R75" s="23">
        <f t="shared" si="42"/>
        <v>7.8486388503239501E-5</v>
      </c>
      <c r="S75" s="98">
        <v>1</v>
      </c>
      <c r="T75" s="23">
        <f t="shared" si="43"/>
        <v>7.8486388503239501E-5</v>
      </c>
      <c r="U75" s="77"/>
      <c r="V75" s="23">
        <f t="shared" si="44"/>
        <v>8.8592543988328665E-3</v>
      </c>
      <c r="X75" s="23" t="e">
        <f>VLOOKUP(C75,'S (2)'!E$4:F$71,2,FALSE)</f>
        <v>#N/A</v>
      </c>
      <c r="Z75">
        <f t="shared" si="21"/>
        <v>12194.5</v>
      </c>
      <c r="AA75" s="120">
        <f t="shared" si="22"/>
        <v>-0.10069484065839657</v>
      </c>
      <c r="AB75" s="120">
        <f t="shared" si="23"/>
        <v>-8.2457976758352328E-2</v>
      </c>
      <c r="AC75" s="120">
        <f t="shared" si="24"/>
        <v>8.8592543988328665E-3</v>
      </c>
      <c r="AD75" s="120">
        <f t="shared" si="25"/>
        <v>6.8984066543503753E-4</v>
      </c>
      <c r="AE75" s="120">
        <f t="shared" si="26"/>
        <v>4.7588014368785538E-7</v>
      </c>
      <c r="AF75">
        <f t="shared" si="27"/>
        <v>8.8592543988328665E-3</v>
      </c>
      <c r="AG75" s="136"/>
      <c r="AH75">
        <f t="shared" si="28"/>
        <v>-1.7547023234609205E-2</v>
      </c>
      <c r="AI75">
        <f t="shared" si="29"/>
        <v>1.0592705278494083</v>
      </c>
      <c r="AJ75">
        <f t="shared" si="30"/>
        <v>-0.69564393255777868</v>
      </c>
      <c r="AK75">
        <f t="shared" si="31"/>
        <v>-4.0044717737922515E-3</v>
      </c>
      <c r="AL75">
        <f t="shared" si="32"/>
        <v>-6.7460093114243128E-2</v>
      </c>
      <c r="AM75">
        <f t="shared" si="33"/>
        <v>-3.374284411949096E-2</v>
      </c>
      <c r="AN75" s="120">
        <f t="shared" si="58"/>
        <v>37.63554429727926</v>
      </c>
      <c r="AO75" s="120">
        <f t="shared" si="58"/>
        <v>37.63554429743342</v>
      </c>
      <c r="AP75" s="120">
        <f t="shared" si="58"/>
        <v>37.635544300033771</v>
      </c>
      <c r="AQ75" s="120">
        <f t="shared" si="58"/>
        <v>37.635544343895084</v>
      </c>
      <c r="AR75" s="120">
        <f t="shared" si="58"/>
        <v>37.635545083725106</v>
      </c>
      <c r="AS75" s="120">
        <f t="shared" si="58"/>
        <v>37.635557562790218</v>
      </c>
      <c r="AT75" s="120">
        <f t="shared" si="58"/>
        <v>37.635768051629199</v>
      </c>
      <c r="AU75" s="120">
        <f t="shared" si="35"/>
        <v>37.639318025954751</v>
      </c>
      <c r="AV75"/>
      <c r="AW75">
        <v>10600</v>
      </c>
      <c r="AX75">
        <f t="shared" si="50"/>
        <v>-8.5163674902396999E-2</v>
      </c>
      <c r="AY75">
        <f t="shared" si="51"/>
        <v>-7.6853172646047976E-2</v>
      </c>
      <c r="AZ75" s="120">
        <f t="shared" si="52"/>
        <v>-8.3105022563490262E-3</v>
      </c>
      <c r="BA75">
        <f t="shared" si="53"/>
        <v>1.0512712582675501</v>
      </c>
      <c r="BB75">
        <f t="shared" si="54"/>
        <v>-0.30248345588092534</v>
      </c>
      <c r="BC75">
        <f t="shared" si="55"/>
        <v>-0.52947887184729225</v>
      </c>
      <c r="BD75">
        <f t="shared" si="56"/>
        <v>-0.2711028199761375</v>
      </c>
      <c r="BE75">
        <f t="shared" si="47"/>
        <v>37.198910944120293</v>
      </c>
      <c r="BF75">
        <f t="shared" si="47"/>
        <v>37.198910944666508</v>
      </c>
      <c r="BG75">
        <f t="shared" si="47"/>
        <v>37.198910955144932</v>
      </c>
      <c r="BH75">
        <f t="shared" si="46"/>
        <v>37.198911156159568</v>
      </c>
      <c r="BI75">
        <f t="shared" si="46"/>
        <v>37.198915012355691</v>
      </c>
      <c r="BJ75">
        <f t="shared" si="46"/>
        <v>37.198988986731138</v>
      </c>
      <c r="BK75">
        <f t="shared" si="46"/>
        <v>37.200407477709689</v>
      </c>
      <c r="BL75">
        <f t="shared" si="57"/>
        <v>37.227402002858312</v>
      </c>
    </row>
    <row r="76" spans="1:64" s="23" customFormat="1" ht="12.95" customHeight="1" x14ac:dyDescent="0.2">
      <c r="A76" s="117" t="s">
        <v>238</v>
      </c>
      <c r="B76" s="118" t="s">
        <v>165</v>
      </c>
      <c r="C76" s="117">
        <v>57330.629500000003</v>
      </c>
      <c r="D76" s="117">
        <v>2.5000000000000001E-3</v>
      </c>
      <c r="E76" s="23">
        <f t="shared" si="38"/>
        <v>12194.192520647108</v>
      </c>
      <c r="F76" s="99">
        <f t="shared" si="48"/>
        <v>12194.5</v>
      </c>
      <c r="G76" s="23">
        <f t="shared" si="39"/>
        <v>-9.9404999993566889E-2</v>
      </c>
      <c r="K76" s="22">
        <f t="shared" si="49"/>
        <v>-9.9404999993566889E-2</v>
      </c>
      <c r="P76" s="25">
        <f t="shared" si="40"/>
        <v>-0.1088642543917944</v>
      </c>
      <c r="Q76" s="26">
        <f t="shared" si="41"/>
        <v>42312.129500000003</v>
      </c>
      <c r="R76" s="23">
        <f t="shared" si="42"/>
        <v>8.9477493770386433E-5</v>
      </c>
      <c r="S76" s="98">
        <v>1</v>
      </c>
      <c r="T76" s="23">
        <f t="shared" si="43"/>
        <v>8.9477493770386433E-5</v>
      </c>
      <c r="U76" s="77"/>
      <c r="V76" s="23">
        <f t="shared" si="44"/>
        <v>9.4592543982275068E-3</v>
      </c>
      <c r="X76" s="23" t="e">
        <f>VLOOKUP(C76,'S (2)'!E$4:F$71,2,FALSE)</f>
        <v>#N/A</v>
      </c>
      <c r="Z76">
        <f t="shared" si="21"/>
        <v>12194.5</v>
      </c>
      <c r="AA76" s="120">
        <f t="shared" si="22"/>
        <v>-0.10069484065839657</v>
      </c>
      <c r="AB76" s="120">
        <f t="shared" si="23"/>
        <v>-8.1857976758957687E-2</v>
      </c>
      <c r="AC76" s="120">
        <f t="shared" si="24"/>
        <v>9.4592543982275068E-3</v>
      </c>
      <c r="AD76" s="120">
        <f t="shared" si="25"/>
        <v>1.2898406648296779E-3</v>
      </c>
      <c r="AE76" s="120">
        <f t="shared" si="26"/>
        <v>1.6636889406482654E-6</v>
      </c>
      <c r="AF76">
        <f t="shared" si="27"/>
        <v>9.4592543982275068E-3</v>
      </c>
      <c r="AG76" s="136"/>
      <c r="AH76">
        <f t="shared" si="28"/>
        <v>-1.7547023234609205E-2</v>
      </c>
      <c r="AI76">
        <f t="shared" si="29"/>
        <v>1.0592705278494083</v>
      </c>
      <c r="AJ76">
        <f t="shared" si="30"/>
        <v>-0.69564393255777868</v>
      </c>
      <c r="AK76">
        <f t="shared" si="31"/>
        <v>-4.0044717737922515E-3</v>
      </c>
      <c r="AL76">
        <f t="shared" si="32"/>
        <v>-6.7460093114243128E-2</v>
      </c>
      <c r="AM76">
        <f t="shared" si="33"/>
        <v>-3.374284411949096E-2</v>
      </c>
      <c r="AN76" s="120">
        <f t="shared" si="58"/>
        <v>37.63554429727926</v>
      </c>
      <c r="AO76" s="120">
        <f t="shared" si="58"/>
        <v>37.63554429743342</v>
      </c>
      <c r="AP76" s="120">
        <f t="shared" si="58"/>
        <v>37.635544300033771</v>
      </c>
      <c r="AQ76" s="120">
        <f t="shared" si="58"/>
        <v>37.635544343895084</v>
      </c>
      <c r="AR76" s="120">
        <f t="shared" si="58"/>
        <v>37.635545083725106</v>
      </c>
      <c r="AS76" s="120">
        <f t="shared" si="58"/>
        <v>37.635557562790218</v>
      </c>
      <c r="AT76" s="120">
        <f t="shared" si="58"/>
        <v>37.635768051629199</v>
      </c>
      <c r="AU76" s="120">
        <f t="shared" si="35"/>
        <v>37.639318025954751</v>
      </c>
      <c r="AV76"/>
      <c r="AW76">
        <v>10800</v>
      </c>
      <c r="AX76">
        <f t="shared" si="50"/>
        <v>-8.7268010378461061E-2</v>
      </c>
      <c r="AY76">
        <f t="shared" si="51"/>
        <v>-7.7678449322568954E-2</v>
      </c>
      <c r="AZ76" s="120">
        <f t="shared" si="52"/>
        <v>-9.5895610558921103E-3</v>
      </c>
      <c r="BA76">
        <f t="shared" si="53"/>
        <v>1.0529107344431696</v>
      </c>
      <c r="BB76">
        <f t="shared" si="54"/>
        <v>-0.3567557309985509</v>
      </c>
      <c r="BC76">
        <f t="shared" si="55"/>
        <v>-0.47198317029508252</v>
      </c>
      <c r="BD76">
        <f t="shared" si="56"/>
        <v>-0.24047237950508754</v>
      </c>
      <c r="BE76">
        <f t="shared" si="47"/>
        <v>37.253462678297687</v>
      </c>
      <c r="BF76">
        <f t="shared" si="47"/>
        <v>37.253462678876232</v>
      </c>
      <c r="BG76">
        <f t="shared" si="47"/>
        <v>37.253462689669234</v>
      </c>
      <c r="BH76">
        <f t="shared" si="46"/>
        <v>37.25346289101789</v>
      </c>
      <c r="BI76">
        <f t="shared" si="46"/>
        <v>37.253466647269228</v>
      </c>
      <c r="BJ76">
        <f t="shared" si="46"/>
        <v>37.253536720623018</v>
      </c>
      <c r="BK76">
        <f t="shared" si="46"/>
        <v>37.254843518770095</v>
      </c>
      <c r="BL76">
        <f t="shared" si="57"/>
        <v>37.279069111431085</v>
      </c>
    </row>
    <row r="77" spans="1:64" s="23" customFormat="1" ht="12.95" customHeight="1" x14ac:dyDescent="0.2">
      <c r="A77" s="117" t="s">
        <v>238</v>
      </c>
      <c r="B77" s="118" t="s">
        <v>106</v>
      </c>
      <c r="C77" s="117">
        <v>57334.666499999999</v>
      </c>
      <c r="D77" s="117">
        <v>1.5E-3</v>
      </c>
      <c r="E77" s="23">
        <f t="shared" si="38"/>
        <v>12206.67976120511</v>
      </c>
      <c r="F77" s="99">
        <f t="shared" si="48"/>
        <v>12207</v>
      </c>
      <c r="G77" s="23">
        <f t="shared" si="39"/>
        <v>-0.10353000000031898</v>
      </c>
      <c r="K77" s="22">
        <f t="shared" si="49"/>
        <v>-0.10353000000031898</v>
      </c>
      <c r="P77" s="25">
        <f t="shared" si="40"/>
        <v>-0.10904371782944838</v>
      </c>
      <c r="Q77" s="26">
        <f t="shared" si="41"/>
        <v>42316.166499999999</v>
      </c>
      <c r="R77" s="23">
        <f t="shared" si="42"/>
        <v>3.0401084299259484E-5</v>
      </c>
      <c r="S77" s="98">
        <v>1</v>
      </c>
      <c r="T77" s="23">
        <f t="shared" si="43"/>
        <v>3.0401084299259484E-5</v>
      </c>
      <c r="U77" s="77"/>
      <c r="V77" s="23">
        <f t="shared" si="44"/>
        <v>5.5137178291294053E-3</v>
      </c>
      <c r="X77" s="23" t="e">
        <f>VLOOKUP(C77,'S (2)'!E$4:F$71,2,FALSE)</f>
        <v>#N/A</v>
      </c>
      <c r="Z77">
        <f t="shared" si="21"/>
        <v>12207</v>
      </c>
      <c r="AA77" s="120">
        <f t="shared" si="22"/>
        <v>-0.1008031225076306</v>
      </c>
      <c r="AB77" s="120">
        <f t="shared" si="23"/>
        <v>-8.5921467893741055E-2</v>
      </c>
      <c r="AC77" s="120">
        <f t="shared" si="24"/>
        <v>5.5137178291294053E-3</v>
      </c>
      <c r="AD77" s="120">
        <f t="shared" si="25"/>
        <v>-2.7268774926883788E-3</v>
      </c>
      <c r="AE77" s="120">
        <f t="shared" si="26"/>
        <v>7.4358608601304593E-6</v>
      </c>
      <c r="AF77">
        <f t="shared" si="27"/>
        <v>5.5137178291294053E-3</v>
      </c>
      <c r="AG77" s="136"/>
      <c r="AH77">
        <f t="shared" si="28"/>
        <v>-1.760853210657793E-2</v>
      </c>
      <c r="AI77">
        <f t="shared" si="29"/>
        <v>1.0592847214604955</v>
      </c>
      <c r="AJ77">
        <f t="shared" si="30"/>
        <v>-0.69825613948159249</v>
      </c>
      <c r="AK77">
        <f t="shared" si="31"/>
        <v>-3.7885441908528353E-3</v>
      </c>
      <c r="AL77">
        <f t="shared" si="32"/>
        <v>-6.3817448095371404E-2</v>
      </c>
      <c r="AM77">
        <f t="shared" si="33"/>
        <v>-3.191955792642439E-2</v>
      </c>
      <c r="AN77" s="120">
        <f t="shared" si="58"/>
        <v>37.638977024946179</v>
      </c>
      <c r="AO77" s="120">
        <f t="shared" si="58"/>
        <v>37.63897702509221</v>
      </c>
      <c r="AP77" s="120">
        <f t="shared" si="58"/>
        <v>37.638977027554859</v>
      </c>
      <c r="AQ77" s="120">
        <f t="shared" si="58"/>
        <v>37.638977069084746</v>
      </c>
      <c r="AR77" s="120">
        <f t="shared" si="58"/>
        <v>37.638977769440487</v>
      </c>
      <c r="AS77" s="120">
        <f t="shared" si="58"/>
        <v>37.63898958016356</v>
      </c>
      <c r="AT77" s="120">
        <f t="shared" si="58"/>
        <v>37.639188753650046</v>
      </c>
      <c r="AU77" s="120">
        <f t="shared" si="35"/>
        <v>37.642547220240544</v>
      </c>
      <c r="AV77"/>
      <c r="AW77">
        <v>11000</v>
      </c>
      <c r="AX77">
        <f t="shared" si="50"/>
        <v>-8.9335390949837792E-2</v>
      </c>
      <c r="AY77">
        <f t="shared" si="51"/>
        <v>-7.8493476585093452E-2</v>
      </c>
      <c r="AZ77" s="120">
        <f t="shared" si="52"/>
        <v>-1.0841914364744337E-2</v>
      </c>
      <c r="BA77">
        <f t="shared" si="53"/>
        <v>1.0543794161703814</v>
      </c>
      <c r="BB77">
        <f t="shared" si="54"/>
        <v>-0.41000408419434148</v>
      </c>
      <c r="BC77">
        <f t="shared" si="55"/>
        <v>-0.41431742448772979</v>
      </c>
      <c r="BD77">
        <f t="shared" si="56"/>
        <v>-0.21017386755044823</v>
      </c>
      <c r="BE77">
        <f t="shared" si="47"/>
        <v>37.308095022740112</v>
      </c>
      <c r="BF77">
        <f t="shared" si="47"/>
        <v>37.308095023330232</v>
      </c>
      <c r="BG77">
        <f t="shared" si="47"/>
        <v>37.30809503407496</v>
      </c>
      <c r="BH77">
        <f t="shared" si="46"/>
        <v>37.308095229711675</v>
      </c>
      <c r="BI77">
        <f t="shared" si="46"/>
        <v>37.308098791802607</v>
      </c>
      <c r="BJ77">
        <f t="shared" si="46"/>
        <v>37.308163648304209</v>
      </c>
      <c r="BK77">
        <f t="shared" si="46"/>
        <v>37.309344215425433</v>
      </c>
      <c r="BL77">
        <f t="shared" si="57"/>
        <v>37.330736220003857</v>
      </c>
    </row>
    <row r="78" spans="1:64" s="23" customFormat="1" ht="12.95" customHeight="1" x14ac:dyDescent="0.2">
      <c r="A78" s="117" t="s">
        <v>238</v>
      </c>
      <c r="B78" s="118" t="s">
        <v>106</v>
      </c>
      <c r="C78" s="117">
        <v>57334.6682</v>
      </c>
      <c r="D78" s="117">
        <v>8.0000000000000004E-4</v>
      </c>
      <c r="E78" s="23">
        <f t="shared" si="38"/>
        <v>12206.685019641811</v>
      </c>
      <c r="F78" s="99">
        <f t="shared" si="48"/>
        <v>12207</v>
      </c>
      <c r="G78" s="23">
        <f t="shared" si="39"/>
        <v>-0.10182999999960884</v>
      </c>
      <c r="K78" s="22">
        <f t="shared" si="49"/>
        <v>-0.10182999999960884</v>
      </c>
      <c r="P78" s="25">
        <f t="shared" si="40"/>
        <v>-0.10904371782944838</v>
      </c>
      <c r="Q78" s="26">
        <f t="shared" si="41"/>
        <v>42316.1682</v>
      </c>
      <c r="R78" s="23">
        <f t="shared" si="42"/>
        <v>5.2037724928544863E-5</v>
      </c>
      <c r="S78" s="98">
        <v>1</v>
      </c>
      <c r="T78" s="23">
        <f t="shared" si="43"/>
        <v>5.2037724928544863E-5</v>
      </c>
      <c r="U78" s="77"/>
      <c r="V78" s="23">
        <f t="shared" si="44"/>
        <v>7.2137178298395388E-3</v>
      </c>
      <c r="X78" s="23" t="e">
        <f>VLOOKUP(C78,'S (2)'!E$4:F$71,2,FALSE)</f>
        <v>#N/A</v>
      </c>
      <c r="Z78">
        <f t="shared" si="21"/>
        <v>12207</v>
      </c>
      <c r="AA78" s="120">
        <f t="shared" si="22"/>
        <v>-0.1008031225076306</v>
      </c>
      <c r="AB78" s="120">
        <f t="shared" si="23"/>
        <v>-8.4221467893030921E-2</v>
      </c>
      <c r="AC78" s="120">
        <f t="shared" si="24"/>
        <v>7.2137178298395388E-3</v>
      </c>
      <c r="AD78" s="120">
        <f t="shared" si="25"/>
        <v>-1.0268774919782453E-3</v>
      </c>
      <c r="AE78" s="120">
        <f t="shared" si="26"/>
        <v>1.0544773835315312E-6</v>
      </c>
      <c r="AF78">
        <f t="shared" si="27"/>
        <v>7.2137178298395388E-3</v>
      </c>
      <c r="AG78" s="136"/>
      <c r="AH78">
        <f t="shared" si="28"/>
        <v>-1.760853210657793E-2</v>
      </c>
      <c r="AI78">
        <f t="shared" si="29"/>
        <v>1.0592847214604955</v>
      </c>
      <c r="AJ78">
        <f t="shared" si="30"/>
        <v>-0.69825613948159249</v>
      </c>
      <c r="AK78">
        <f t="shared" si="31"/>
        <v>-3.7885441908528353E-3</v>
      </c>
      <c r="AL78">
        <f t="shared" si="32"/>
        <v>-6.3817448095371404E-2</v>
      </c>
      <c r="AM78">
        <f t="shared" si="33"/>
        <v>-3.191955792642439E-2</v>
      </c>
      <c r="AN78" s="120">
        <f t="shared" si="58"/>
        <v>37.638977024946179</v>
      </c>
      <c r="AO78" s="120">
        <f t="shared" si="58"/>
        <v>37.63897702509221</v>
      </c>
      <c r="AP78" s="120">
        <f t="shared" si="58"/>
        <v>37.638977027554859</v>
      </c>
      <c r="AQ78" s="120">
        <f t="shared" si="58"/>
        <v>37.638977069084746</v>
      </c>
      <c r="AR78" s="120">
        <f t="shared" si="58"/>
        <v>37.638977769440487</v>
      </c>
      <c r="AS78" s="120">
        <f t="shared" si="58"/>
        <v>37.63898958016356</v>
      </c>
      <c r="AT78" s="120">
        <f t="shared" si="58"/>
        <v>37.639188753650046</v>
      </c>
      <c r="AU78" s="120">
        <f t="shared" si="35"/>
        <v>37.642547220240544</v>
      </c>
      <c r="AV78"/>
      <c r="AW78">
        <v>11200</v>
      </c>
      <c r="AX78">
        <f t="shared" si="50"/>
        <v>-9.1361745869171132E-2</v>
      </c>
      <c r="AY78">
        <f t="shared" si="51"/>
        <v>-7.9298254433621485E-2</v>
      </c>
      <c r="AZ78" s="120">
        <f t="shared" si="52"/>
        <v>-1.2063491435549646E-2</v>
      </c>
      <c r="BA78">
        <f t="shared" si="53"/>
        <v>1.0556704532713295</v>
      </c>
      <c r="BB78">
        <f t="shared" si="54"/>
        <v>-0.46202350607297032</v>
      </c>
      <c r="BC78">
        <f t="shared" si="55"/>
        <v>-0.35650048601350326</v>
      </c>
      <c r="BD78">
        <f t="shared" si="56"/>
        <v>-0.18016240605012609</v>
      </c>
      <c r="BE78">
        <f t="shared" si="47"/>
        <v>37.36279894104041</v>
      </c>
      <c r="BF78">
        <f t="shared" si="47"/>
        <v>37.362798941617939</v>
      </c>
      <c r="BG78">
        <f t="shared" si="47"/>
        <v>37.362798951916673</v>
      </c>
      <c r="BH78">
        <f t="shared" si="46"/>
        <v>37.362799135568103</v>
      </c>
      <c r="BI78">
        <f t="shared" si="46"/>
        <v>37.362802410516643</v>
      </c>
      <c r="BJ78">
        <f t="shared" si="46"/>
        <v>37.36286081012868</v>
      </c>
      <c r="BK78">
        <f t="shared" si="46"/>
        <v>37.363902005122917</v>
      </c>
      <c r="BL78">
        <f t="shared" si="57"/>
        <v>37.382403328576629</v>
      </c>
    </row>
    <row r="79" spans="1:64" s="23" customFormat="1" ht="12.95" customHeight="1" x14ac:dyDescent="0.2">
      <c r="A79" s="117" t="s">
        <v>238</v>
      </c>
      <c r="B79" s="118" t="s">
        <v>106</v>
      </c>
      <c r="C79" s="117">
        <v>57334.668299999998</v>
      </c>
      <c r="D79" s="117">
        <v>4.0000000000000002E-4</v>
      </c>
      <c r="E79" s="23">
        <f t="shared" si="38"/>
        <v>12206.685328961608</v>
      </c>
      <c r="F79" s="99">
        <f t="shared" si="48"/>
        <v>12207</v>
      </c>
      <c r="G79" s="23">
        <f t="shared" si="39"/>
        <v>-0.10173000000213506</v>
      </c>
      <c r="K79" s="22">
        <f t="shared" si="49"/>
        <v>-0.10173000000213506</v>
      </c>
      <c r="P79" s="25">
        <f t="shared" si="40"/>
        <v>-0.10904371782944838</v>
      </c>
      <c r="Q79" s="26">
        <f t="shared" si="41"/>
        <v>42316.168299999998</v>
      </c>
      <c r="R79" s="23">
        <f t="shared" si="42"/>
        <v>5.3490468457560765E-5</v>
      </c>
      <c r="S79" s="98">
        <v>1</v>
      </c>
      <c r="T79" s="23">
        <f t="shared" si="43"/>
        <v>5.3490468457560765E-5</v>
      </c>
      <c r="U79" s="77"/>
      <c r="V79" s="23">
        <f t="shared" si="44"/>
        <v>7.3137178273133263E-3</v>
      </c>
      <c r="X79" s="23">
        <f>VLOOKUP(C79,'S (2)'!E$4:F$71,2,FALSE)</f>
        <v>-5654</v>
      </c>
      <c r="Z79">
        <f t="shared" si="21"/>
        <v>12207</v>
      </c>
      <c r="AA79" s="120">
        <f t="shared" si="22"/>
        <v>-0.1008031225076306</v>
      </c>
      <c r="AB79" s="120">
        <f t="shared" si="23"/>
        <v>-8.4121467895557134E-2</v>
      </c>
      <c r="AC79" s="120">
        <f t="shared" si="24"/>
        <v>7.3137178273133263E-3</v>
      </c>
      <c r="AD79" s="120">
        <f t="shared" si="25"/>
        <v>-9.2687749450445778E-4</v>
      </c>
      <c r="AE79" s="120">
        <f t="shared" si="26"/>
        <v>8.5910188981886119E-7</v>
      </c>
      <c r="AF79">
        <f t="shared" si="27"/>
        <v>7.3137178273133263E-3</v>
      </c>
      <c r="AG79" s="136"/>
      <c r="AH79">
        <f t="shared" si="28"/>
        <v>-1.760853210657793E-2</v>
      </c>
      <c r="AI79">
        <f t="shared" si="29"/>
        <v>1.0592847214604955</v>
      </c>
      <c r="AJ79">
        <f t="shared" si="30"/>
        <v>-0.69825613948159249</v>
      </c>
      <c r="AK79">
        <f t="shared" si="31"/>
        <v>-3.7885441908528353E-3</v>
      </c>
      <c r="AL79">
        <f t="shared" si="32"/>
        <v>-6.3817448095371404E-2</v>
      </c>
      <c r="AM79">
        <f t="shared" si="33"/>
        <v>-3.191955792642439E-2</v>
      </c>
      <c r="AN79" s="120">
        <f t="shared" si="58"/>
        <v>37.638977024946179</v>
      </c>
      <c r="AO79" s="120">
        <f t="shared" si="58"/>
        <v>37.63897702509221</v>
      </c>
      <c r="AP79" s="120">
        <f t="shared" si="58"/>
        <v>37.638977027554859</v>
      </c>
      <c r="AQ79" s="120">
        <f t="shared" si="58"/>
        <v>37.638977069084746</v>
      </c>
      <c r="AR79" s="120">
        <f t="shared" si="58"/>
        <v>37.638977769440487</v>
      </c>
      <c r="AS79" s="120">
        <f t="shared" si="58"/>
        <v>37.63898958016356</v>
      </c>
      <c r="AT79" s="120">
        <f t="shared" si="58"/>
        <v>37.639188753650046</v>
      </c>
      <c r="AU79" s="120">
        <f t="shared" si="35"/>
        <v>37.642547220240544</v>
      </c>
      <c r="AV79"/>
      <c r="AW79">
        <v>11400</v>
      </c>
      <c r="AX79">
        <f t="shared" si="50"/>
        <v>-9.3343086217874488E-2</v>
      </c>
      <c r="AY79">
        <f t="shared" si="51"/>
        <v>-8.0092782868153037E-2</v>
      </c>
      <c r="AZ79" s="120">
        <f t="shared" si="52"/>
        <v>-1.3250303349721455E-2</v>
      </c>
      <c r="BA79">
        <f t="shared" si="53"/>
        <v>1.0567777463087236</v>
      </c>
      <c r="BB79">
        <f t="shared" si="54"/>
        <v>-0.51261186706107253</v>
      </c>
      <c r="BC79">
        <f t="shared" si="55"/>
        <v>-0.29855199242106961</v>
      </c>
      <c r="BD79">
        <f t="shared" si="56"/>
        <v>-0.15039475757351295</v>
      </c>
      <c r="BE79">
        <f t="shared" si="47"/>
        <v>37.417565060804378</v>
      </c>
      <c r="BF79">
        <f t="shared" si="47"/>
        <v>37.417565061343247</v>
      </c>
      <c r="BG79">
        <f t="shared" si="47"/>
        <v>37.417565070785969</v>
      </c>
      <c r="BH79">
        <f t="shared" si="46"/>
        <v>37.417565236254255</v>
      </c>
      <c r="BI79">
        <f t="shared" si="46"/>
        <v>37.417568135814328</v>
      </c>
      <c r="BJ79">
        <f t="shared" si="46"/>
        <v>37.417618945448659</v>
      </c>
      <c r="BK79">
        <f t="shared" si="46"/>
        <v>37.41850917293435</v>
      </c>
      <c r="BL79">
        <f t="shared" si="57"/>
        <v>37.434070437149401</v>
      </c>
    </row>
    <row r="80" spans="1:64" s="23" customFormat="1" ht="12.95" customHeight="1" x14ac:dyDescent="0.2">
      <c r="A80" s="117" t="s">
        <v>238</v>
      </c>
      <c r="B80" s="118" t="s">
        <v>106</v>
      </c>
      <c r="C80" s="117">
        <v>57335.637499999997</v>
      </c>
      <c r="D80" s="117">
        <v>1E-3</v>
      </c>
      <c r="E80" s="23">
        <f t="shared" si="38"/>
        <v>12209.683256518909</v>
      </c>
      <c r="F80" s="99">
        <f t="shared" si="48"/>
        <v>12210</v>
      </c>
      <c r="G80" s="23">
        <f t="shared" si="39"/>
        <v>-0.10240000000339933</v>
      </c>
      <c r="K80" s="22">
        <f t="shared" si="49"/>
        <v>-0.10240000000339933</v>
      </c>
      <c r="P80" s="25">
        <f t="shared" si="40"/>
        <v>-0.10908680981546282</v>
      </c>
      <c r="Q80" s="26">
        <f t="shared" si="41"/>
        <v>42317.137499999997</v>
      </c>
      <c r="R80" s="23">
        <f t="shared" si="42"/>
        <v>4.4713425462708539E-5</v>
      </c>
      <c r="S80" s="98">
        <v>1</v>
      </c>
      <c r="T80" s="23">
        <f t="shared" si="43"/>
        <v>4.4713425462708539E-5</v>
      </c>
      <c r="U80" s="77"/>
      <c r="V80" s="23">
        <f t="shared" si="44"/>
        <v>6.6868098120634878E-3</v>
      </c>
      <c r="X80" s="23" t="e">
        <f>VLOOKUP(C80,'S (2)'!E$4:F$71,2,FALSE)</f>
        <v>#N/A</v>
      </c>
      <c r="Z80">
        <f t="shared" si="21"/>
        <v>12210</v>
      </c>
      <c r="AA80" s="120">
        <f t="shared" si="22"/>
        <v>-0.10082907346709094</v>
      </c>
      <c r="AB80" s="120">
        <f t="shared" si="23"/>
        <v>-8.4776736494432847E-2</v>
      </c>
      <c r="AC80" s="120">
        <f t="shared" si="24"/>
        <v>6.6868098120634878E-3</v>
      </c>
      <c r="AD80" s="120">
        <f t="shared" si="25"/>
        <v>-1.5709265363083869E-3</v>
      </c>
      <c r="AE80" s="120">
        <f t="shared" si="26"/>
        <v>2.4678101824778653E-6</v>
      </c>
      <c r="AF80">
        <f t="shared" si="27"/>
        <v>6.6868098120634878E-3</v>
      </c>
      <c r="AG80" s="136"/>
      <c r="AH80">
        <f t="shared" si="28"/>
        <v>-1.7623263508966473E-2</v>
      </c>
      <c r="AI80">
        <f t="shared" si="29"/>
        <v>1.0592880109355456</v>
      </c>
      <c r="AJ80">
        <f t="shared" si="30"/>
        <v>-0.69888170205447653</v>
      </c>
      <c r="AK80">
        <f t="shared" si="31"/>
        <v>-3.7367131333828547E-3</v>
      </c>
      <c r="AL80">
        <f t="shared" si="32"/>
        <v>-6.2943198963697433E-2</v>
      </c>
      <c r="AM80">
        <f t="shared" si="33"/>
        <v>-3.1481994070030002E-2</v>
      </c>
      <c r="AN80" s="120">
        <f t="shared" si="58"/>
        <v>37.639800886336971</v>
      </c>
      <c r="AO80" s="120">
        <f t="shared" si="58"/>
        <v>37.639800886481041</v>
      </c>
      <c r="AP80" s="120">
        <f t="shared" si="58"/>
        <v>37.639800888910578</v>
      </c>
      <c r="AQ80" s="120">
        <f t="shared" si="58"/>
        <v>37.639800929879982</v>
      </c>
      <c r="AR80" s="120">
        <f t="shared" si="58"/>
        <v>37.639801620749857</v>
      </c>
      <c r="AS80" s="120">
        <f t="shared" si="58"/>
        <v>37.639813270930468</v>
      </c>
      <c r="AT80" s="120">
        <f t="shared" si="58"/>
        <v>37.640009727421472</v>
      </c>
      <c r="AU80" s="120">
        <f t="shared" si="35"/>
        <v>37.643322226869138</v>
      </c>
      <c r="AV80"/>
      <c r="AW80">
        <v>11600</v>
      </c>
      <c r="AX80">
        <f t="shared" si="50"/>
        <v>-9.5275525213617249E-2</v>
      </c>
      <c r="AY80">
        <f t="shared" si="51"/>
        <v>-8.0877061888688123E-2</v>
      </c>
      <c r="AZ80" s="120">
        <f t="shared" si="52"/>
        <v>-1.4398463324929124E-2</v>
      </c>
      <c r="BA80">
        <f t="shared" si="53"/>
        <v>1.0576960055349085</v>
      </c>
      <c r="BB80">
        <f t="shared" si="54"/>
        <v>-0.56157137815297653</v>
      </c>
      <c r="BC80">
        <f t="shared" si="55"/>
        <v>-0.24049227476032237</v>
      </c>
      <c r="BD80">
        <f t="shared" si="56"/>
        <v>-0.12082906069212948</v>
      </c>
      <c r="BE80">
        <f t="shared" si="47"/>
        <v>37.472383714131837</v>
      </c>
      <c r="BF80">
        <f t="shared" si="47"/>
        <v>37.472383714605876</v>
      </c>
      <c r="BG80">
        <f t="shared" si="47"/>
        <v>37.472383722795186</v>
      </c>
      <c r="BH80">
        <f t="shared" si="46"/>
        <v>37.472383864269993</v>
      </c>
      <c r="BI80">
        <f t="shared" si="46"/>
        <v>37.472386308323848</v>
      </c>
      <c r="BJ80">
        <f t="shared" si="46"/>
        <v>37.47242853046037</v>
      </c>
      <c r="BK80">
        <f t="shared" si="46"/>
        <v>37.47315787214648</v>
      </c>
      <c r="BL80">
        <f t="shared" si="57"/>
        <v>37.485737545722181</v>
      </c>
    </row>
    <row r="81" spans="1:64" s="23" customFormat="1" ht="12.95" customHeight="1" x14ac:dyDescent="0.2">
      <c r="A81" s="117" t="s">
        <v>238</v>
      </c>
      <c r="B81" s="118" t="s">
        <v>106</v>
      </c>
      <c r="C81" s="117">
        <v>57335.637600000002</v>
      </c>
      <c r="D81" s="117">
        <v>8.9999999999999998E-4</v>
      </c>
      <c r="E81" s="23">
        <f t="shared" si="38"/>
        <v>12209.68356583873</v>
      </c>
      <c r="F81" s="99">
        <f t="shared" si="48"/>
        <v>12210</v>
      </c>
      <c r="G81" s="23">
        <f t="shared" si="39"/>
        <v>-0.10229999999864958</v>
      </c>
      <c r="K81" s="22">
        <f t="shared" si="49"/>
        <v>-0.10229999999864958</v>
      </c>
      <c r="P81" s="25">
        <f t="shared" si="40"/>
        <v>-0.10908680981546282</v>
      </c>
      <c r="Q81" s="26">
        <f t="shared" si="41"/>
        <v>42317.137600000002</v>
      </c>
      <c r="R81" s="23">
        <f t="shared" si="42"/>
        <v>4.6060787489592466E-5</v>
      </c>
      <c r="S81" s="98">
        <v>1</v>
      </c>
      <c r="T81" s="23">
        <f t="shared" si="43"/>
        <v>4.6060787489592466E-5</v>
      </c>
      <c r="U81" s="77"/>
      <c r="V81" s="23">
        <f t="shared" si="44"/>
        <v>6.7868098168132329E-3</v>
      </c>
      <c r="X81" s="23">
        <f>VLOOKUP(C81,'S (2)'!E$4:F$71,2,FALSE)</f>
        <v>-5651</v>
      </c>
      <c r="Z81">
        <f t="shared" si="21"/>
        <v>12210</v>
      </c>
      <c r="AA81" s="120">
        <f t="shared" si="22"/>
        <v>-0.10082907346709094</v>
      </c>
      <c r="AB81" s="120">
        <f t="shared" si="23"/>
        <v>-8.4676736489683102E-2</v>
      </c>
      <c r="AC81" s="120">
        <f t="shared" si="24"/>
        <v>6.7868098168132329E-3</v>
      </c>
      <c r="AD81" s="120">
        <f t="shared" si="25"/>
        <v>-1.4709265315586417E-3</v>
      </c>
      <c r="AE81" s="120">
        <f t="shared" si="26"/>
        <v>2.1636248612431359E-6</v>
      </c>
      <c r="AF81">
        <f t="shared" si="27"/>
        <v>6.7868098168132329E-3</v>
      </c>
      <c r="AG81" s="136"/>
      <c r="AH81">
        <f t="shared" si="28"/>
        <v>-1.7623263508966473E-2</v>
      </c>
      <c r="AI81">
        <f t="shared" si="29"/>
        <v>1.0592880109355456</v>
      </c>
      <c r="AJ81">
        <f t="shared" si="30"/>
        <v>-0.69888170205447653</v>
      </c>
      <c r="AK81">
        <f t="shared" si="31"/>
        <v>-3.7367131333828547E-3</v>
      </c>
      <c r="AL81">
        <f t="shared" si="32"/>
        <v>-6.2943198963697433E-2</v>
      </c>
      <c r="AM81">
        <f t="shared" si="33"/>
        <v>-3.1481994070030002E-2</v>
      </c>
      <c r="AN81" s="120">
        <f t="shared" si="58"/>
        <v>37.639800886336971</v>
      </c>
      <c r="AO81" s="120">
        <f t="shared" si="58"/>
        <v>37.639800886481041</v>
      </c>
      <c r="AP81" s="120">
        <f t="shared" si="58"/>
        <v>37.639800888910578</v>
      </c>
      <c r="AQ81" s="120">
        <f t="shared" si="58"/>
        <v>37.639800929879982</v>
      </c>
      <c r="AR81" s="120">
        <f t="shared" si="58"/>
        <v>37.639801620749857</v>
      </c>
      <c r="AS81" s="120">
        <f t="shared" si="58"/>
        <v>37.639813270930468</v>
      </c>
      <c r="AT81" s="120">
        <f t="shared" si="58"/>
        <v>37.640009727421472</v>
      </c>
      <c r="AU81" s="120">
        <f t="shared" si="35"/>
        <v>37.643322226869138</v>
      </c>
      <c r="AV81"/>
      <c r="AW81">
        <v>11800</v>
      </c>
      <c r="AX81">
        <f t="shared" si="50"/>
        <v>-9.7155298231489023E-2</v>
      </c>
      <c r="AY81">
        <f t="shared" si="51"/>
        <v>-8.1651091495226744E-2</v>
      </c>
      <c r="AZ81" s="120">
        <f t="shared" si="52"/>
        <v>-1.5504206736262273E-2</v>
      </c>
      <c r="BA81">
        <f t="shared" si="53"/>
        <v>1.0584208031134821</v>
      </c>
      <c r="BB81">
        <f t="shared" si="54"/>
        <v>-0.60871004827440334</v>
      </c>
      <c r="BC81">
        <f t="shared" si="55"/>
        <v>-0.18234225743359386</v>
      </c>
      <c r="BD81">
        <f t="shared" si="56"/>
        <v>-9.1424581564752139E-2</v>
      </c>
      <c r="BE81">
        <f t="shared" si="47"/>
        <v>37.527244980984229</v>
      </c>
      <c r="BF81">
        <f t="shared" si="47"/>
        <v>37.527244981369151</v>
      </c>
      <c r="BG81">
        <f t="shared" si="47"/>
        <v>37.527244987945643</v>
      </c>
      <c r="BH81">
        <f t="shared" si="46"/>
        <v>37.527245100305777</v>
      </c>
      <c r="BI81">
        <f t="shared" si="46"/>
        <v>37.527247019992643</v>
      </c>
      <c r="BJ81">
        <f t="shared" si="46"/>
        <v>37.527279817982098</v>
      </c>
      <c r="BK81">
        <f t="shared" si="46"/>
        <v>37.527840145203029</v>
      </c>
      <c r="BL81">
        <f t="shared" si="57"/>
        <v>37.537404654294953</v>
      </c>
    </row>
    <row r="82" spans="1:64" s="23" customFormat="1" ht="12.95" customHeight="1" x14ac:dyDescent="0.2">
      <c r="A82" s="117" t="s">
        <v>238</v>
      </c>
      <c r="B82" s="118" t="s">
        <v>106</v>
      </c>
      <c r="C82" s="117">
        <v>57335.637799999997</v>
      </c>
      <c r="D82" s="117">
        <v>2.9999999999999997E-4</v>
      </c>
      <c r="E82" s="23">
        <f t="shared" si="38"/>
        <v>12209.684184478325</v>
      </c>
      <c r="F82" s="99">
        <f t="shared" si="48"/>
        <v>12210</v>
      </c>
      <c r="G82" s="23">
        <f t="shared" si="39"/>
        <v>-0.10210000000370201</v>
      </c>
      <c r="K82" s="22">
        <f t="shared" si="49"/>
        <v>-0.10210000000370201</v>
      </c>
      <c r="P82" s="25">
        <f t="shared" si="40"/>
        <v>-0.10908680981546282</v>
      </c>
      <c r="Q82" s="26">
        <f t="shared" si="41"/>
        <v>42317.137799999997</v>
      </c>
      <c r="R82" s="23">
        <f t="shared" si="42"/>
        <v>4.8815511345717098E-5</v>
      </c>
      <c r="S82" s="98">
        <v>1</v>
      </c>
      <c r="T82" s="23">
        <f t="shared" si="43"/>
        <v>4.8815511345717098E-5</v>
      </c>
      <c r="U82" s="77"/>
      <c r="V82" s="23">
        <f t="shared" si="44"/>
        <v>6.986809811760808E-3</v>
      </c>
      <c r="X82" s="23" t="e">
        <f>VLOOKUP(C82,'S (2)'!E$4:F$71,2,FALSE)</f>
        <v>#N/A</v>
      </c>
      <c r="Z82">
        <f t="shared" si="21"/>
        <v>12210</v>
      </c>
      <c r="AA82" s="120">
        <f t="shared" si="22"/>
        <v>-0.10082907346709094</v>
      </c>
      <c r="AB82" s="120">
        <f t="shared" si="23"/>
        <v>-8.4476736494735527E-2</v>
      </c>
      <c r="AC82" s="120">
        <f t="shared" si="24"/>
        <v>6.986809811760808E-3</v>
      </c>
      <c r="AD82" s="120">
        <f t="shared" si="25"/>
        <v>-1.2709265366110667E-3</v>
      </c>
      <c r="AE82" s="120">
        <f t="shared" si="26"/>
        <v>1.6152542614622011E-6</v>
      </c>
      <c r="AF82">
        <f t="shared" si="27"/>
        <v>6.986809811760808E-3</v>
      </c>
      <c r="AG82" s="136"/>
      <c r="AH82">
        <f t="shared" si="28"/>
        <v>-1.7623263508966473E-2</v>
      </c>
      <c r="AI82">
        <f t="shared" si="29"/>
        <v>1.0592880109355456</v>
      </c>
      <c r="AJ82">
        <f t="shared" si="30"/>
        <v>-0.69888170205447653</v>
      </c>
      <c r="AK82">
        <f t="shared" si="31"/>
        <v>-3.7367131333828547E-3</v>
      </c>
      <c r="AL82">
        <f t="shared" si="32"/>
        <v>-6.2943198963697433E-2</v>
      </c>
      <c r="AM82">
        <f t="shared" si="33"/>
        <v>-3.1481994070030002E-2</v>
      </c>
      <c r="AN82" s="120">
        <f t="shared" si="58"/>
        <v>37.639800886336971</v>
      </c>
      <c r="AO82" s="120">
        <f t="shared" si="58"/>
        <v>37.639800886481041</v>
      </c>
      <c r="AP82" s="120">
        <f t="shared" si="58"/>
        <v>37.639800888910578</v>
      </c>
      <c r="AQ82" s="120">
        <f t="shared" si="58"/>
        <v>37.639800929879982</v>
      </c>
      <c r="AR82" s="120">
        <f t="shared" si="58"/>
        <v>37.639801620749857</v>
      </c>
      <c r="AS82" s="120">
        <f t="shared" si="58"/>
        <v>37.639813270930468</v>
      </c>
      <c r="AT82" s="120">
        <f t="shared" si="58"/>
        <v>37.640009727421472</v>
      </c>
      <c r="AU82" s="120">
        <f t="shared" si="35"/>
        <v>37.643322226869138</v>
      </c>
      <c r="AV82"/>
      <c r="AW82">
        <v>12000</v>
      </c>
      <c r="AX82">
        <f t="shared" si="50"/>
        <v>-9.8978782323137227E-2</v>
      </c>
      <c r="AY82">
        <f t="shared" si="51"/>
        <v>-8.2414871687768898E-2</v>
      </c>
      <c r="AZ82" s="120">
        <f t="shared" si="52"/>
        <v>-1.6563910635368332E-2</v>
      </c>
      <c r="BA82">
        <f t="shared" si="53"/>
        <v>1.0589486176121934</v>
      </c>
      <c r="BB82">
        <f t="shared" si="54"/>
        <v>-0.65384311612959878</v>
      </c>
      <c r="BC82">
        <f t="shared" si="55"/>
        <v>-0.12412335132823595</v>
      </c>
      <c r="BD82">
        <f t="shared" si="56"/>
        <v>-6.2141478599453147E-2</v>
      </c>
      <c r="BE82">
        <f t="shared" si="47"/>
        <v>37.582138735063737</v>
      </c>
      <c r="BF82">
        <f t="shared" si="47"/>
        <v>37.582138735339029</v>
      </c>
      <c r="BG82">
        <f t="shared" si="47"/>
        <v>37.582138740005043</v>
      </c>
      <c r="BH82">
        <f t="shared" si="46"/>
        <v>37.582138819090446</v>
      </c>
      <c r="BI82">
        <f t="shared" si="46"/>
        <v>37.582140159527782</v>
      </c>
      <c r="BJ82">
        <f t="shared" si="46"/>
        <v>37.582162878886663</v>
      </c>
      <c r="BK82">
        <f t="shared" si="46"/>
        <v>37.582547944942633</v>
      </c>
      <c r="BL82">
        <f t="shared" si="57"/>
        <v>37.589071762867725</v>
      </c>
    </row>
    <row r="83" spans="1:64" s="23" customFormat="1" ht="12.95" customHeight="1" x14ac:dyDescent="0.2">
      <c r="A83" s="117" t="s">
        <v>238</v>
      </c>
      <c r="B83" s="118" t="s">
        <v>106</v>
      </c>
      <c r="C83" s="117">
        <v>57336.606299999999</v>
      </c>
      <c r="D83" s="117">
        <v>1.6000000000000001E-3</v>
      </c>
      <c r="E83" s="23">
        <f t="shared" si="38"/>
        <v>12212.679946796994</v>
      </c>
      <c r="F83" s="99">
        <f t="shared" si="48"/>
        <v>12213</v>
      </c>
      <c r="G83" s="23">
        <f t="shared" si="39"/>
        <v>-0.10347000000183471</v>
      </c>
      <c r="K83" s="22">
        <f t="shared" si="49"/>
        <v>-0.10347000000183471</v>
      </c>
      <c r="P83" s="25">
        <f t="shared" si="40"/>
        <v>-0.10912990983798465</v>
      </c>
      <c r="Q83" s="26">
        <f t="shared" si="41"/>
        <v>42318.106299999999</v>
      </c>
      <c r="R83" s="23">
        <f t="shared" si="42"/>
        <v>3.2034579353346905E-5</v>
      </c>
      <c r="S83" s="98">
        <v>1</v>
      </c>
      <c r="T83" s="23">
        <f t="shared" si="43"/>
        <v>3.2034579353346905E-5</v>
      </c>
      <c r="U83" s="77"/>
      <c r="V83" s="23">
        <f t="shared" si="44"/>
        <v>5.6599098361499456E-3</v>
      </c>
      <c r="X83" s="23" t="e">
        <f>VLOOKUP(C83,'S (2)'!E$4:F$71,2,FALSE)</f>
        <v>#N/A</v>
      </c>
      <c r="Z83">
        <f t="shared" si="21"/>
        <v>12213</v>
      </c>
      <c r="AA83" s="120">
        <f t="shared" si="22"/>
        <v>-0.10085501020406228</v>
      </c>
      <c r="AB83" s="120">
        <f t="shared" si="23"/>
        <v>-8.5832017006850517E-2</v>
      </c>
      <c r="AC83" s="120">
        <f t="shared" si="24"/>
        <v>5.6599098361499456E-3</v>
      </c>
      <c r="AD83" s="120">
        <f t="shared" si="25"/>
        <v>-2.6149897977724296E-3</v>
      </c>
      <c r="AE83" s="120">
        <f t="shared" si="26"/>
        <v>6.8381716424538922E-6</v>
      </c>
      <c r="AF83">
        <f t="shared" si="27"/>
        <v>5.6599098361499456E-3</v>
      </c>
      <c r="AG83" s="136"/>
      <c r="AH83">
        <f t="shared" si="28"/>
        <v>-1.7637982994984185E-2</v>
      </c>
      <c r="AI83">
        <f t="shared" si="29"/>
        <v>1.0592912551159577</v>
      </c>
      <c r="AJ83">
        <f t="shared" si="30"/>
        <v>-0.69950673431756127</v>
      </c>
      <c r="AK83">
        <f t="shared" si="31"/>
        <v>-3.6848789001803512E-3</v>
      </c>
      <c r="AL83">
        <f t="shared" si="32"/>
        <v>-6.2068944439664708E-2</v>
      </c>
      <c r="AM83">
        <f t="shared" si="33"/>
        <v>-3.1044439557809209E-2</v>
      </c>
      <c r="AN83" s="120">
        <f t="shared" si="58"/>
        <v>37.640624750268543</v>
      </c>
      <c r="AO83" s="120">
        <f t="shared" si="58"/>
        <v>37.640624750410659</v>
      </c>
      <c r="AP83" s="120">
        <f t="shared" si="58"/>
        <v>37.640624752807049</v>
      </c>
      <c r="AQ83" s="120">
        <f t="shared" si="58"/>
        <v>37.640624793215629</v>
      </c>
      <c r="AR83" s="120">
        <f t="shared" si="58"/>
        <v>37.640625474595097</v>
      </c>
      <c r="AS83" s="120">
        <f t="shared" si="58"/>
        <v>37.640636964180402</v>
      </c>
      <c r="AT83" s="120">
        <f t="shared" si="58"/>
        <v>37.640830703182495</v>
      </c>
      <c r="AU83" s="120">
        <f t="shared" si="35"/>
        <v>37.644097233497732</v>
      </c>
      <c r="AV83"/>
      <c r="AW83">
        <v>12200</v>
      </c>
      <c r="AX83">
        <f t="shared" si="50"/>
        <v>-0.10074251501955965</v>
      </c>
      <c r="AY83">
        <f t="shared" si="51"/>
        <v>-8.3168402466314587E-2</v>
      </c>
      <c r="AZ83" s="120">
        <f t="shared" si="52"/>
        <v>-1.757411255324506E-2</v>
      </c>
      <c r="BA83">
        <f t="shared" si="53"/>
        <v>1.0592768698934358</v>
      </c>
      <c r="BB83">
        <f t="shared" si="54"/>
        <v>-0.69679443420544895</v>
      </c>
      <c r="BC83">
        <f t="shared" si="55"/>
        <v>-6.5857341345807216E-2</v>
      </c>
      <c r="BD83">
        <f t="shared" si="56"/>
        <v>-3.2940577327213394E-2</v>
      </c>
      <c r="BE83">
        <f t="shared" si="47"/>
        <v>37.637054691779682</v>
      </c>
      <c r="BF83">
        <f t="shared" si="47"/>
        <v>37.637054691930274</v>
      </c>
      <c r="BG83">
        <f t="shared" si="47"/>
        <v>37.637054694470088</v>
      </c>
      <c r="BH83">
        <f t="shared" si="46"/>
        <v>37.637054737306364</v>
      </c>
      <c r="BI83">
        <f t="shared" si="46"/>
        <v>37.63705545977782</v>
      </c>
      <c r="BJ83">
        <f t="shared" si="46"/>
        <v>37.637067644890379</v>
      </c>
      <c r="BK83">
        <f t="shared" si="46"/>
        <v>37.637273156075835</v>
      </c>
      <c r="BL83">
        <f t="shared" si="57"/>
        <v>37.640738871440497</v>
      </c>
    </row>
    <row r="84" spans="1:64" s="23" customFormat="1" ht="12.95" customHeight="1" x14ac:dyDescent="0.2">
      <c r="A84" s="117" t="s">
        <v>238</v>
      </c>
      <c r="B84" s="118" t="s">
        <v>106</v>
      </c>
      <c r="C84" s="117">
        <v>57336.6077</v>
      </c>
      <c r="D84" s="117">
        <v>2.9999999999999997E-4</v>
      </c>
      <c r="E84" s="23">
        <f t="shared" si="38"/>
        <v>12212.684277274278</v>
      </c>
      <c r="F84" s="99">
        <f t="shared" si="48"/>
        <v>12213</v>
      </c>
      <c r="G84" s="23">
        <f t="shared" si="39"/>
        <v>-0.10207000000082189</v>
      </c>
      <c r="K84" s="22">
        <f t="shared" si="49"/>
        <v>-0.10207000000082189</v>
      </c>
      <c r="P84" s="25">
        <f t="shared" si="40"/>
        <v>-0.10912990983798465</v>
      </c>
      <c r="Q84" s="26">
        <f t="shared" si="41"/>
        <v>42318.1077</v>
      </c>
      <c r="R84" s="23">
        <f t="shared" si="42"/>
        <v>4.9842326908867491E-5</v>
      </c>
      <c r="S84" s="98">
        <v>1</v>
      </c>
      <c r="T84" s="23">
        <f t="shared" si="43"/>
        <v>4.9842326908867491E-5</v>
      </c>
      <c r="U84" s="77"/>
      <c r="V84" s="23">
        <f t="shared" si="44"/>
        <v>7.0599098371627589E-3</v>
      </c>
      <c r="X84" s="23" t="e">
        <f>VLOOKUP(C84,'S (2)'!E$4:F$71,2,FALSE)</f>
        <v>#N/A</v>
      </c>
      <c r="Z84">
        <f t="shared" si="21"/>
        <v>12213</v>
      </c>
      <c r="AA84" s="120">
        <f t="shared" si="22"/>
        <v>-0.10085501020406228</v>
      </c>
      <c r="AB84" s="120">
        <f t="shared" si="23"/>
        <v>-8.4432017005837703E-2</v>
      </c>
      <c r="AC84" s="120">
        <f t="shared" si="24"/>
        <v>7.0599098371627589E-3</v>
      </c>
      <c r="AD84" s="120">
        <f t="shared" si="25"/>
        <v>-1.2149897967596163E-3</v>
      </c>
      <c r="AE84" s="120">
        <f t="shared" si="26"/>
        <v>1.4762002062299737E-6</v>
      </c>
      <c r="AF84">
        <f t="shared" si="27"/>
        <v>7.0599098371627589E-3</v>
      </c>
      <c r="AG84" s="136"/>
      <c r="AH84">
        <f t="shared" si="28"/>
        <v>-1.7637982994984185E-2</v>
      </c>
      <c r="AI84">
        <f t="shared" si="29"/>
        <v>1.0592912551159577</v>
      </c>
      <c r="AJ84">
        <f t="shared" si="30"/>
        <v>-0.69950673431756127</v>
      </c>
      <c r="AK84">
        <f t="shared" si="31"/>
        <v>-3.6848789001803512E-3</v>
      </c>
      <c r="AL84">
        <f t="shared" si="32"/>
        <v>-6.2068944439664708E-2</v>
      </c>
      <c r="AM84">
        <f t="shared" si="33"/>
        <v>-3.1044439557809209E-2</v>
      </c>
      <c r="AN84" s="120">
        <f t="shared" si="58"/>
        <v>37.640624750268543</v>
      </c>
      <c r="AO84" s="120">
        <f t="shared" si="58"/>
        <v>37.640624750410659</v>
      </c>
      <c r="AP84" s="120">
        <f t="shared" si="58"/>
        <v>37.640624752807049</v>
      </c>
      <c r="AQ84" s="120">
        <f t="shared" si="58"/>
        <v>37.640624793215629</v>
      </c>
      <c r="AR84" s="120">
        <f t="shared" si="58"/>
        <v>37.640625474595097</v>
      </c>
      <c r="AS84" s="120">
        <f t="shared" si="58"/>
        <v>37.640636964180402</v>
      </c>
      <c r="AT84" s="120">
        <f t="shared" si="58"/>
        <v>37.640830703182495</v>
      </c>
      <c r="AU84" s="120">
        <f t="shared" si="35"/>
        <v>37.644097233497732</v>
      </c>
      <c r="AV84"/>
      <c r="AW84">
        <v>12400</v>
      </c>
      <c r="AX84">
        <f t="shared" si="50"/>
        <v>-0.10244321220912092</v>
      </c>
      <c r="AY84">
        <f t="shared" si="51"/>
        <v>-8.3911683830863795E-2</v>
      </c>
      <c r="AZ84" s="120">
        <f t="shared" si="52"/>
        <v>-1.8531528378257129E-2</v>
      </c>
      <c r="BA84">
        <f t="shared" si="53"/>
        <v>1.059403949684111</v>
      </c>
      <c r="BB84">
        <f t="shared" si="54"/>
        <v>-0.73739778301313874</v>
      </c>
      <c r="BC84">
        <f t="shared" si="55"/>
        <v>-7.5662695652562971E-3</v>
      </c>
      <c r="BD84">
        <f t="shared" si="56"/>
        <v>-3.7831528309436565E-3</v>
      </c>
      <c r="BE84">
        <f t="shared" si="47"/>
        <v>37.691982457836993</v>
      </c>
      <c r="BF84">
        <f t="shared" si="47"/>
        <v>37.6919824578545</v>
      </c>
      <c r="BG84">
        <f t="shared" si="47"/>
        <v>37.691982458149191</v>
      </c>
      <c r="BH84">
        <f t="shared" si="46"/>
        <v>37.69198246310993</v>
      </c>
      <c r="BI84">
        <f t="shared" si="46"/>
        <v>37.691982546618313</v>
      </c>
      <c r="BJ84">
        <f t="shared" si="46"/>
        <v>37.691983952385272</v>
      </c>
      <c r="BK84">
        <f t="shared" si="46"/>
        <v>37.692007616844002</v>
      </c>
      <c r="BL84">
        <f t="shared" si="57"/>
        <v>37.69240598001327</v>
      </c>
    </row>
    <row r="85" spans="1:64" s="23" customFormat="1" ht="12.95" customHeight="1" x14ac:dyDescent="0.2">
      <c r="A85" s="117" t="s">
        <v>238</v>
      </c>
      <c r="B85" s="118" t="s">
        <v>106</v>
      </c>
      <c r="C85" s="117">
        <v>57336.607799999998</v>
      </c>
      <c r="D85" s="117">
        <v>5.0000000000000001E-4</v>
      </c>
      <c r="E85" s="23">
        <f t="shared" ref="E85:E106" si="59">+(C85-C$7)/C$8</f>
        <v>12212.684586594076</v>
      </c>
      <c r="F85" s="99">
        <f t="shared" si="48"/>
        <v>12213</v>
      </c>
      <c r="G85" s="23">
        <f t="shared" ref="G85:G106" si="60">+C85-(C$7+F85*C$8)</f>
        <v>-0.1019700000033481</v>
      </c>
      <c r="K85" s="22">
        <f t="shared" si="49"/>
        <v>-0.1019700000033481</v>
      </c>
      <c r="P85" s="25">
        <f t="shared" ref="P85:P106" si="61">+D$11+D$12*F85+D$13*F85^2</f>
        <v>-0.10912990983798465</v>
      </c>
      <c r="Q85" s="26">
        <f t="shared" ref="Q85:Q106" si="62">+C85-15018.5</f>
        <v>42318.107799999998</v>
      </c>
      <c r="R85" s="23">
        <f t="shared" ref="R85:R106" si="63">+(P85-G85)^2</f>
        <v>5.1264308840125134E-5</v>
      </c>
      <c r="S85" s="98">
        <v>1</v>
      </c>
      <c r="T85" s="23">
        <f t="shared" ref="T85:T106" si="64">+S85*R85</f>
        <v>5.1264308840125134E-5</v>
      </c>
      <c r="U85" s="77"/>
      <c r="V85" s="23">
        <f t="shared" ref="V85:V106" si="65">G85-P85</f>
        <v>7.1599098346365464E-3</v>
      </c>
      <c r="X85" s="23">
        <f>VLOOKUP(C85,'S (2)'!E$4:F$71,2,FALSE)</f>
        <v>-5648</v>
      </c>
      <c r="Z85">
        <f t="shared" ref="Z85:Z148" si="66">F85</f>
        <v>12213</v>
      </c>
      <c r="AA85" s="120">
        <f t="shared" ref="AA85:AA148" si="67">AB$3+AB$4*Z85+AB$5*Z85^2+AH85</f>
        <v>-0.10085501020406228</v>
      </c>
      <c r="AB85" s="120">
        <f t="shared" ref="AB85:AB148" si="68">IF(S85&lt;&gt;0,G85-AH85, -9999)</f>
        <v>-8.4332017008363916E-2</v>
      </c>
      <c r="AC85" s="120">
        <f t="shared" ref="AC85:AC148" si="69">+G85-P85</f>
        <v>7.1599098346365464E-3</v>
      </c>
      <c r="AD85" s="120">
        <f t="shared" ref="AD85:AD148" si="70">IF(S85&lt;&gt;0,G85-AA85, -9999)</f>
        <v>-1.1149897992858288E-3</v>
      </c>
      <c r="AE85" s="120">
        <f t="shared" ref="AE85:AE148" si="71">+(G85-AA85)^2*S85</f>
        <v>1.2432022525114526E-6</v>
      </c>
      <c r="AF85">
        <f t="shared" ref="AF85:AF148" si="72">IF(S85&lt;&gt;0,G85-P85, -9999)</f>
        <v>7.1599098346365464E-3</v>
      </c>
      <c r="AG85" s="136"/>
      <c r="AH85">
        <f t="shared" ref="AH85:AH148" si="73">$AB$6*($AB$11/AI85*AJ85+$AB$12)</f>
        <v>-1.7637982994984185E-2</v>
      </c>
      <c r="AI85">
        <f t="shared" ref="AI85:AI148" si="74">1+$AB$7*COS(AL85)</f>
        <v>1.0592912551159577</v>
      </c>
      <c r="AJ85">
        <f t="shared" ref="AJ85:AJ148" si="75">SIN(AL85+RADIANS($AB$9))</f>
        <v>-0.69950673431756127</v>
      </c>
      <c r="AK85">
        <f t="shared" ref="AK85:AK148" si="76">$AB$7*SIN(AL85)</f>
        <v>-3.6848789001803512E-3</v>
      </c>
      <c r="AL85">
        <f t="shared" ref="AL85:AL148" si="77">2*ATAN(AM85)</f>
        <v>-6.2068944439664708E-2</v>
      </c>
      <c r="AM85">
        <f t="shared" ref="AM85:AM148" si="78">SQRT((1+$AB$7)/(1-$AB$7))*TAN(AN85/2)</f>
        <v>-3.1044439557809209E-2</v>
      </c>
      <c r="AN85" s="120">
        <f t="shared" ref="AN85:AT100" si="79">$AU85+$AB$7*SIN(AO85)</f>
        <v>37.640624750268543</v>
      </c>
      <c r="AO85" s="120">
        <f t="shared" si="79"/>
        <v>37.640624750410659</v>
      </c>
      <c r="AP85" s="120">
        <f t="shared" si="79"/>
        <v>37.640624752807049</v>
      </c>
      <c r="AQ85" s="120">
        <f t="shared" si="79"/>
        <v>37.640624793215629</v>
      </c>
      <c r="AR85" s="120">
        <f t="shared" si="79"/>
        <v>37.640625474595097</v>
      </c>
      <c r="AS85" s="120">
        <f t="shared" si="79"/>
        <v>37.640636964180402</v>
      </c>
      <c r="AT85" s="120">
        <f t="shared" si="79"/>
        <v>37.640830703182495</v>
      </c>
      <c r="AU85" s="120">
        <f t="shared" ref="AU85:AU148" si="80">RADIANS($AB$9)+$AB$18*(F85-AB$15)</f>
        <v>37.644097233497732</v>
      </c>
      <c r="AV85"/>
      <c r="AW85">
        <v>12600</v>
      </c>
      <c r="AX85">
        <f t="shared" si="50"/>
        <v>-0.1040777848926891</v>
      </c>
      <c r="AY85">
        <f t="shared" si="51"/>
        <v>-8.4644715781416524E-2</v>
      </c>
      <c r="AZ85" s="120">
        <f t="shared" si="52"/>
        <v>-1.9433069111272579E-2</v>
      </c>
      <c r="BA85">
        <f t="shared" si="53"/>
        <v>1.0593292322855725</v>
      </c>
      <c r="BB85">
        <f t="shared" si="54"/>
        <v>-0.77549809465816055</v>
      </c>
      <c r="BC85">
        <f t="shared" si="55"/>
        <v>5.0727684624986544E-2</v>
      </c>
      <c r="BD85">
        <f t="shared" si="56"/>
        <v>2.536928277285478E-2</v>
      </c>
      <c r="BE85">
        <f t="shared" si="47"/>
        <v>37.746911581948567</v>
      </c>
      <c r="BF85">
        <f t="shared" si="47"/>
        <v>37.746911581832009</v>
      </c>
      <c r="BG85">
        <f t="shared" si="47"/>
        <v>37.746911579867707</v>
      </c>
      <c r="BH85">
        <f t="shared" si="46"/>
        <v>37.74691154676389</v>
      </c>
      <c r="BI85">
        <f t="shared" si="46"/>
        <v>37.746910988876429</v>
      </c>
      <c r="BJ85">
        <f t="shared" si="46"/>
        <v>37.746901586988614</v>
      </c>
      <c r="BK85">
        <f t="shared" si="46"/>
        <v>37.746743140802167</v>
      </c>
      <c r="BL85">
        <f t="shared" si="57"/>
        <v>37.744073088586049</v>
      </c>
    </row>
    <row r="86" spans="1:64" s="23" customFormat="1" ht="12.95" customHeight="1" x14ac:dyDescent="0.2">
      <c r="A86" s="117" t="s">
        <v>238</v>
      </c>
      <c r="B86" s="118" t="s">
        <v>165</v>
      </c>
      <c r="C86" s="117">
        <v>57361.662499999999</v>
      </c>
      <c r="D86" s="117">
        <v>8.0000000000000004E-4</v>
      </c>
      <c r="E86" s="23">
        <f t="shared" si="59"/>
        <v>12290.183735964612</v>
      </c>
      <c r="F86" s="99">
        <f t="shared" si="48"/>
        <v>12290.5</v>
      </c>
      <c r="G86" s="23">
        <f t="shared" si="60"/>
        <v>-0.10224500000185799</v>
      </c>
      <c r="K86" s="22">
        <f t="shared" si="49"/>
        <v>-0.10224500000185799</v>
      </c>
      <c r="P86" s="25">
        <f t="shared" si="61"/>
        <v>-0.11024611251760948</v>
      </c>
      <c r="Q86" s="26">
        <f t="shared" si="62"/>
        <v>42343.162499999999</v>
      </c>
      <c r="R86" s="23">
        <f t="shared" si="63"/>
        <v>6.4017801489715099E-5</v>
      </c>
      <c r="S86" s="98">
        <v>1</v>
      </c>
      <c r="T86" s="23">
        <f t="shared" si="64"/>
        <v>6.4017801489715099E-5</v>
      </c>
      <c r="U86" s="77"/>
      <c r="V86" s="23">
        <f t="shared" si="65"/>
        <v>8.0011125157514879E-3</v>
      </c>
      <c r="X86" s="23">
        <f>VLOOKUP(C86,'S (2)'!E$4:F$71,2,FALSE)</f>
        <v>-5570.5</v>
      </c>
      <c r="Z86">
        <f t="shared" si="66"/>
        <v>12290.5</v>
      </c>
      <c r="AA86" s="120">
        <f t="shared" si="67"/>
        <v>-0.10152007879553379</v>
      </c>
      <c r="AB86" s="120">
        <f t="shared" si="68"/>
        <v>-8.4230928104226693E-2</v>
      </c>
      <c r="AC86" s="120">
        <f t="shared" si="69"/>
        <v>8.0011125157514879E-3</v>
      </c>
      <c r="AD86" s="120">
        <f t="shared" si="70"/>
        <v>-7.2492120632419721E-4</v>
      </c>
      <c r="AE86" s="120">
        <f t="shared" si="71"/>
        <v>5.2551075537852932E-7</v>
      </c>
      <c r="AF86">
        <f t="shared" si="72"/>
        <v>8.0011125157514879E-3</v>
      </c>
      <c r="AG86" s="136"/>
      <c r="AH86">
        <f t="shared" si="73"/>
        <v>-1.8014071897631295E-2</v>
      </c>
      <c r="AI86">
        <f t="shared" si="74"/>
        <v>1.0593593535702732</v>
      </c>
      <c r="AJ86">
        <f t="shared" si="75"/>
        <v>-0.71546786903213688</v>
      </c>
      <c r="AK86">
        <f t="shared" si="76"/>
        <v>-2.3448687498198659E-3</v>
      </c>
      <c r="AL86">
        <f t="shared" si="77"/>
        <v>-3.948240742402518E-2</v>
      </c>
      <c r="AM86">
        <f t="shared" si="78"/>
        <v>-1.9743768593726785E-2</v>
      </c>
      <c r="AN86" s="120">
        <f t="shared" si="79"/>
        <v>37.661908669124259</v>
      </c>
      <c r="AO86" s="120">
        <f t="shared" si="79"/>
        <v>37.661908669215229</v>
      </c>
      <c r="AP86" s="120">
        <f t="shared" si="79"/>
        <v>37.661908670747671</v>
      </c>
      <c r="AQ86" s="120">
        <f t="shared" si="79"/>
        <v>37.661908696561717</v>
      </c>
      <c r="AR86" s="120">
        <f t="shared" si="79"/>
        <v>37.661909131401167</v>
      </c>
      <c r="AS86" s="120">
        <f t="shared" si="79"/>
        <v>37.661916456301732</v>
      </c>
      <c r="AT86" s="120">
        <f t="shared" si="79"/>
        <v>37.662039844458526</v>
      </c>
      <c r="AU86" s="120">
        <f t="shared" si="80"/>
        <v>37.664118238069676</v>
      </c>
      <c r="AV86"/>
      <c r="AW86">
        <v>12800</v>
      </c>
      <c r="AX86">
        <f t="shared" si="50"/>
        <v>-0.10564335463239856</v>
      </c>
      <c r="AY86">
        <f t="shared" si="51"/>
        <v>-8.5367498317972815E-2</v>
      </c>
      <c r="AZ86" s="120">
        <f t="shared" si="52"/>
        <v>-2.0275856314425748E-2</v>
      </c>
      <c r="BA86">
        <f t="shared" si="53"/>
        <v>1.0590530850812185</v>
      </c>
      <c r="BB86">
        <f t="shared" si="54"/>
        <v>-0.81095256642455649</v>
      </c>
      <c r="BC86">
        <f t="shared" si="55"/>
        <v>0.10900232602293781</v>
      </c>
      <c r="BD86">
        <f t="shared" si="56"/>
        <v>5.4555190200995682E-2</v>
      </c>
      <c r="BE86">
        <f t="shared" si="47"/>
        <v>37.801831606150564</v>
      </c>
      <c r="BF86">
        <f t="shared" si="47"/>
        <v>37.801831605906443</v>
      </c>
      <c r="BG86">
        <f t="shared" si="47"/>
        <v>37.801831601775312</v>
      </c>
      <c r="BH86">
        <f t="shared" si="46"/>
        <v>37.801831531865687</v>
      </c>
      <c r="BI86">
        <f t="shared" si="46"/>
        <v>37.801830348812153</v>
      </c>
      <c r="BJ86">
        <f t="shared" si="46"/>
        <v>37.801810328475405</v>
      </c>
      <c r="BK86">
        <f t="shared" si="46"/>
        <v>37.801471538667812</v>
      </c>
      <c r="BL86">
        <f t="shared" si="57"/>
        <v>37.795740197158821</v>
      </c>
    </row>
    <row r="87" spans="1:64" s="23" customFormat="1" ht="12.95" customHeight="1" x14ac:dyDescent="0.2">
      <c r="A87" s="117" t="s">
        <v>238</v>
      </c>
      <c r="B87" s="118" t="s">
        <v>165</v>
      </c>
      <c r="C87" s="117">
        <v>57361.663200000003</v>
      </c>
      <c r="D87" s="117">
        <v>1.1000000000000001E-3</v>
      </c>
      <c r="E87" s="23">
        <f t="shared" si="59"/>
        <v>12290.185901203266</v>
      </c>
      <c r="F87" s="99">
        <f t="shared" si="48"/>
        <v>12290.5</v>
      </c>
      <c r="G87" s="23">
        <f t="shared" si="60"/>
        <v>-0.1015449999977136</v>
      </c>
      <c r="K87" s="22">
        <f t="shared" si="49"/>
        <v>-0.1015449999977136</v>
      </c>
      <c r="P87" s="25">
        <f t="shared" si="61"/>
        <v>-0.11024611251760948</v>
      </c>
      <c r="Q87" s="26">
        <f t="shared" si="62"/>
        <v>42343.163200000003</v>
      </c>
      <c r="R87" s="23">
        <f t="shared" si="63"/>
        <v>7.5709359083888712E-5</v>
      </c>
      <c r="S87" s="98">
        <v>1</v>
      </c>
      <c r="T87" s="23">
        <f t="shared" si="64"/>
        <v>7.5709359083888712E-5</v>
      </c>
      <c r="U87" s="77"/>
      <c r="V87" s="23">
        <f t="shared" si="65"/>
        <v>8.7011125198958733E-3</v>
      </c>
      <c r="X87" s="23">
        <f>VLOOKUP(C87,'S (2)'!E$4:F$71,2,FALSE)</f>
        <v>-5570.5</v>
      </c>
      <c r="Z87">
        <f t="shared" si="66"/>
        <v>12290.5</v>
      </c>
      <c r="AA87" s="120">
        <f t="shared" si="67"/>
        <v>-0.10152007879553379</v>
      </c>
      <c r="AB87" s="120">
        <f t="shared" si="68"/>
        <v>-8.3530928100082308E-2</v>
      </c>
      <c r="AC87" s="120">
        <f t="shared" si="69"/>
        <v>8.7011125198958733E-3</v>
      </c>
      <c r="AD87" s="120">
        <f t="shared" si="70"/>
        <v>-2.4921202179811752E-5</v>
      </c>
      <c r="AE87" s="120">
        <f t="shared" si="71"/>
        <v>6.21066318087054E-10</v>
      </c>
      <c r="AF87">
        <f t="shared" si="72"/>
        <v>8.7011125198958733E-3</v>
      </c>
      <c r="AG87" s="136"/>
      <c r="AH87">
        <f t="shared" si="73"/>
        <v>-1.8014071897631295E-2</v>
      </c>
      <c r="AI87">
        <f t="shared" si="74"/>
        <v>1.0593593535702732</v>
      </c>
      <c r="AJ87">
        <f t="shared" si="75"/>
        <v>-0.71546786903213688</v>
      </c>
      <c r="AK87">
        <f t="shared" si="76"/>
        <v>-2.3448687498198659E-3</v>
      </c>
      <c r="AL87">
        <f t="shared" si="77"/>
        <v>-3.948240742402518E-2</v>
      </c>
      <c r="AM87">
        <f t="shared" si="78"/>
        <v>-1.9743768593726785E-2</v>
      </c>
      <c r="AN87" s="120">
        <f t="shared" si="79"/>
        <v>37.661908669124259</v>
      </c>
      <c r="AO87" s="120">
        <f t="shared" si="79"/>
        <v>37.661908669215229</v>
      </c>
      <c r="AP87" s="120">
        <f t="shared" si="79"/>
        <v>37.661908670747671</v>
      </c>
      <c r="AQ87" s="120">
        <f t="shared" si="79"/>
        <v>37.661908696561717</v>
      </c>
      <c r="AR87" s="120">
        <f t="shared" si="79"/>
        <v>37.661909131401167</v>
      </c>
      <c r="AS87" s="120">
        <f t="shared" si="79"/>
        <v>37.661916456301732</v>
      </c>
      <c r="AT87" s="120">
        <f t="shared" si="79"/>
        <v>37.662039844458526</v>
      </c>
      <c r="AU87" s="120">
        <f t="shared" si="80"/>
        <v>37.664118238069676</v>
      </c>
      <c r="AV87"/>
      <c r="AW87">
        <v>13000</v>
      </c>
      <c r="AX87">
        <f t="shared" si="50"/>
        <v>-0.10713726752909819</v>
      </c>
      <c r="AY87">
        <f t="shared" si="51"/>
        <v>-8.6080031440532626E-2</v>
      </c>
      <c r="AZ87" s="120">
        <f t="shared" si="52"/>
        <v>-2.1057236088565568E-2</v>
      </c>
      <c r="BA87">
        <f t="shared" si="53"/>
        <v>1.0585768637077002</v>
      </c>
      <c r="BB87">
        <f t="shared" si="54"/>
        <v>-0.84363164719412209</v>
      </c>
      <c r="BC87">
        <f t="shared" si="55"/>
        <v>0.16723556529699343</v>
      </c>
      <c r="BD87">
        <f t="shared" si="56"/>
        <v>8.3813212567228415E-2</v>
      </c>
      <c r="BE87">
        <f t="shared" si="47"/>
        <v>37.856732117187349</v>
      </c>
      <c r="BF87">
        <f t="shared" si="47"/>
        <v>37.8567321168291</v>
      </c>
      <c r="BG87">
        <f t="shared" si="47"/>
        <v>37.856732110722916</v>
      </c>
      <c r="BH87">
        <f t="shared" si="46"/>
        <v>37.856732006644783</v>
      </c>
      <c r="BI87">
        <f t="shared" si="46"/>
        <v>37.856730232663686</v>
      </c>
      <c r="BJ87">
        <f t="shared" si="46"/>
        <v>37.856699995755037</v>
      </c>
      <c r="BK87">
        <f t="shared" si="46"/>
        <v>37.856184640177233</v>
      </c>
      <c r="BL87">
        <f t="shared" si="57"/>
        <v>37.847407305731593</v>
      </c>
    </row>
    <row r="88" spans="1:64" s="23" customFormat="1" ht="12.95" customHeight="1" x14ac:dyDescent="0.2">
      <c r="A88" s="127" t="s">
        <v>348</v>
      </c>
      <c r="B88" s="128" t="str">
        <f t="shared" ref="B88:B106" si="81">IF(D88=INT(D88),"I","II")</f>
        <v>I</v>
      </c>
      <c r="C88" s="127">
        <v>57608.978620000002</v>
      </c>
      <c r="D88" s="22"/>
      <c r="E88" s="23">
        <f t="shared" si="59"/>
        <v>13055.18147793004</v>
      </c>
      <c r="F88" s="99">
        <f t="shared" si="48"/>
        <v>13055.5</v>
      </c>
      <c r="G88" s="23">
        <f t="shared" si="60"/>
        <v>-0.10297499999433057</v>
      </c>
      <c r="K88" s="22">
        <f t="shared" si="49"/>
        <v>-0.10297499999433057</v>
      </c>
      <c r="P88" s="25">
        <f t="shared" si="61"/>
        <v>-0.12155187035503182</v>
      </c>
      <c r="Q88" s="26">
        <f t="shared" si="62"/>
        <v>42590.478620000002</v>
      </c>
      <c r="R88" s="23">
        <f t="shared" si="63"/>
        <v>3.4510011239830029E-4</v>
      </c>
      <c r="S88" s="98">
        <v>1</v>
      </c>
      <c r="T88" s="23">
        <f t="shared" si="64"/>
        <v>3.4510011239830029E-4</v>
      </c>
      <c r="U88" s="77"/>
      <c r="V88" s="23">
        <f t="shared" si="65"/>
        <v>1.8576870360701242E-2</v>
      </c>
      <c r="X88" s="23">
        <f>VLOOKUP(C88,'S (2)'!E$4:F$71,2,FALSE)</f>
        <v>0</v>
      </c>
      <c r="Z88">
        <f t="shared" si="66"/>
        <v>13055.5</v>
      </c>
      <c r="AA88" s="120">
        <f t="shared" si="67"/>
        <v>-0.10753879578050379</v>
      </c>
      <c r="AB88" s="120">
        <f t="shared" si="68"/>
        <v>-8.1712146855209444E-2</v>
      </c>
      <c r="AC88" s="120">
        <f t="shared" si="69"/>
        <v>1.8576870360701242E-2</v>
      </c>
      <c r="AD88" s="120">
        <f t="shared" si="70"/>
        <v>4.5637957861732192E-3</v>
      </c>
      <c r="AE88" s="120">
        <f t="shared" si="71"/>
        <v>2.0828231977892432E-5</v>
      </c>
      <c r="AF88">
        <f t="shared" si="72"/>
        <v>1.8576870360701242E-2</v>
      </c>
      <c r="AG88" s="136"/>
      <c r="AH88">
        <f t="shared" si="73"/>
        <v>-2.1262853139121123E-2</v>
      </c>
      <c r="AI88">
        <f t="shared" si="74"/>
        <v>1.0584095386750638</v>
      </c>
      <c r="AJ88">
        <f t="shared" si="75"/>
        <v>-0.85219225487545613</v>
      </c>
      <c r="AK88">
        <f t="shared" si="76"/>
        <v>1.0833146242011895E-2</v>
      </c>
      <c r="AL88">
        <f t="shared" si="77"/>
        <v>0.18338500115535131</v>
      </c>
      <c r="AM88">
        <f t="shared" si="78"/>
        <v>9.1950336396782087E-2</v>
      </c>
      <c r="AN88" s="120">
        <f t="shared" si="79"/>
        <v>37.871962158716656</v>
      </c>
      <c r="AO88" s="120">
        <f t="shared" si="79"/>
        <v>37.871962158329936</v>
      </c>
      <c r="AP88" s="120">
        <f t="shared" si="79"/>
        <v>37.871962151721711</v>
      </c>
      <c r="AQ88" s="120">
        <f t="shared" si="79"/>
        <v>37.871962038799985</v>
      </c>
      <c r="AR88" s="120">
        <f t="shared" si="79"/>
        <v>37.871960109187967</v>
      </c>
      <c r="AS88" s="120">
        <f t="shared" si="79"/>
        <v>37.871927135983064</v>
      </c>
      <c r="AT88" s="120">
        <f t="shared" si="79"/>
        <v>37.871363719245281</v>
      </c>
      <c r="AU88" s="120">
        <f t="shared" si="80"/>
        <v>37.861744928360537</v>
      </c>
      <c r="AV88"/>
      <c r="AW88">
        <v>13200</v>
      </c>
      <c r="AX88">
        <f t="shared" si="50"/>
        <v>-0.10855710658556866</v>
      </c>
      <c r="AY88">
        <f t="shared" si="51"/>
        <v>-8.6782315149095957E-2</v>
      </c>
      <c r="AZ88" s="120">
        <f t="shared" si="52"/>
        <v>-2.1774791436472707E-2</v>
      </c>
      <c r="BA88">
        <f t="shared" si="53"/>
        <v>1.0579028979686558</v>
      </c>
      <c r="BB88">
        <f t="shared" si="54"/>
        <v>-0.87341988212810595</v>
      </c>
      <c r="BC88">
        <f t="shared" si="55"/>
        <v>0.22540553941330976</v>
      </c>
      <c r="BD88">
        <f t="shared" si="56"/>
        <v>0.11318238698453287</v>
      </c>
      <c r="BE88">
        <f t="shared" si="47"/>
        <v>37.911602797431087</v>
      </c>
      <c r="BF88">
        <f t="shared" si="47"/>
        <v>37.911602796977967</v>
      </c>
      <c r="BG88">
        <f t="shared" si="47"/>
        <v>37.911602789174864</v>
      </c>
      <c r="BH88">
        <f t="shared" si="46"/>
        <v>37.911602654799815</v>
      </c>
      <c r="BI88">
        <f t="shared" si="46"/>
        <v>37.911600340763499</v>
      </c>
      <c r="BJ88">
        <f t="shared" si="46"/>
        <v>37.911560491552628</v>
      </c>
      <c r="BK88">
        <f t="shared" si="46"/>
        <v>37.910874315891114</v>
      </c>
      <c r="BL88">
        <f t="shared" si="57"/>
        <v>37.899074414304366</v>
      </c>
    </row>
    <row r="89" spans="1:64" s="23" customFormat="1" ht="12.95" customHeight="1" x14ac:dyDescent="0.2">
      <c r="A89" s="127" t="s">
        <v>326</v>
      </c>
      <c r="B89" s="128" t="str">
        <f t="shared" si="81"/>
        <v>I</v>
      </c>
      <c r="C89" s="127">
        <v>57608.978620000002</v>
      </c>
      <c r="D89" s="22"/>
      <c r="E89" s="23">
        <f t="shared" si="59"/>
        <v>13055.18147793004</v>
      </c>
      <c r="F89" s="99">
        <f t="shared" si="48"/>
        <v>13055.5</v>
      </c>
      <c r="G89" s="23">
        <f t="shared" si="60"/>
        <v>-0.10297499999433057</v>
      </c>
      <c r="K89" s="22">
        <f t="shared" si="49"/>
        <v>-0.10297499999433057</v>
      </c>
      <c r="P89" s="25">
        <f t="shared" si="61"/>
        <v>-0.12155187035503182</v>
      </c>
      <c r="Q89" s="26">
        <f t="shared" si="62"/>
        <v>42590.478620000002</v>
      </c>
      <c r="R89" s="23">
        <f t="shared" si="63"/>
        <v>3.4510011239830029E-4</v>
      </c>
      <c r="S89" s="98">
        <v>1</v>
      </c>
      <c r="T89" s="23">
        <f t="shared" si="64"/>
        <v>3.4510011239830029E-4</v>
      </c>
      <c r="U89" s="77"/>
      <c r="V89" s="23">
        <f t="shared" si="65"/>
        <v>1.8576870360701242E-2</v>
      </c>
      <c r="X89" s="23">
        <f>VLOOKUP(C89,'S (2)'!E$4:F$71,2,FALSE)</f>
        <v>0</v>
      </c>
      <c r="Z89">
        <f t="shared" si="66"/>
        <v>13055.5</v>
      </c>
      <c r="AA89" s="120">
        <f t="shared" si="67"/>
        <v>-0.10753879578050379</v>
      </c>
      <c r="AB89" s="120">
        <f t="shared" si="68"/>
        <v>-8.1712146855209444E-2</v>
      </c>
      <c r="AC89" s="120">
        <f t="shared" si="69"/>
        <v>1.8576870360701242E-2</v>
      </c>
      <c r="AD89" s="120">
        <f t="shared" si="70"/>
        <v>4.5637957861732192E-3</v>
      </c>
      <c r="AE89" s="120">
        <f t="shared" si="71"/>
        <v>2.0828231977892432E-5</v>
      </c>
      <c r="AF89">
        <f t="shared" si="72"/>
        <v>1.8576870360701242E-2</v>
      </c>
      <c r="AG89" s="136"/>
      <c r="AH89">
        <f t="shared" si="73"/>
        <v>-2.1262853139121123E-2</v>
      </c>
      <c r="AI89">
        <f t="shared" si="74"/>
        <v>1.0584095386750638</v>
      </c>
      <c r="AJ89">
        <f t="shared" si="75"/>
        <v>-0.85219225487545613</v>
      </c>
      <c r="AK89">
        <f t="shared" si="76"/>
        <v>1.0833146242011895E-2</v>
      </c>
      <c r="AL89">
        <f t="shared" si="77"/>
        <v>0.18338500115535131</v>
      </c>
      <c r="AM89">
        <f t="shared" si="78"/>
        <v>9.1950336396782087E-2</v>
      </c>
      <c r="AN89" s="120">
        <f t="shared" si="79"/>
        <v>37.871962158716656</v>
      </c>
      <c r="AO89" s="120">
        <f t="shared" si="79"/>
        <v>37.871962158329936</v>
      </c>
      <c r="AP89" s="120">
        <f t="shared" si="79"/>
        <v>37.871962151721711</v>
      </c>
      <c r="AQ89" s="120">
        <f t="shared" si="79"/>
        <v>37.871962038799985</v>
      </c>
      <c r="AR89" s="120">
        <f t="shared" si="79"/>
        <v>37.871960109187967</v>
      </c>
      <c r="AS89" s="120">
        <f t="shared" si="79"/>
        <v>37.871927135983064</v>
      </c>
      <c r="AT89" s="120">
        <f t="shared" si="79"/>
        <v>37.871363719245281</v>
      </c>
      <c r="AU89" s="120">
        <f t="shared" si="80"/>
        <v>37.861744928360537</v>
      </c>
      <c r="AV89"/>
      <c r="AW89">
        <v>13400</v>
      </c>
      <c r="AX89">
        <f t="shared" si="50"/>
        <v>-0.1099007023375133</v>
      </c>
      <c r="AY89">
        <f t="shared" si="51"/>
        <v>-8.7474349443662835E-2</v>
      </c>
      <c r="AZ89" s="120">
        <f t="shared" si="52"/>
        <v>-2.2426352893850462E-2</v>
      </c>
      <c r="BA89">
        <f t="shared" si="53"/>
        <v>1.0570344677801291</v>
      </c>
      <c r="BB89">
        <f t="shared" si="54"/>
        <v>-0.90021660403029657</v>
      </c>
      <c r="BC89">
        <f t="shared" si="55"/>
        <v>0.28349072939098813</v>
      </c>
      <c r="BD89">
        <f t="shared" si="56"/>
        <v>0.14270236058899372</v>
      </c>
      <c r="BE89">
        <f t="shared" si="47"/>
        <v>37.966433474810927</v>
      </c>
      <c r="BF89">
        <f t="shared" si="47"/>
        <v>37.966433474286418</v>
      </c>
      <c r="BG89">
        <f t="shared" si="47"/>
        <v>37.966433465131956</v>
      </c>
      <c r="BH89">
        <f t="shared" si="46"/>
        <v>37.966433305356198</v>
      </c>
      <c r="BI89">
        <f t="shared" si="46"/>
        <v>37.96643051673901</v>
      </c>
      <c r="BJ89">
        <f t="shared" si="46"/>
        <v>37.966381846459107</v>
      </c>
      <c r="BK89">
        <f t="shared" si="46"/>
        <v>37.965532498891157</v>
      </c>
      <c r="BL89">
        <f t="shared" si="57"/>
        <v>37.950741522877138</v>
      </c>
    </row>
    <row r="90" spans="1:64" s="23" customFormat="1" ht="12.95" customHeight="1" x14ac:dyDescent="0.2">
      <c r="A90" s="127" t="s">
        <v>328</v>
      </c>
      <c r="B90" s="128" t="str">
        <f t="shared" si="81"/>
        <v>I</v>
      </c>
      <c r="C90" s="127">
        <v>57673.796199999997</v>
      </c>
      <c r="D90" s="22"/>
      <c r="E90" s="23">
        <f t="shared" si="59"/>
        <v>13255.675090476037</v>
      </c>
      <c r="F90" s="99">
        <f t="shared" ref="F90:F106" si="82">ROUND(2*E90,0)/2+0.5</f>
        <v>13256</v>
      </c>
      <c r="G90" s="23">
        <f t="shared" si="60"/>
        <v>-0.10504000000219094</v>
      </c>
      <c r="K90" s="22">
        <f t="shared" ref="K90:K106" si="83">G90</f>
        <v>-0.10504000000219094</v>
      </c>
      <c r="P90" s="25">
        <f t="shared" si="61"/>
        <v>-0.12460144282247375</v>
      </c>
      <c r="Q90" s="26">
        <f t="shared" si="62"/>
        <v>42655.296199999997</v>
      </c>
      <c r="R90" s="23">
        <f t="shared" si="63"/>
        <v>3.82650045211194E-4</v>
      </c>
      <c r="S90" s="98">
        <v>1</v>
      </c>
      <c r="T90" s="23">
        <f t="shared" si="64"/>
        <v>3.82650045211194E-4</v>
      </c>
      <c r="U90" s="77"/>
      <c r="V90" s="23">
        <f t="shared" si="65"/>
        <v>1.9561442820282812E-2</v>
      </c>
      <c r="X90" s="23">
        <f>VLOOKUP(C90,'S (2)'!E$4:F$71,2,FALSE)</f>
        <v>-4605</v>
      </c>
      <c r="Z90">
        <f t="shared" si="66"/>
        <v>13256</v>
      </c>
      <c r="AA90" s="120">
        <f t="shared" si="67"/>
        <v>-0.10894108580711655</v>
      </c>
      <c r="AB90" s="120">
        <f t="shared" si="68"/>
        <v>-8.3076032087579924E-2</v>
      </c>
      <c r="AC90" s="120">
        <f t="shared" si="69"/>
        <v>1.9561442820282812E-2</v>
      </c>
      <c r="AD90" s="120">
        <f t="shared" si="70"/>
        <v>3.9010858049256109E-3</v>
      </c>
      <c r="AE90" s="120">
        <f t="shared" si="71"/>
        <v>1.5218470457392101E-5</v>
      </c>
      <c r="AF90">
        <f t="shared" si="72"/>
        <v>1.9561442820282812E-2</v>
      </c>
      <c r="AG90" s="136"/>
      <c r="AH90">
        <f t="shared" si="73"/>
        <v>-2.1963967914611016E-2</v>
      </c>
      <c r="AI90">
        <f t="shared" si="74"/>
        <v>1.0576791756754629</v>
      </c>
      <c r="AJ90">
        <f t="shared" si="75"/>
        <v>-0.8812284664753981</v>
      </c>
      <c r="AK90">
        <f t="shared" si="76"/>
        <v>1.4217733966201721E-2</v>
      </c>
      <c r="AL90">
        <f t="shared" si="77"/>
        <v>0.24167885405110695</v>
      </c>
      <c r="AM90">
        <f t="shared" si="78"/>
        <v>0.12143105539136204</v>
      </c>
      <c r="AN90" s="120">
        <f t="shared" si="79"/>
        <v>37.926959852511125</v>
      </c>
      <c r="AO90" s="120">
        <f t="shared" si="79"/>
        <v>37.926959852035509</v>
      </c>
      <c r="AP90" s="120">
        <f t="shared" si="79"/>
        <v>37.926959843816839</v>
      </c>
      <c r="AQ90" s="120">
        <f t="shared" si="79"/>
        <v>37.926959701798026</v>
      </c>
      <c r="AR90" s="120">
        <f t="shared" si="79"/>
        <v>37.926957247710618</v>
      </c>
      <c r="AS90" s="120">
        <f t="shared" si="79"/>
        <v>37.926914841259745</v>
      </c>
      <c r="AT90" s="120">
        <f t="shared" si="79"/>
        <v>37.926182126658865</v>
      </c>
      <c r="AU90" s="120">
        <f t="shared" si="80"/>
        <v>37.913541204704742</v>
      </c>
      <c r="AV90"/>
      <c r="AW90">
        <v>13600</v>
      </c>
      <c r="AX90">
        <f t="shared" si="50"/>
        <v>-0.11116614166144365</v>
      </c>
      <c r="AY90">
        <f t="shared" si="51"/>
        <v>-8.8156134324233221E-2</v>
      </c>
      <c r="AZ90" s="120">
        <f t="shared" si="52"/>
        <v>-2.3010007337210418E-2</v>
      </c>
      <c r="BA90">
        <f t="shared" si="53"/>
        <v>1.0559757696373482</v>
      </c>
      <c r="BB90">
        <f t="shared" si="54"/>
        <v>-0.92393646308197841</v>
      </c>
      <c r="BC90">
        <f t="shared" si="55"/>
        <v>0.34147007402957813</v>
      </c>
      <c r="BD90">
        <f t="shared" si="56"/>
        <v>0.17241361345685727</v>
      </c>
      <c r="BE90">
        <f t="shared" si="47"/>
        <v>38.02121417124669</v>
      </c>
      <c r="BF90">
        <f t="shared" si="47"/>
        <v>38.021214170676657</v>
      </c>
      <c r="BG90">
        <f t="shared" si="47"/>
        <v>38.021214160560781</v>
      </c>
      <c r="BH90">
        <f t="shared" si="46"/>
        <v>38.021213981043886</v>
      </c>
      <c r="BI90">
        <f t="shared" si="46"/>
        <v>38.021210795328109</v>
      </c>
      <c r="BJ90">
        <f t="shared" si="46"/>
        <v>38.021154262021732</v>
      </c>
      <c r="BK90">
        <f t="shared" si="46"/>
        <v>38.020151206309855</v>
      </c>
      <c r="BL90">
        <f t="shared" si="57"/>
        <v>38.00240863144991</v>
      </c>
    </row>
    <row r="91" spans="1:64" s="23" customFormat="1" ht="12.95" customHeight="1" x14ac:dyDescent="0.2">
      <c r="A91" s="127" t="s">
        <v>329</v>
      </c>
      <c r="B91" s="128" t="str">
        <f t="shared" si="81"/>
        <v>I</v>
      </c>
      <c r="C91" s="127">
        <v>57694.970880000001</v>
      </c>
      <c r="D91" s="22"/>
      <c r="E91" s="23">
        <f t="shared" si="59"/>
        <v>13321.172569519631</v>
      </c>
      <c r="F91" s="99">
        <f t="shared" si="82"/>
        <v>13321.5</v>
      </c>
      <c r="G91" s="23">
        <f t="shared" si="60"/>
        <v>-0.10585499999433523</v>
      </c>
      <c r="K91" s="22">
        <f t="shared" si="83"/>
        <v>-0.10585499999433523</v>
      </c>
      <c r="P91" s="25">
        <f t="shared" si="61"/>
        <v>-0.12560546608732906</v>
      </c>
      <c r="Q91" s="26">
        <f t="shared" si="62"/>
        <v>42676.470880000001</v>
      </c>
      <c r="R91" s="23">
        <f t="shared" si="63"/>
        <v>3.9008091089049894E-4</v>
      </c>
      <c r="S91" s="98">
        <v>1</v>
      </c>
      <c r="T91" s="23">
        <f t="shared" si="64"/>
        <v>3.9008091089049894E-4</v>
      </c>
      <c r="U91" s="77"/>
      <c r="V91" s="23">
        <f t="shared" si="65"/>
        <v>1.9750466092993829E-2</v>
      </c>
      <c r="X91" s="23">
        <f>VLOOKUP(C91,'S (2)'!E$4:F$71,2,FALSE)</f>
        <v>-4539.5</v>
      </c>
      <c r="Z91">
        <f t="shared" si="66"/>
        <v>13321.5</v>
      </c>
      <c r="AA91" s="120">
        <f t="shared" si="67"/>
        <v>-0.1093825588807196</v>
      </c>
      <c r="AB91" s="120">
        <f t="shared" si="68"/>
        <v>-8.3676389051015279E-2</v>
      </c>
      <c r="AC91" s="120">
        <f t="shared" si="69"/>
        <v>1.9750466092993829E-2</v>
      </c>
      <c r="AD91" s="120">
        <f t="shared" si="70"/>
        <v>3.5275588863843688E-3</v>
      </c>
      <c r="AE91" s="120">
        <f t="shared" si="71"/>
        <v>1.2443671696909329E-5</v>
      </c>
      <c r="AF91">
        <f t="shared" si="72"/>
        <v>1.9750466092993829E-2</v>
      </c>
      <c r="AG91" s="136"/>
      <c r="AH91">
        <f t="shared" si="73"/>
        <v>-2.2178610943319951E-2</v>
      </c>
      <c r="AI91">
        <f t="shared" si="74"/>
        <v>1.0573982628923986</v>
      </c>
      <c r="AJ91">
        <f t="shared" si="75"/>
        <v>-0.89006134252067781</v>
      </c>
      <c r="AK91">
        <f t="shared" si="76"/>
        <v>1.5312435556425636E-2</v>
      </c>
      <c r="AL91">
        <f t="shared" si="77"/>
        <v>0.26070375736820794</v>
      </c>
      <c r="AM91">
        <f t="shared" si="78"/>
        <v>0.13109522756563438</v>
      </c>
      <c r="AN91" s="120">
        <f t="shared" si="79"/>
        <v>37.944917845449304</v>
      </c>
      <c r="AO91" s="120">
        <f t="shared" si="79"/>
        <v>37.944917844949821</v>
      </c>
      <c r="AP91" s="120">
        <f t="shared" si="79"/>
        <v>37.944917836281192</v>
      </c>
      <c r="AQ91" s="120">
        <f t="shared" si="79"/>
        <v>37.944917685836408</v>
      </c>
      <c r="AR91" s="120">
        <f t="shared" si="79"/>
        <v>37.944915074855714</v>
      </c>
      <c r="AS91" s="120">
        <f t="shared" si="79"/>
        <v>37.944869761357374</v>
      </c>
      <c r="AT91" s="120">
        <f t="shared" si="79"/>
        <v>37.944083428771499</v>
      </c>
      <c r="AU91" s="120">
        <f t="shared" si="80"/>
        <v>37.930462182762327</v>
      </c>
      <c r="AV91"/>
      <c r="AW91">
        <v>13800</v>
      </c>
      <c r="AX91">
        <f t="shared" si="50"/>
        <v>-0.11235177469715343</v>
      </c>
      <c r="AY91">
        <f t="shared" si="51"/>
        <v>-8.8827669790807154E-2</v>
      </c>
      <c r="AZ91" s="120">
        <f t="shared" si="52"/>
        <v>-2.3524104906346283E-2</v>
      </c>
      <c r="BA91">
        <f t="shared" si="53"/>
        <v>1.054731874276692</v>
      </c>
      <c r="BB91">
        <f t="shared" si="54"/>
        <v>-0.9445097900775572</v>
      </c>
      <c r="BC91">
        <f t="shared" si="55"/>
        <v>0.39932307834344444</v>
      </c>
      <c r="BD91">
        <f t="shared" si="56"/>
        <v>0.2023576910258546</v>
      </c>
      <c r="BE91">
        <f t="shared" si="47"/>
        <v>38.075935149112283</v>
      </c>
      <c r="BF91">
        <f t="shared" si="47"/>
        <v>38.075935148523008</v>
      </c>
      <c r="BG91">
        <f t="shared" si="47"/>
        <v>38.075935137854913</v>
      </c>
      <c r="BH91">
        <f t="shared" si="46"/>
        <v>38.075934944724054</v>
      </c>
      <c r="BI91">
        <f t="shared" si="46"/>
        <v>38.075931448363853</v>
      </c>
      <c r="BJ91">
        <f t="shared" si="46"/>
        <v>38.075868152557938</v>
      </c>
      <c r="BK91">
        <f t="shared" si="46"/>
        <v>38.074722560635919</v>
      </c>
      <c r="BL91">
        <f t="shared" si="57"/>
        <v>38.054075740022682</v>
      </c>
    </row>
    <row r="92" spans="1:64" s="23" customFormat="1" ht="12.95" customHeight="1" x14ac:dyDescent="0.2">
      <c r="A92" s="127" t="s">
        <v>330</v>
      </c>
      <c r="B92" s="128" t="str">
        <f t="shared" si="81"/>
        <v>I</v>
      </c>
      <c r="C92" s="127">
        <v>58078.872340000002</v>
      </c>
      <c r="D92" s="22"/>
      <c r="E92" s="23">
        <f t="shared" si="59"/>
        <v>14508.655819852152</v>
      </c>
      <c r="F92" s="99">
        <f t="shared" si="82"/>
        <v>14509</v>
      </c>
      <c r="G92" s="23">
        <f t="shared" si="60"/>
        <v>-0.11126999999396503</v>
      </c>
      <c r="K92" s="22">
        <f t="shared" si="83"/>
        <v>-0.11126999999396503</v>
      </c>
      <c r="P92" s="25">
        <f t="shared" si="61"/>
        <v>-0.14447250132469935</v>
      </c>
      <c r="Q92" s="26">
        <f t="shared" si="62"/>
        <v>43060.372340000002</v>
      </c>
      <c r="R92" s="23">
        <f t="shared" si="63"/>
        <v>1.1024060946174146E-3</v>
      </c>
      <c r="S92" s="98">
        <v>1</v>
      </c>
      <c r="T92" s="23">
        <f t="shared" si="64"/>
        <v>1.1024060946174146E-3</v>
      </c>
      <c r="U92" s="77"/>
      <c r="V92" s="23">
        <f t="shared" si="65"/>
        <v>3.3202501330734324E-2</v>
      </c>
      <c r="X92" s="23">
        <f>VLOOKUP(C92,'S (2)'!E$4:F$71,2,FALSE)</f>
        <v>-3352</v>
      </c>
      <c r="Z92">
        <f t="shared" si="66"/>
        <v>14509</v>
      </c>
      <c r="AA92" s="120">
        <f t="shared" si="67"/>
        <v>-0.11589392486341987</v>
      </c>
      <c r="AB92" s="120">
        <f t="shared" si="68"/>
        <v>-8.6501768743083685E-2</v>
      </c>
      <c r="AC92" s="120">
        <f t="shared" si="69"/>
        <v>3.3202501330734324E-2</v>
      </c>
      <c r="AD92" s="120">
        <f t="shared" si="70"/>
        <v>4.6239248694548429E-3</v>
      </c>
      <c r="AE92" s="120">
        <f t="shared" si="71"/>
        <v>2.1380681198362985E-5</v>
      </c>
      <c r="AF92">
        <f t="shared" si="72"/>
        <v>3.3202501330734324E-2</v>
      </c>
      <c r="AG92" s="136"/>
      <c r="AH92">
        <f t="shared" si="73"/>
        <v>-2.4768231250881342E-2</v>
      </c>
      <c r="AI92">
        <f t="shared" si="74"/>
        <v>1.0489251634996919</v>
      </c>
      <c r="AJ92">
        <f t="shared" si="75"/>
        <v>-0.99144300292777399</v>
      </c>
      <c r="AK92">
        <f t="shared" si="76"/>
        <v>3.3695098193401885E-2</v>
      </c>
      <c r="AL92">
        <f t="shared" si="77"/>
        <v>0.60310643101469252</v>
      </c>
      <c r="AM92">
        <f t="shared" si="78"/>
        <v>0.31103891006355944</v>
      </c>
      <c r="AN92" s="120">
        <f t="shared" si="79"/>
        <v>38.269302360460266</v>
      </c>
      <c r="AO92" s="120">
        <f t="shared" si="79"/>
        <v>38.269302359978767</v>
      </c>
      <c r="AP92" s="120">
        <f t="shared" si="79"/>
        <v>38.269302350350266</v>
      </c>
      <c r="AQ92" s="120">
        <f t="shared" si="79"/>
        <v>38.269302157809399</v>
      </c>
      <c r="AR92" s="120">
        <f t="shared" si="79"/>
        <v>38.269298307579881</v>
      </c>
      <c r="AS92" s="120">
        <f t="shared" si="79"/>
        <v>38.269221316741245</v>
      </c>
      <c r="AT92" s="120">
        <f t="shared" si="79"/>
        <v>38.267682571349077</v>
      </c>
      <c r="AU92" s="120">
        <f t="shared" si="80"/>
        <v>38.237235639913166</v>
      </c>
      <c r="AV92"/>
      <c r="AW92">
        <v>14000</v>
      </c>
      <c r="AX92">
        <f t="shared" si="50"/>
        <v>-0.11345621985171297</v>
      </c>
      <c r="AY92">
        <f t="shared" si="51"/>
        <v>-8.9488955843384621E-2</v>
      </c>
      <c r="AZ92" s="120">
        <f t="shared" si="52"/>
        <v>-2.3967264008328361E-2</v>
      </c>
      <c r="BA92">
        <f t="shared" si="53"/>
        <v>1.0533086763686892</v>
      </c>
      <c r="BB92">
        <f t="shared" si="54"/>
        <v>-0.96188279177600222</v>
      </c>
      <c r="BC92">
        <f t="shared" si="55"/>
        <v>0.45702991555413625</v>
      </c>
      <c r="BD92">
        <f t="shared" si="56"/>
        <v>0.23257744882626741</v>
      </c>
      <c r="BE92">
        <f t="shared" si="47"/>
        <v>38.130586955293474</v>
      </c>
      <c r="BF92">
        <f t="shared" si="47"/>
        <v>38.13058695470977</v>
      </c>
      <c r="BG92">
        <f t="shared" si="47"/>
        <v>38.130586943892659</v>
      </c>
      <c r="BH92">
        <f t="shared" si="46"/>
        <v>38.130586743431408</v>
      </c>
      <c r="BI92">
        <f t="shared" si="46"/>
        <v>38.130583028514295</v>
      </c>
      <c r="BJ92">
        <f t="shared" si="46"/>
        <v>38.13051418539046</v>
      </c>
      <c r="BK92">
        <f t="shared" si="46"/>
        <v>38.129238810738585</v>
      </c>
      <c r="BL92">
        <f t="shared" si="57"/>
        <v>38.105742848595462</v>
      </c>
    </row>
    <row r="93" spans="1:64" s="23" customFormat="1" ht="12.95" customHeight="1" x14ac:dyDescent="0.2">
      <c r="A93" s="127" t="s">
        <v>347</v>
      </c>
      <c r="B93" s="128" t="str">
        <f t="shared" si="81"/>
        <v>I</v>
      </c>
      <c r="C93" s="127">
        <v>59139.57849</v>
      </c>
      <c r="D93" s="22"/>
      <c r="E93" s="23">
        <f t="shared" si="59"/>
        <v>17789.63002258035</v>
      </c>
      <c r="F93" s="99">
        <f t="shared" si="82"/>
        <v>17790</v>
      </c>
      <c r="G93" s="23">
        <f t="shared" si="60"/>
        <v>-0.11961000000155764</v>
      </c>
      <c r="K93" s="22">
        <f t="shared" si="83"/>
        <v>-0.11961000000155764</v>
      </c>
      <c r="P93" s="25">
        <f t="shared" si="61"/>
        <v>-0.20314692826883646</v>
      </c>
      <c r="Q93" s="26">
        <f t="shared" si="62"/>
        <v>44121.07849</v>
      </c>
      <c r="R93" s="23">
        <f t="shared" si="63"/>
        <v>6.978418384332487E-3</v>
      </c>
      <c r="S93" s="98">
        <v>1</v>
      </c>
      <c r="T93" s="23">
        <f t="shared" si="64"/>
        <v>6.978418384332487E-3</v>
      </c>
      <c r="U93" s="77"/>
      <c r="V93" s="23">
        <f t="shared" si="65"/>
        <v>8.353692826727882E-2</v>
      </c>
      <c r="X93" s="23">
        <f>VLOOKUP(C93,'S (2)'!E$4:F$71,2,FALSE)</f>
        <v>-71</v>
      </c>
      <c r="Z93">
        <f t="shared" si="66"/>
        <v>17790</v>
      </c>
      <c r="AA93" s="120">
        <f t="shared" si="67"/>
        <v>-0.11909355445832231</v>
      </c>
      <c r="AB93" s="120">
        <f t="shared" si="68"/>
        <v>-0.10059936379051279</v>
      </c>
      <c r="AC93" s="120">
        <f t="shared" si="69"/>
        <v>8.353692826727882E-2</v>
      </c>
      <c r="AD93" s="120">
        <f t="shared" si="70"/>
        <v>-5.164455432353221E-4</v>
      </c>
      <c r="AE93" s="120">
        <f t="shared" si="71"/>
        <v>2.6671599912762694E-7</v>
      </c>
      <c r="AF93">
        <f t="shared" si="72"/>
        <v>8.353692826727882E-2</v>
      </c>
      <c r="AG93" s="136"/>
      <c r="AH93">
        <f t="shared" si="73"/>
        <v>-1.9010636211044842E-2</v>
      </c>
      <c r="AI93">
        <f t="shared" si="74"/>
        <v>1.0039742402147172</v>
      </c>
      <c r="AJ93">
        <f t="shared" si="75"/>
        <v>-0.71803183970718365</v>
      </c>
      <c r="AK93">
        <f t="shared" si="76"/>
        <v>5.9272562627663623E-2</v>
      </c>
      <c r="AL93">
        <f t="shared" si="77"/>
        <v>1.5038462854820378</v>
      </c>
      <c r="AM93">
        <f t="shared" si="78"/>
        <v>0.93519509608083429</v>
      </c>
      <c r="AN93" s="120">
        <f t="shared" si="79"/>
        <v>39.143768222331097</v>
      </c>
      <c r="AO93" s="120">
        <f t="shared" si="79"/>
        <v>39.143768222331083</v>
      </c>
      <c r="AP93" s="120">
        <f t="shared" si="79"/>
        <v>39.143768222329399</v>
      </c>
      <c r="AQ93" s="120">
        <f t="shared" si="79"/>
        <v>39.14376822210415</v>
      </c>
      <c r="AR93" s="120">
        <f t="shared" si="79"/>
        <v>39.143768191964654</v>
      </c>
      <c r="AS93" s="120">
        <f t="shared" si="79"/>
        <v>39.14376415921847</v>
      </c>
      <c r="AT93" s="120">
        <f t="shared" si="79"/>
        <v>39.143225718470475</v>
      </c>
      <c r="AU93" s="120">
        <f t="shared" si="80"/>
        <v>39.084834556049522</v>
      </c>
      <c r="AV93"/>
      <c r="AW93">
        <v>14200</v>
      </c>
      <c r="AX93">
        <f t="shared" si="50"/>
        <v>-0.11447836688102883</v>
      </c>
      <c r="AY93">
        <f t="shared" si="51"/>
        <v>-9.0139992481965608E-2</v>
      </c>
      <c r="AZ93" s="120">
        <f t="shared" si="52"/>
        <v>-2.4338374399063226E-2</v>
      </c>
      <c r="BA93">
        <f t="shared" si="53"/>
        <v>1.0517128372130886</v>
      </c>
      <c r="BB93">
        <f t="shared" si="54"/>
        <v>-0.97601758040032227</v>
      </c>
      <c r="BC93">
        <f t="shared" si="55"/>
        <v>0.51457152163016839</v>
      </c>
      <c r="BD93">
        <f t="shared" si="56"/>
        <v>0.26311731258199472</v>
      </c>
      <c r="BE93">
        <f t="shared" si="47"/>
        <v>38.18516046245125</v>
      </c>
      <c r="BF93">
        <f t="shared" si="47"/>
        <v>38.185160461894888</v>
      </c>
      <c r="BG93">
        <f t="shared" si="47"/>
        <v>38.185160451302636</v>
      </c>
      <c r="BH93">
        <f t="shared" si="46"/>
        <v>38.185160249643843</v>
      </c>
      <c r="BI93">
        <f t="shared" si="46"/>
        <v>38.185156410401888</v>
      </c>
      <c r="BJ93">
        <f t="shared" si="46"/>
        <v>38.185083319220148</v>
      </c>
      <c r="BK93">
        <f t="shared" si="46"/>
        <v>38.183692352554509</v>
      </c>
      <c r="BL93">
        <f t="shared" si="57"/>
        <v>38.157409957168234</v>
      </c>
    </row>
    <row r="94" spans="1:64" s="23" customFormat="1" ht="12.95" customHeight="1" x14ac:dyDescent="0.2">
      <c r="A94" s="127" t="s">
        <v>347</v>
      </c>
      <c r="B94" s="128" t="str">
        <f t="shared" si="81"/>
        <v>I</v>
      </c>
      <c r="C94" s="127">
        <v>59139.741670000003</v>
      </c>
      <c r="D94" s="22"/>
      <c r="E94" s="23">
        <f t="shared" si="59"/>
        <v>17790.134770639375</v>
      </c>
      <c r="F94" s="99">
        <f t="shared" si="82"/>
        <v>17790.5</v>
      </c>
      <c r="G94" s="23">
        <f t="shared" si="60"/>
        <v>-0.11807499999849824</v>
      </c>
      <c r="K94" s="22">
        <f t="shared" si="83"/>
        <v>-0.11807499999849824</v>
      </c>
      <c r="P94" s="25">
        <f t="shared" si="61"/>
        <v>-0.2031566023651292</v>
      </c>
      <c r="Q94" s="26">
        <f t="shared" si="62"/>
        <v>44121.241670000003</v>
      </c>
      <c r="R94" s="23">
        <f t="shared" si="63"/>
        <v>7.238879061273502E-3</v>
      </c>
      <c r="S94" s="98">
        <v>1</v>
      </c>
      <c r="T94" s="23">
        <f t="shared" si="64"/>
        <v>7.238879061273502E-3</v>
      </c>
      <c r="U94" s="77"/>
      <c r="V94" s="23">
        <f t="shared" si="65"/>
        <v>8.5081602366630954E-2</v>
      </c>
      <c r="X94" s="23">
        <f>VLOOKUP(C94,'S (2)'!E$4:F$71,2,FALSE)</f>
        <v>-70.5</v>
      </c>
      <c r="Z94">
        <f t="shared" si="66"/>
        <v>17790.5</v>
      </c>
      <c r="AA94" s="120">
        <f t="shared" si="67"/>
        <v>-0.11909257606652401</v>
      </c>
      <c r="AB94" s="120">
        <f t="shared" si="68"/>
        <v>-9.9066496984598129E-2</v>
      </c>
      <c r="AC94" s="120">
        <f t="shared" si="69"/>
        <v>8.5081602366630954E-2</v>
      </c>
      <c r="AD94" s="120">
        <f t="shared" si="70"/>
        <v>1.0175760680257717E-3</v>
      </c>
      <c r="AE94" s="120">
        <f t="shared" si="71"/>
        <v>1.0354610542187899E-6</v>
      </c>
      <c r="AF94">
        <f t="shared" si="72"/>
        <v>8.5081602366630954E-2</v>
      </c>
      <c r="AG94" s="136"/>
      <c r="AH94">
        <f t="shared" si="73"/>
        <v>-1.9008503013900106E-2</v>
      </c>
      <c r="AI94">
        <f t="shared" si="74"/>
        <v>1.0039664821288257</v>
      </c>
      <c r="AJ94">
        <f t="shared" si="75"/>
        <v>-0.71794073434620398</v>
      </c>
      <c r="AK94">
        <f t="shared" si="76"/>
        <v>5.9273082299272147E-2</v>
      </c>
      <c r="AL94">
        <f t="shared" si="77"/>
        <v>1.5039771732238059</v>
      </c>
      <c r="AM94">
        <f t="shared" si="78"/>
        <v>0.93531778400711696</v>
      </c>
      <c r="AN94" s="120">
        <f t="shared" si="79"/>
        <v>39.143898362212944</v>
      </c>
      <c r="AO94" s="120">
        <f t="shared" si="79"/>
        <v>39.14389836221293</v>
      </c>
      <c r="AP94" s="120">
        <f t="shared" si="79"/>
        <v>39.14389836221126</v>
      </c>
      <c r="AQ94" s="120">
        <f t="shared" si="79"/>
        <v>39.143898361986878</v>
      </c>
      <c r="AR94" s="120">
        <f t="shared" si="79"/>
        <v>39.143898331933329</v>
      </c>
      <c r="AS94" s="120">
        <f t="shared" si="79"/>
        <v>39.143894306555822</v>
      </c>
      <c r="AT94" s="120">
        <f t="shared" si="79"/>
        <v>39.143356297786113</v>
      </c>
      <c r="AU94" s="120">
        <f t="shared" si="80"/>
        <v>39.084963723820955</v>
      </c>
      <c r="AV94"/>
      <c r="AW94">
        <v>14400</v>
      </c>
      <c r="AX94">
        <f t="shared" si="50"/>
        <v>-0.11541737807325517</v>
      </c>
      <c r="AY94">
        <f t="shared" si="51"/>
        <v>-9.0780779706550144E-2</v>
      </c>
      <c r="AZ94" s="120">
        <f t="shared" si="52"/>
        <v>-2.4636598366705023E-2</v>
      </c>
      <c r="BA94">
        <f t="shared" si="53"/>
        <v>1.0499517215119021</v>
      </c>
      <c r="BB94">
        <f t="shared" si="54"/>
        <v>-0.98689204255568774</v>
      </c>
      <c r="BC94">
        <f t="shared" si="55"/>
        <v>0.57192968152046064</v>
      </c>
      <c r="BD94">
        <f t="shared" si="56"/>
        <v>0.29402355706578032</v>
      </c>
      <c r="BE94">
        <f t="shared" si="47"/>
        <v>38.239646907155731</v>
      </c>
      <c r="BF94">
        <f t="shared" si="47"/>
        <v>38.239646906644204</v>
      </c>
      <c r="BG94">
        <f t="shared" si="47"/>
        <v>38.23964689660167</v>
      </c>
      <c r="BH94">
        <f t="shared" si="46"/>
        <v>38.23964669944332</v>
      </c>
      <c r="BI94">
        <f t="shared" si="46"/>
        <v>38.239642828770833</v>
      </c>
      <c r="BJ94">
        <f t="shared" si="46"/>
        <v>38.239566840374628</v>
      </c>
      <c r="BK94">
        <f t="shared" si="46"/>
        <v>38.23807574938229</v>
      </c>
      <c r="BL94">
        <f t="shared" si="57"/>
        <v>38.209077065741006</v>
      </c>
    </row>
    <row r="95" spans="1:64" s="23" customFormat="1" ht="12.95" customHeight="1" x14ac:dyDescent="0.2">
      <c r="A95" s="127" t="s">
        <v>347</v>
      </c>
      <c r="B95" s="128" t="str">
        <f t="shared" si="81"/>
        <v>I</v>
      </c>
      <c r="C95" s="127">
        <v>59139.902309999998</v>
      </c>
      <c r="D95" s="22"/>
      <c r="E95" s="23">
        <f t="shared" si="59"/>
        <v>17790.631661975312</v>
      </c>
      <c r="F95" s="99">
        <f t="shared" si="82"/>
        <v>17791</v>
      </c>
      <c r="G95" s="23">
        <f t="shared" si="60"/>
        <v>-0.11908000000403263</v>
      </c>
      <c r="K95" s="22">
        <f t="shared" si="83"/>
        <v>-0.11908000000403263</v>
      </c>
      <c r="P95" s="25">
        <f t="shared" si="61"/>
        <v>-0.2031662766846582</v>
      </c>
      <c r="Q95" s="26">
        <f t="shared" si="62"/>
        <v>44121.402309999998</v>
      </c>
      <c r="R95" s="23">
        <f t="shared" si="63"/>
        <v>7.0705019260107159E-3</v>
      </c>
      <c r="S95" s="98">
        <v>1</v>
      </c>
      <c r="T95" s="23">
        <f t="shared" si="64"/>
        <v>7.0705019260107159E-3</v>
      </c>
      <c r="U95" s="77"/>
      <c r="V95" s="23">
        <f t="shared" si="65"/>
        <v>8.4086276680625571E-2</v>
      </c>
      <c r="X95" s="23">
        <f>VLOOKUP(C95,'S (2)'!E$4:F$71,2,FALSE)</f>
        <v>-70</v>
      </c>
      <c r="Z95">
        <f t="shared" si="66"/>
        <v>17791</v>
      </c>
      <c r="AA95" s="120">
        <f t="shared" si="67"/>
        <v>-0.11909159730521937</v>
      </c>
      <c r="AB95" s="120">
        <f t="shared" si="68"/>
        <v>-0.1000736304927248</v>
      </c>
      <c r="AC95" s="120">
        <f t="shared" si="69"/>
        <v>8.4086276680625571E-2</v>
      </c>
      <c r="AD95" s="120">
        <f t="shared" si="70"/>
        <v>1.1597301186744291E-5</v>
      </c>
      <c r="AE95" s="120">
        <f t="shared" si="71"/>
        <v>1.3449739481606055E-10</v>
      </c>
      <c r="AF95">
        <f t="shared" si="72"/>
        <v>8.4086276680625571E-2</v>
      </c>
      <c r="AG95" s="136"/>
      <c r="AH95">
        <f t="shared" si="73"/>
        <v>-1.9006369511307832E-2</v>
      </c>
      <c r="AI95">
        <f t="shared" si="74"/>
        <v>1.0039587240948826</v>
      </c>
      <c r="AJ95">
        <f t="shared" si="75"/>
        <v>-0.71784961809404568</v>
      </c>
      <c r="AK95">
        <f t="shared" si="76"/>
        <v>5.9273600947430026E-2</v>
      </c>
      <c r="AL95">
        <f t="shared" si="77"/>
        <v>1.5041080589427382</v>
      </c>
      <c r="AM95">
        <f t="shared" si="78"/>
        <v>0.93544048505751742</v>
      </c>
      <c r="AN95" s="120">
        <f t="shared" si="79"/>
        <v>39.144028501089146</v>
      </c>
      <c r="AO95" s="120">
        <f t="shared" si="79"/>
        <v>39.144028501089132</v>
      </c>
      <c r="AP95" s="120">
        <f t="shared" si="79"/>
        <v>39.144028501087469</v>
      </c>
      <c r="AQ95" s="120">
        <f t="shared" si="79"/>
        <v>39.144028500863961</v>
      </c>
      <c r="AR95" s="120">
        <f t="shared" si="79"/>
        <v>39.144028470896195</v>
      </c>
      <c r="AS95" s="120">
        <f t="shared" si="79"/>
        <v>39.144024452881048</v>
      </c>
      <c r="AT95" s="120">
        <f t="shared" si="79"/>
        <v>39.143486876127497</v>
      </c>
      <c r="AU95" s="120">
        <f t="shared" si="80"/>
        <v>39.085092891592382</v>
      </c>
      <c r="AV95"/>
      <c r="AW95">
        <v>14600</v>
      </c>
      <c r="AX95">
        <f t="shared" si="50"/>
        <v>-0.11627268758499791</v>
      </c>
      <c r="AY95">
        <f t="shared" si="51"/>
        <v>-9.1411317517138199E-2</v>
      </c>
      <c r="AZ95" s="120">
        <f t="shared" si="52"/>
        <v>-2.4861370067859712E-2</v>
      </c>
      <c r="BA95">
        <f t="shared" si="53"/>
        <v>1.0480333293688731</v>
      </c>
      <c r="BB95">
        <f t="shared" si="54"/>
        <v>-0.99449955579804317</v>
      </c>
      <c r="BC95">
        <f t="shared" si="55"/>
        <v>0.62908710639564192</v>
      </c>
      <c r="BD95">
        <f t="shared" si="56"/>
        <v>0.32534460749483785</v>
      </c>
      <c r="BE95">
        <f t="shared" si="47"/>
        <v>38.294037924612788</v>
      </c>
      <c r="BF95">
        <f t="shared" si="47"/>
        <v>38.294037924158594</v>
      </c>
      <c r="BG95">
        <f t="shared" si="47"/>
        <v>38.294037914926896</v>
      </c>
      <c r="BH95">
        <f t="shared" si="46"/>
        <v>38.29403772728751</v>
      </c>
      <c r="BI95">
        <f t="shared" si="46"/>
        <v>38.294033913419327</v>
      </c>
      <c r="BJ95">
        <f t="shared" si="46"/>
        <v>38.293956396695037</v>
      </c>
      <c r="BK95">
        <f t="shared" si="46"/>
        <v>38.292381751730218</v>
      </c>
      <c r="BL95">
        <f t="shared" si="57"/>
        <v>38.260744174313778</v>
      </c>
    </row>
    <row r="96" spans="1:64" s="23" customFormat="1" ht="12.95" customHeight="1" x14ac:dyDescent="0.2">
      <c r="A96" s="127" t="s">
        <v>347</v>
      </c>
      <c r="B96" s="128" t="str">
        <f t="shared" si="81"/>
        <v>I</v>
      </c>
      <c r="C96" s="127">
        <v>59140.871709999999</v>
      </c>
      <c r="D96" s="22"/>
      <c r="E96" s="23">
        <f t="shared" si="59"/>
        <v>17793.630208172232</v>
      </c>
      <c r="F96" s="99">
        <f t="shared" si="82"/>
        <v>17794</v>
      </c>
      <c r="G96" s="23">
        <f t="shared" si="60"/>
        <v>-0.11954999999579741</v>
      </c>
      <c r="K96" s="22">
        <f t="shared" si="83"/>
        <v>-0.11954999999579741</v>
      </c>
      <c r="P96" s="25">
        <f t="shared" si="61"/>
        <v>-0.20322432728979506</v>
      </c>
      <c r="Q96" s="26">
        <f t="shared" si="62"/>
        <v>44122.371709999999</v>
      </c>
      <c r="R96" s="23">
        <f t="shared" si="63"/>
        <v>7.0013930481030405E-3</v>
      </c>
      <c r="S96" s="98">
        <v>1</v>
      </c>
      <c r="T96" s="23">
        <f t="shared" si="64"/>
        <v>7.0013930481030405E-3</v>
      </c>
      <c r="U96" s="77"/>
      <c r="V96" s="23">
        <f t="shared" si="65"/>
        <v>8.3674327293997652E-2</v>
      </c>
      <c r="X96" s="23">
        <f>VLOOKUP(C96,'S (2)'!E$4:F$71,2,FALSE)</f>
        <v>-67</v>
      </c>
      <c r="Z96">
        <f t="shared" si="66"/>
        <v>17794</v>
      </c>
      <c r="AA96" s="120">
        <f t="shared" si="67"/>
        <v>-0.11908571698018994</v>
      </c>
      <c r="AB96" s="120">
        <f t="shared" si="68"/>
        <v>-0.10055643791200905</v>
      </c>
      <c r="AC96" s="120">
        <f t="shared" si="69"/>
        <v>8.3674327293997652E-2</v>
      </c>
      <c r="AD96" s="120">
        <f t="shared" si="70"/>
        <v>-4.6428301560746954E-4</v>
      </c>
      <c r="AE96" s="120">
        <f t="shared" si="71"/>
        <v>2.1555871858156579E-7</v>
      </c>
      <c r="AF96">
        <f t="shared" si="72"/>
        <v>8.3674327293997652E-2</v>
      </c>
      <c r="AG96" s="136"/>
      <c r="AH96">
        <f t="shared" si="73"/>
        <v>-1.899356208378835E-2</v>
      </c>
      <c r="AI96">
        <f t="shared" si="74"/>
        <v>1.0039121769896571</v>
      </c>
      <c r="AJ96">
        <f t="shared" si="75"/>
        <v>-0.71730269198442553</v>
      </c>
      <c r="AK96">
        <f t="shared" si="76"/>
        <v>5.9276691346060971E-2</v>
      </c>
      <c r="AL96">
        <f t="shared" si="77"/>
        <v>1.5048933307785657</v>
      </c>
      <c r="AM96">
        <f t="shared" si="78"/>
        <v>0.93617696714246246</v>
      </c>
      <c r="AN96" s="120">
        <f t="shared" si="79"/>
        <v>39.144809313228329</v>
      </c>
      <c r="AO96" s="120">
        <f t="shared" si="79"/>
        <v>39.144809313228315</v>
      </c>
      <c r="AP96" s="120">
        <f t="shared" si="79"/>
        <v>39.144809313226695</v>
      </c>
      <c r="AQ96" s="120">
        <f t="shared" si="79"/>
        <v>39.144809313008359</v>
      </c>
      <c r="AR96" s="120">
        <f t="shared" si="79"/>
        <v>39.144809283551957</v>
      </c>
      <c r="AS96" s="120">
        <f t="shared" si="79"/>
        <v>39.144805309578224</v>
      </c>
      <c r="AT96" s="120">
        <f t="shared" si="79"/>
        <v>39.14427032571551</v>
      </c>
      <c r="AU96" s="120">
        <f t="shared" si="80"/>
        <v>39.085867898220975</v>
      </c>
      <c r="AV96"/>
      <c r="AW96">
        <v>14800</v>
      </c>
      <c r="AX96">
        <f t="shared" si="50"/>
        <v>-0.11704399900573044</v>
      </c>
      <c r="AY96">
        <f t="shared" si="51"/>
        <v>-9.2031605913729775E-2</v>
      </c>
      <c r="AZ96" s="120">
        <f t="shared" si="52"/>
        <v>-2.5012393092000665E-2</v>
      </c>
      <c r="BA96">
        <f t="shared" si="53"/>
        <v>1.0459662247032928</v>
      </c>
      <c r="BB96">
        <f t="shared" si="54"/>
        <v>-0.99884856368847019</v>
      </c>
      <c r="BC96">
        <f t="shared" si="55"/>
        <v>0.68602750138762969</v>
      </c>
      <c r="BD96">
        <f t="shared" si="56"/>
        <v>0.35713136774771798</v>
      </c>
      <c r="BE96">
        <f t="shared" si="47"/>
        <v>38.348325579766751</v>
      </c>
      <c r="BF96">
        <f t="shared" si="47"/>
        <v>38.348325579377189</v>
      </c>
      <c r="BG96">
        <f t="shared" si="47"/>
        <v>38.348325571144763</v>
      </c>
      <c r="BH96">
        <f t="shared" si="46"/>
        <v>38.34832539717177</v>
      </c>
      <c r="BI96">
        <f t="shared" si="46"/>
        <v>38.348321720665922</v>
      </c>
      <c r="BJ96">
        <f t="shared" si="46"/>
        <v>38.348244028850168</v>
      </c>
      <c r="BK96">
        <f t="shared" si="46"/>
        <v>38.346603316664428</v>
      </c>
      <c r="BL96">
        <f t="shared" si="57"/>
        <v>38.312411282886551</v>
      </c>
    </row>
    <row r="97" spans="1:64" s="23" customFormat="1" ht="12.95" customHeight="1" x14ac:dyDescent="0.2">
      <c r="A97" s="127" t="s">
        <v>347</v>
      </c>
      <c r="B97" s="128" t="str">
        <f t="shared" si="81"/>
        <v>I</v>
      </c>
      <c r="C97" s="127">
        <v>59142.651409999999</v>
      </c>
      <c r="D97" s="22"/>
      <c r="E97" s="23">
        <f t="shared" si="59"/>
        <v>17799.135172755108</v>
      </c>
      <c r="F97" s="99">
        <f t="shared" si="82"/>
        <v>17799.5</v>
      </c>
      <c r="G97" s="23">
        <f t="shared" si="60"/>
        <v>-0.11794499999814434</v>
      </c>
      <c r="K97" s="22">
        <f t="shared" si="83"/>
        <v>-0.11794499999814434</v>
      </c>
      <c r="P97" s="25">
        <f t="shared" si="61"/>
        <v>-0.20333077427180818</v>
      </c>
      <c r="Q97" s="26">
        <f t="shared" si="62"/>
        <v>44124.151409999999</v>
      </c>
      <c r="R97" s="23">
        <f t="shared" si="63"/>
        <v>7.2907304483130738E-3</v>
      </c>
      <c r="S97" s="98">
        <v>1</v>
      </c>
      <c r="T97" s="23">
        <f t="shared" si="64"/>
        <v>7.2907304483130738E-3</v>
      </c>
      <c r="U97" s="77"/>
      <c r="V97" s="23">
        <f t="shared" si="65"/>
        <v>8.5385774273663839E-2</v>
      </c>
      <c r="X97" s="23">
        <f>VLOOKUP(C97,'S (2)'!E$4:F$71,2,FALSE)</f>
        <v>-61.5</v>
      </c>
      <c r="Z97">
        <f t="shared" si="66"/>
        <v>17799.5</v>
      </c>
      <c r="AA97" s="120">
        <f t="shared" si="67"/>
        <v>-0.11907490187069704</v>
      </c>
      <c r="AB97" s="120">
        <f t="shared" si="68"/>
        <v>-9.8974946722246049E-2</v>
      </c>
      <c r="AC97" s="120">
        <f t="shared" si="69"/>
        <v>8.5385774273663839E-2</v>
      </c>
      <c r="AD97" s="120">
        <f t="shared" si="70"/>
        <v>1.1299018725526994E-3</v>
      </c>
      <c r="AE97" s="120">
        <f t="shared" si="71"/>
        <v>1.2766782415980965E-6</v>
      </c>
      <c r="AF97">
        <f t="shared" si="72"/>
        <v>8.5385774273663839E-2</v>
      </c>
      <c r="AG97" s="136"/>
      <c r="AH97">
        <f t="shared" si="73"/>
        <v>-1.8970053275898287E-2</v>
      </c>
      <c r="AI97">
        <f t="shared" si="74"/>
        <v>1.003826845596036</v>
      </c>
      <c r="AJ97">
        <f t="shared" si="75"/>
        <v>-0.71629897750171245</v>
      </c>
      <c r="AK97">
        <f t="shared" si="76"/>
        <v>5.9282261415356627E-2</v>
      </c>
      <c r="AL97">
        <f t="shared" si="77"/>
        <v>1.5063328067000201</v>
      </c>
      <c r="AM97">
        <f t="shared" si="78"/>
        <v>0.9375284139518153</v>
      </c>
      <c r="AN97" s="120">
        <f t="shared" si="79"/>
        <v>39.146240708128317</v>
      </c>
      <c r="AO97" s="120">
        <f t="shared" si="79"/>
        <v>39.14624070812831</v>
      </c>
      <c r="AP97" s="120">
        <f t="shared" si="79"/>
        <v>39.146240708126776</v>
      </c>
      <c r="AQ97" s="120">
        <f t="shared" si="79"/>
        <v>39.146240707917684</v>
      </c>
      <c r="AR97" s="120">
        <f t="shared" si="79"/>
        <v>39.146240679383943</v>
      </c>
      <c r="AS97" s="120">
        <f t="shared" si="79"/>
        <v>39.146236785561108</v>
      </c>
      <c r="AT97" s="120">
        <f t="shared" si="79"/>
        <v>39.145706558849746</v>
      </c>
      <c r="AU97" s="120">
        <f t="shared" si="80"/>
        <v>39.087288743706729</v>
      </c>
      <c r="AV97"/>
      <c r="AW97">
        <v>15000</v>
      </c>
      <c r="AX97">
        <f t="shared" si="50"/>
        <v>-0.11773128124761155</v>
      </c>
      <c r="AY97">
        <f t="shared" si="51"/>
        <v>-9.2641644896324898E-2</v>
      </c>
      <c r="AZ97" s="120">
        <f t="shared" si="52"/>
        <v>-2.5089636351286648E-2</v>
      </c>
      <c r="BA97">
        <f t="shared" si="53"/>
        <v>1.0437594612732504</v>
      </c>
      <c r="BB97">
        <f t="shared" si="54"/>
        <v>-0.99996202235112275</v>
      </c>
      <c r="BC97">
        <f t="shared" si="55"/>
        <v>0.74273562349513345</v>
      </c>
      <c r="BD97">
        <f t="shared" si="56"/>
        <v>0.38943758028593772</v>
      </c>
      <c r="BE97">
        <f t="shared" si="47"/>
        <v>38.402502394624271</v>
      </c>
      <c r="BF97">
        <f t="shared" si="47"/>
        <v>38.402502394301685</v>
      </c>
      <c r="BG97">
        <f t="shared" si="47"/>
        <v>38.402502387181421</v>
      </c>
      <c r="BH97">
        <f t="shared" si="46"/>
        <v>38.40250223002176</v>
      </c>
      <c r="BI97">
        <f t="shared" si="46"/>
        <v>38.402498761173327</v>
      </c>
      <c r="BJ97">
        <f t="shared" si="46"/>
        <v>38.402422198896069</v>
      </c>
      <c r="BK97">
        <f t="shared" si="46"/>
        <v>38.400733626605764</v>
      </c>
      <c r="BL97">
        <f t="shared" si="57"/>
        <v>38.36407839145933</v>
      </c>
    </row>
    <row r="98" spans="1:64" s="23" customFormat="1" ht="12.95" customHeight="1" x14ac:dyDescent="0.2">
      <c r="A98" s="127" t="s">
        <v>347</v>
      </c>
      <c r="B98" s="128" t="str">
        <f t="shared" si="81"/>
        <v>I</v>
      </c>
      <c r="C98" s="127">
        <v>59142.811410000002</v>
      </c>
      <c r="D98" s="22"/>
      <c r="E98" s="23">
        <f t="shared" si="59"/>
        <v>17799.630084444318</v>
      </c>
      <c r="F98" s="99">
        <f t="shared" si="82"/>
        <v>17800</v>
      </c>
      <c r="G98" s="23">
        <f t="shared" si="60"/>
        <v>-0.11958999999478692</v>
      </c>
      <c r="K98" s="22">
        <f t="shared" si="83"/>
        <v>-0.11958999999478692</v>
      </c>
      <c r="P98" s="25">
        <f t="shared" si="61"/>
        <v>-0.20334045260959094</v>
      </c>
      <c r="Q98" s="26">
        <f t="shared" si="62"/>
        <v>44124.311410000002</v>
      </c>
      <c r="R98" s="23">
        <f t="shared" si="63"/>
        <v>7.0141383131845326E-3</v>
      </c>
      <c r="S98" s="98">
        <v>1</v>
      </c>
      <c r="T98" s="23">
        <f t="shared" si="64"/>
        <v>7.0141383131845326E-3</v>
      </c>
      <c r="U98" s="77"/>
      <c r="V98" s="23">
        <f t="shared" si="65"/>
        <v>8.3750452614804016E-2</v>
      </c>
      <c r="X98" s="23">
        <f>VLOOKUP(C98,'S (2)'!E$4:F$71,2,FALSE)</f>
        <v>-61</v>
      </c>
      <c r="Z98">
        <f t="shared" si="66"/>
        <v>17800</v>
      </c>
      <c r="AA98" s="120">
        <f t="shared" si="67"/>
        <v>-0.1190739164657148</v>
      </c>
      <c r="AB98" s="120">
        <f t="shared" si="68"/>
        <v>-0.10062208571209942</v>
      </c>
      <c r="AC98" s="120">
        <f t="shared" si="69"/>
        <v>8.3750452614804016E-2</v>
      </c>
      <c r="AD98" s="120">
        <f t="shared" si="70"/>
        <v>-5.1608352907211996E-4</v>
      </c>
      <c r="AE98" s="120">
        <f t="shared" si="71"/>
        <v>2.6634220897953368E-7</v>
      </c>
      <c r="AF98">
        <f t="shared" si="72"/>
        <v>8.3750452614804016E-2</v>
      </c>
      <c r="AG98" s="136"/>
      <c r="AH98">
        <f t="shared" si="73"/>
        <v>-1.8967914282687504E-2</v>
      </c>
      <c r="AI98">
        <f t="shared" si="74"/>
        <v>1.0038190885201173</v>
      </c>
      <c r="AJ98">
        <f t="shared" si="75"/>
        <v>-0.71620766556921855</v>
      </c>
      <c r="AK98">
        <f t="shared" si="76"/>
        <v>5.9282761647970576E-2</v>
      </c>
      <c r="AL98">
        <f t="shared" si="77"/>
        <v>1.5064636560130364</v>
      </c>
      <c r="AM98">
        <f t="shared" si="78"/>
        <v>0.93765135177433079</v>
      </c>
      <c r="AN98" s="120">
        <f t="shared" si="79"/>
        <v>39.146370828904175</v>
      </c>
      <c r="AO98" s="120">
        <f t="shared" si="79"/>
        <v>39.146370828904161</v>
      </c>
      <c r="AP98" s="120">
        <f t="shared" si="79"/>
        <v>39.14637082890264</v>
      </c>
      <c r="AQ98" s="120">
        <f t="shared" si="79"/>
        <v>39.146370828694373</v>
      </c>
      <c r="AR98" s="120">
        <f t="shared" si="79"/>
        <v>39.146370800243567</v>
      </c>
      <c r="AS98" s="120">
        <f t="shared" si="79"/>
        <v>39.146366913669162</v>
      </c>
      <c r="AT98" s="120">
        <f t="shared" si="79"/>
        <v>39.145837119650807</v>
      </c>
      <c r="AU98" s="120">
        <f t="shared" si="80"/>
        <v>39.087417911478163</v>
      </c>
      <c r="AV98"/>
      <c r="AW98">
        <v>15200</v>
      </c>
      <c r="AX98">
        <f t="shared" si="50"/>
        <v>-0.11833476287658617</v>
      </c>
      <c r="AY98">
        <f t="shared" si="51"/>
        <v>-9.3241434464923542E-2</v>
      </c>
      <c r="AZ98" s="120">
        <f t="shared" si="52"/>
        <v>-2.509332841166264E-2</v>
      </c>
      <c r="BA98">
        <f t="shared" si="53"/>
        <v>1.0414225074800794</v>
      </c>
      <c r="BB98">
        <f t="shared" si="54"/>
        <v>-0.99787673327307069</v>
      </c>
      <c r="BC98">
        <f t="shared" si="55"/>
        <v>0.79919732949688882</v>
      </c>
      <c r="BD98">
        <f t="shared" si="56"/>
        <v>0.42232022339590064</v>
      </c>
      <c r="BE98">
        <f t="shared" si="47"/>
        <v>38.456561371705853</v>
      </c>
      <c r="BF98">
        <f t="shared" si="47"/>
        <v>38.456561371448259</v>
      </c>
      <c r="BG98">
        <f t="shared" si="47"/>
        <v>38.456561365480361</v>
      </c>
      <c r="BH98">
        <f t="shared" si="46"/>
        <v>38.456561227218074</v>
      </c>
      <c r="BI98">
        <f t="shared" si="46"/>
        <v>38.456558024008139</v>
      </c>
      <c r="BJ98">
        <f t="shared" si="46"/>
        <v>38.456483815929381</v>
      </c>
      <c r="BK98">
        <f t="shared" si="46"/>
        <v>38.45476610752516</v>
      </c>
      <c r="BL98">
        <f t="shared" si="57"/>
        <v>38.415745500032102</v>
      </c>
    </row>
    <row r="99" spans="1:64" s="23" customFormat="1" ht="12.95" customHeight="1" x14ac:dyDescent="0.2">
      <c r="A99" s="127" t="s">
        <v>347</v>
      </c>
      <c r="B99" s="128" t="str">
        <f t="shared" si="81"/>
        <v>I</v>
      </c>
      <c r="C99" s="127">
        <v>59143.619830000003</v>
      </c>
      <c r="D99" s="22"/>
      <c r="E99" s="23">
        <f t="shared" si="59"/>
        <v>17802.130687617941</v>
      </c>
      <c r="F99" s="99">
        <f t="shared" si="82"/>
        <v>17802.5</v>
      </c>
      <c r="G99" s="23">
        <f t="shared" si="60"/>
        <v>-0.11939499999425607</v>
      </c>
      <c r="K99" s="22">
        <f t="shared" si="83"/>
        <v>-0.11939499999425607</v>
      </c>
      <c r="P99" s="25">
        <f t="shared" si="61"/>
        <v>-0.20338884764704934</v>
      </c>
      <c r="Q99" s="26">
        <f t="shared" si="62"/>
        <v>44125.119830000003</v>
      </c>
      <c r="R99" s="23">
        <f t="shared" si="63"/>
        <v>7.0549664435206466E-3</v>
      </c>
      <c r="S99" s="98">
        <v>1</v>
      </c>
      <c r="T99" s="23">
        <f t="shared" si="64"/>
        <v>7.0549664435206466E-3</v>
      </c>
      <c r="U99" s="77"/>
      <c r="V99" s="23">
        <f t="shared" si="65"/>
        <v>8.3993847652793274E-2</v>
      </c>
      <c r="X99" s="23">
        <f>VLOOKUP(C99,'S (2)'!E$4:F$71,2,FALSE)</f>
        <v>-58.5</v>
      </c>
      <c r="Z99">
        <f t="shared" si="66"/>
        <v>17802.5</v>
      </c>
      <c r="AA99" s="120">
        <f t="shared" si="67"/>
        <v>-0.11906898391147992</v>
      </c>
      <c r="AB99" s="120">
        <f t="shared" si="68"/>
        <v>-0.10043778524606355</v>
      </c>
      <c r="AC99" s="120">
        <f t="shared" si="69"/>
        <v>8.3993847652793274E-2</v>
      </c>
      <c r="AD99" s="120">
        <f t="shared" si="70"/>
        <v>-3.2601608277614547E-4</v>
      </c>
      <c r="AE99" s="120">
        <f t="shared" si="71"/>
        <v>1.0628648622870253E-7</v>
      </c>
      <c r="AF99">
        <f t="shared" si="72"/>
        <v>8.3993847652793274E-2</v>
      </c>
      <c r="AG99" s="136"/>
      <c r="AH99">
        <f t="shared" si="73"/>
        <v>-1.8957214748192522E-2</v>
      </c>
      <c r="AI99">
        <f t="shared" si="74"/>
        <v>1.003780303960677</v>
      </c>
      <c r="AJ99">
        <f t="shared" si="75"/>
        <v>-0.71575094318288468</v>
      </c>
      <c r="AK99">
        <f t="shared" si="76"/>
        <v>5.9285247471014837E-2</v>
      </c>
      <c r="AL99">
        <f t="shared" si="77"/>
        <v>1.5071178722446328</v>
      </c>
      <c r="AM99">
        <f t="shared" si="78"/>
        <v>0.93826623870923409</v>
      </c>
      <c r="AN99" s="120">
        <f t="shared" si="79"/>
        <v>39.147021417700934</v>
      </c>
      <c r="AO99" s="120">
        <f t="shared" si="79"/>
        <v>39.147021417700927</v>
      </c>
      <c r="AP99" s="120">
        <f t="shared" si="79"/>
        <v>39.147021417699442</v>
      </c>
      <c r="AQ99" s="120">
        <f t="shared" si="79"/>
        <v>39.147021417495267</v>
      </c>
      <c r="AR99" s="120">
        <f t="shared" si="79"/>
        <v>39.147021389456754</v>
      </c>
      <c r="AS99" s="120">
        <f t="shared" si="79"/>
        <v>39.14701753902937</v>
      </c>
      <c r="AT99" s="120">
        <f t="shared" si="79"/>
        <v>39.146489909035402</v>
      </c>
      <c r="AU99" s="120">
        <f t="shared" si="80"/>
        <v>39.088063750335316</v>
      </c>
      <c r="AV99"/>
      <c r="AW99">
        <v>15400</v>
      </c>
      <c r="AX99">
        <f t="shared" si="50"/>
        <v>-0.11885492501598481</v>
      </c>
      <c r="AY99">
        <f t="shared" si="51"/>
        <v>-9.383097461952572E-2</v>
      </c>
      <c r="AZ99" s="120">
        <f t="shared" si="52"/>
        <v>-2.5023950396459087E-2</v>
      </c>
      <c r="BA99">
        <f t="shared" si="53"/>
        <v>1.038965171074947</v>
      </c>
      <c r="BB99">
        <f t="shared" si="54"/>
        <v>-0.99264257832217273</v>
      </c>
      <c r="BC99">
        <f t="shared" si="55"/>
        <v>0.85539961388107322</v>
      </c>
      <c r="BD99">
        <f t="shared" si="56"/>
        <v>0.45583995225419588</v>
      </c>
      <c r="BE99">
        <f t="shared" si="47"/>
        <v>38.510496013591272</v>
      </c>
      <c r="BF99">
        <f t="shared" si="47"/>
        <v>38.510496013393308</v>
      </c>
      <c r="BG99">
        <f t="shared" si="47"/>
        <v>38.510496008553162</v>
      </c>
      <c r="BH99">
        <f t="shared" si="46"/>
        <v>38.510495890213754</v>
      </c>
      <c r="BI99">
        <f t="shared" si="46"/>
        <v>38.510492996870326</v>
      </c>
      <c r="BJ99">
        <f t="shared" si="46"/>
        <v>38.51042225871452</v>
      </c>
      <c r="BK99">
        <f t="shared" si="46"/>
        <v>38.508694446489081</v>
      </c>
      <c r="BL99">
        <f t="shared" si="57"/>
        <v>38.467412608604874</v>
      </c>
    </row>
    <row r="100" spans="1:64" s="23" customFormat="1" ht="12.95" customHeight="1" x14ac:dyDescent="0.2">
      <c r="A100" s="127" t="s">
        <v>347</v>
      </c>
      <c r="B100" s="128" t="str">
        <f t="shared" si="81"/>
        <v>I</v>
      </c>
      <c r="C100" s="127">
        <v>59146.6901</v>
      </c>
      <c r="D100" s="22"/>
      <c r="E100" s="23">
        <f t="shared" si="59"/>
        <v>17811.627640817842</v>
      </c>
      <c r="F100" s="99">
        <f t="shared" si="82"/>
        <v>17812</v>
      </c>
      <c r="G100" s="23">
        <f t="shared" si="60"/>
        <v>-0.12038000000029569</v>
      </c>
      <c r="K100" s="22">
        <f t="shared" si="83"/>
        <v>-0.12038000000029569</v>
      </c>
      <c r="P100" s="25">
        <f t="shared" si="61"/>
        <v>-0.20357279968727157</v>
      </c>
      <c r="Q100" s="26">
        <f t="shared" si="62"/>
        <v>44128.1901</v>
      </c>
      <c r="R100" s="23">
        <f t="shared" si="63"/>
        <v>6.9210419197572939E-3</v>
      </c>
      <c r="S100" s="98">
        <v>1</v>
      </c>
      <c r="T100" s="23">
        <f t="shared" si="64"/>
        <v>6.9210419197572939E-3</v>
      </c>
      <c r="U100" s="77"/>
      <c r="V100" s="23">
        <f t="shared" si="65"/>
        <v>8.3192799686975877E-2</v>
      </c>
      <c r="X100" s="23">
        <f>VLOOKUP(C100,'S (2)'!E$4:F$71,2,FALSE)</f>
        <v>-49</v>
      </c>
      <c r="Z100">
        <f t="shared" si="66"/>
        <v>17812</v>
      </c>
      <c r="AA100" s="120">
        <f t="shared" si="67"/>
        <v>-0.11905015624244325</v>
      </c>
      <c r="AB100" s="120">
        <f t="shared" si="68"/>
        <v>-0.10146351284071331</v>
      </c>
      <c r="AC100" s="120">
        <f t="shared" si="69"/>
        <v>8.3192799686975877E-2</v>
      </c>
      <c r="AD100" s="120">
        <f t="shared" si="70"/>
        <v>-1.3298437578524447E-3</v>
      </c>
      <c r="AE100" s="120">
        <f t="shared" si="71"/>
        <v>1.7684844202991116E-6</v>
      </c>
      <c r="AF100">
        <f t="shared" si="72"/>
        <v>8.3192799686975877E-2</v>
      </c>
      <c r="AG100" s="136"/>
      <c r="AH100">
        <f t="shared" si="73"/>
        <v>-1.8916487159582392E-2</v>
      </c>
      <c r="AI100">
        <f t="shared" si="74"/>
        <v>1.0036329353556792</v>
      </c>
      <c r="AJ100">
        <f t="shared" si="75"/>
        <v>-0.71401292872323763</v>
      </c>
      <c r="AK100">
        <f t="shared" si="76"/>
        <v>5.929446050379443E-2</v>
      </c>
      <c r="AL100">
        <f t="shared" si="77"/>
        <v>1.5096034329133896</v>
      </c>
      <c r="AM100">
        <f t="shared" si="78"/>
        <v>0.94060582197225684</v>
      </c>
      <c r="AN100" s="120">
        <f t="shared" si="79"/>
        <v>39.149493425888373</v>
      </c>
      <c r="AO100" s="120">
        <f t="shared" si="79"/>
        <v>39.149493425888366</v>
      </c>
      <c r="AP100" s="120">
        <f t="shared" si="79"/>
        <v>39.149493425887016</v>
      </c>
      <c r="AQ100" s="120">
        <f t="shared" si="79"/>
        <v>39.149493425697855</v>
      </c>
      <c r="AR100" s="120">
        <f t="shared" si="79"/>
        <v>39.149493399190497</v>
      </c>
      <c r="AS100" s="120">
        <f t="shared" si="79"/>
        <v>39.149489684673341</v>
      </c>
      <c r="AT100" s="120">
        <f t="shared" si="79"/>
        <v>39.148970286417857</v>
      </c>
      <c r="AU100" s="120">
        <f t="shared" si="80"/>
        <v>39.090517937992523</v>
      </c>
      <c r="AV100"/>
      <c r="AW100">
        <v>15600</v>
      </c>
      <c r="AX100">
        <f t="shared" si="50"/>
        <v>-0.11929249296567684</v>
      </c>
      <c r="AY100">
        <f t="shared" si="51"/>
        <v>-9.4410265360131446E-2</v>
      </c>
      <c r="AZ100" s="120">
        <f t="shared" si="52"/>
        <v>-2.4882227605545405E-2</v>
      </c>
      <c r="BA100">
        <f t="shared" si="53"/>
        <v>1.0363975248139181</v>
      </c>
      <c r="BB100">
        <f t="shared" si="54"/>
        <v>-0.98432167371376111</v>
      </c>
      <c r="BC100">
        <f t="shared" si="55"/>
        <v>0.9113306369540477</v>
      </c>
      <c r="BD100">
        <f t="shared" si="56"/>
        <v>0.4900615913950554</v>
      </c>
      <c r="BE100">
        <f t="shared" si="47"/>
        <v>38.564300338581262</v>
      </c>
      <c r="BF100">
        <f t="shared" si="47"/>
        <v>38.564300338435253</v>
      </c>
      <c r="BG100">
        <f t="shared" si="47"/>
        <v>38.564300334645104</v>
      </c>
      <c r="BH100">
        <f t="shared" si="46"/>
        <v>38.564300236262092</v>
      </c>
      <c r="BI100">
        <f t="shared" si="46"/>
        <v>38.564297682479328</v>
      </c>
      <c r="BJ100">
        <f t="shared" si="46"/>
        <v>38.564231395196437</v>
      </c>
      <c r="BK100">
        <f t="shared" si="46"/>
        <v>38.562512608508086</v>
      </c>
      <c r="BL100">
        <f t="shared" si="57"/>
        <v>38.519079717177647</v>
      </c>
    </row>
    <row r="101" spans="1:64" s="23" customFormat="1" ht="12.95" customHeight="1" x14ac:dyDescent="0.2">
      <c r="A101" s="127" t="s">
        <v>347</v>
      </c>
      <c r="B101" s="128" t="str">
        <f t="shared" si="81"/>
        <v>I</v>
      </c>
      <c r="C101" s="127">
        <v>59146.852220000001</v>
      </c>
      <c r="D101" s="22"/>
      <c r="E101" s="23">
        <f t="shared" si="59"/>
        <v>17812.129110086924</v>
      </c>
      <c r="F101" s="99">
        <f t="shared" si="82"/>
        <v>17812.5</v>
      </c>
      <c r="G101" s="23">
        <f t="shared" si="60"/>
        <v>-0.11990499999956228</v>
      </c>
      <c r="K101" s="22">
        <f t="shared" si="83"/>
        <v>-0.11990499999956228</v>
      </c>
      <c r="P101" s="25">
        <f t="shared" si="61"/>
        <v>-0.20358248360596223</v>
      </c>
      <c r="Q101" s="26">
        <f t="shared" si="62"/>
        <v>44128.352220000001</v>
      </c>
      <c r="R101" s="23">
        <f t="shared" si="63"/>
        <v>7.0019212626993331E-3</v>
      </c>
      <c r="S101" s="98">
        <v>1</v>
      </c>
      <c r="T101" s="23">
        <f t="shared" si="64"/>
        <v>7.0019212626993331E-3</v>
      </c>
      <c r="U101" s="77"/>
      <c r="V101" s="23">
        <f t="shared" si="65"/>
        <v>8.3677483606399955E-2</v>
      </c>
      <c r="X101" s="23">
        <f>VLOOKUP(C101,'S (2)'!E$4:F$71,2,FALSE)</f>
        <v>-48.5</v>
      </c>
      <c r="Z101">
        <f t="shared" si="66"/>
        <v>17812.5</v>
      </c>
      <c r="AA101" s="120">
        <f t="shared" si="67"/>
        <v>-0.11904916163354143</v>
      </c>
      <c r="AB101" s="120">
        <f t="shared" si="68"/>
        <v>-0.10099065943563934</v>
      </c>
      <c r="AC101" s="120">
        <f t="shared" si="69"/>
        <v>8.3677483606399955E-2</v>
      </c>
      <c r="AD101" s="120">
        <f t="shared" si="70"/>
        <v>-8.5583836602085017E-4</v>
      </c>
      <c r="AE101" s="120">
        <f t="shared" si="71"/>
        <v>7.3245930875323873E-7</v>
      </c>
      <c r="AF101">
        <f t="shared" si="72"/>
        <v>8.3677483606399955E-2</v>
      </c>
      <c r="AG101" s="136"/>
      <c r="AH101">
        <f t="shared" si="73"/>
        <v>-1.8914340563922938E-2</v>
      </c>
      <c r="AI101">
        <f t="shared" si="74"/>
        <v>1.0036251796824018</v>
      </c>
      <c r="AJ101">
        <f t="shared" si="75"/>
        <v>-0.71392134614730096</v>
      </c>
      <c r="AK101">
        <f t="shared" si="76"/>
        <v>5.929493518003779E-2</v>
      </c>
      <c r="AL101">
        <f t="shared" si="77"/>
        <v>1.5097342316786866</v>
      </c>
      <c r="AM101">
        <f t="shared" si="78"/>
        <v>0.94072909034277097</v>
      </c>
      <c r="AN101" s="120">
        <f t="shared" ref="AN101:AT116" si="84">$AU101+$AB$7*SIN(AO101)</f>
        <v>39.14962352152866</v>
      </c>
      <c r="AO101" s="120">
        <f t="shared" si="84"/>
        <v>39.149623521528653</v>
      </c>
      <c r="AP101" s="120">
        <f t="shared" si="84"/>
        <v>39.14962352152731</v>
      </c>
      <c r="AQ101" s="120">
        <f t="shared" si="84"/>
        <v>39.149623521338917</v>
      </c>
      <c r="AR101" s="120">
        <f t="shared" si="84"/>
        <v>39.149623494910593</v>
      </c>
      <c r="AS101" s="120">
        <f t="shared" si="84"/>
        <v>39.149619787482976</v>
      </c>
      <c r="AT101" s="120">
        <f t="shared" si="84"/>
        <v>39.149100822844886</v>
      </c>
      <c r="AU101" s="120">
        <f t="shared" si="80"/>
        <v>39.090647105763956</v>
      </c>
      <c r="AV101"/>
      <c r="AW101">
        <v>15800</v>
      </c>
      <c r="AX101">
        <f t="shared" si="50"/>
        <v>-0.11964842668815685</v>
      </c>
      <c r="AY101">
        <f t="shared" si="51"/>
        <v>-9.497930668674065E-2</v>
      </c>
      <c r="AZ101" s="120">
        <f t="shared" si="52"/>
        <v>-2.46691200014162E-2</v>
      </c>
      <c r="BA101">
        <f t="shared" si="53"/>
        <v>1.0337298340137513</v>
      </c>
      <c r="BB101">
        <f t="shared" si="54"/>
        <v>-0.97298745994641767</v>
      </c>
      <c r="BC101">
        <f t="shared" si="55"/>
        <v>0.96697974343162252</v>
      </c>
      <c r="BD101">
        <f t="shared" si="56"/>
        <v>0.52505468746419837</v>
      </c>
      <c r="BE101">
        <f t="shared" si="47"/>
        <v>38.61796889254979</v>
      </c>
      <c r="BF101">
        <f t="shared" si="47"/>
        <v>38.617968892446818</v>
      </c>
      <c r="BG101">
        <f t="shared" si="47"/>
        <v>38.617968889589854</v>
      </c>
      <c r="BH101">
        <f t="shared" si="46"/>
        <v>38.617968810324761</v>
      </c>
      <c r="BI101">
        <f t="shared" si="46"/>
        <v>38.617966611155239</v>
      </c>
      <c r="BJ101">
        <f t="shared" si="46"/>
        <v>38.617905598843535</v>
      </c>
      <c r="BK101">
        <f t="shared" si="46"/>
        <v>38.616214852643552</v>
      </c>
      <c r="BL101">
        <f t="shared" si="57"/>
        <v>38.570746825750419</v>
      </c>
    </row>
    <row r="102" spans="1:64" s="23" customFormat="1" ht="12.95" customHeight="1" x14ac:dyDescent="0.2">
      <c r="A102" s="127" t="s">
        <v>347</v>
      </c>
      <c r="B102" s="128" t="str">
        <f t="shared" si="81"/>
        <v>I</v>
      </c>
      <c r="C102" s="127">
        <v>59149.923089999997</v>
      </c>
      <c r="D102" s="22"/>
      <c r="E102" s="23">
        <f t="shared" si="59"/>
        <v>17821.627919205657</v>
      </c>
      <c r="F102" s="99">
        <f t="shared" si="82"/>
        <v>17822</v>
      </c>
      <c r="G102" s="23">
        <f t="shared" si="60"/>
        <v>-0.12029000000620726</v>
      </c>
      <c r="K102" s="22">
        <f t="shared" si="83"/>
        <v>-0.12029000000620726</v>
      </c>
      <c r="P102" s="25">
        <f t="shared" si="61"/>
        <v>-0.2037665204759849</v>
      </c>
      <c r="Q102" s="26">
        <f t="shared" si="62"/>
        <v>44131.423089999997</v>
      </c>
      <c r="R102" s="23">
        <f t="shared" si="63"/>
        <v>6.9683294697412039E-3</v>
      </c>
      <c r="S102" s="98">
        <v>1</v>
      </c>
      <c r="T102" s="23">
        <f t="shared" si="64"/>
        <v>6.9683294697412039E-3</v>
      </c>
      <c r="U102" s="77"/>
      <c r="V102" s="23">
        <f t="shared" si="65"/>
        <v>8.3476520469777632E-2</v>
      </c>
      <c r="X102" s="23">
        <f>VLOOKUP(C102,'S (2)'!E$4:F$71,2,FALSE)</f>
        <v>-39</v>
      </c>
      <c r="Z102">
        <f t="shared" si="66"/>
        <v>17822</v>
      </c>
      <c r="AA102" s="120">
        <f t="shared" si="67"/>
        <v>-0.1190301942720723</v>
      </c>
      <c r="AB102" s="120">
        <f t="shared" si="68"/>
        <v>-0.10141650238096868</v>
      </c>
      <c r="AC102" s="120">
        <f t="shared" si="69"/>
        <v>8.3476520469777632E-2</v>
      </c>
      <c r="AD102" s="120">
        <f t="shared" si="70"/>
        <v>-1.2598057341349639E-3</v>
      </c>
      <c r="AE102" s="120">
        <f t="shared" si="71"/>
        <v>1.5871104877593352E-6</v>
      </c>
      <c r="AF102">
        <f t="shared" si="72"/>
        <v>8.3476520469777632E-2</v>
      </c>
      <c r="AG102" s="136"/>
      <c r="AH102">
        <f t="shared" si="73"/>
        <v>-1.8873497625238586E-2</v>
      </c>
      <c r="AI102">
        <f t="shared" si="74"/>
        <v>1.003477833033213</v>
      </c>
      <c r="AJ102">
        <f t="shared" si="75"/>
        <v>-0.7121792279372624</v>
      </c>
      <c r="AK102">
        <f t="shared" si="76"/>
        <v>5.9303759940898135E-2</v>
      </c>
      <c r="AL102">
        <f t="shared" si="77"/>
        <v>1.5122190241669389</v>
      </c>
      <c r="AM102">
        <f t="shared" si="78"/>
        <v>0.94307371301207021</v>
      </c>
      <c r="AN102" s="120">
        <f t="shared" si="84"/>
        <v>39.152095147690574</v>
      </c>
      <c r="AO102" s="120">
        <f t="shared" si="84"/>
        <v>39.152095147690567</v>
      </c>
      <c r="AP102" s="120">
        <f t="shared" si="84"/>
        <v>39.152095147689352</v>
      </c>
      <c r="AQ102" s="120">
        <f t="shared" si="84"/>
        <v>39.152095147515098</v>
      </c>
      <c r="AR102" s="120">
        <f t="shared" si="84"/>
        <v>39.152095122559402</v>
      </c>
      <c r="AS102" s="120">
        <f t="shared" si="84"/>
        <v>39.152091548621108</v>
      </c>
      <c r="AT102" s="120">
        <f t="shared" si="84"/>
        <v>39.151580829633033</v>
      </c>
      <c r="AU102" s="120">
        <f t="shared" si="80"/>
        <v>39.093101293421164</v>
      </c>
      <c r="AV102"/>
      <c r="AW102">
        <v>16000</v>
      </c>
      <c r="AX102">
        <f t="shared" si="50"/>
        <v>-0.11992391031783448</v>
      </c>
      <c r="AY102">
        <f t="shared" si="51"/>
        <v>-9.553809859935343E-2</v>
      </c>
      <c r="AZ102" s="120">
        <f t="shared" si="52"/>
        <v>-2.4385811718481049E-2</v>
      </c>
      <c r="BA102">
        <f t="shared" si="53"/>
        <v>1.0309724868517434</v>
      </c>
      <c r="BB102">
        <f t="shared" si="54"/>
        <v>-0.95872374458497944</v>
      </c>
      <c r="BC102">
        <f t="shared" si="55"/>
        <v>1.0223374719387359</v>
      </c>
      <c r="BD102">
        <f t="shared" si="56"/>
        <v>0.56089413273053446</v>
      </c>
      <c r="BE102">
        <f t="shared" si="47"/>
        <v>38.671496757107832</v>
      </c>
      <c r="BF102">
        <f t="shared" si="47"/>
        <v>38.671496757038739</v>
      </c>
      <c r="BG102">
        <f t="shared" si="47"/>
        <v>38.671496754974072</v>
      </c>
      <c r="BH102">
        <f t="shared" si="46"/>
        <v>38.671496693277973</v>
      </c>
      <c r="BI102">
        <f t="shared" si="46"/>
        <v>38.671494849681032</v>
      </c>
      <c r="BJ102">
        <f t="shared" si="46"/>
        <v>38.671439761797082</v>
      </c>
      <c r="BK102">
        <f t="shared" si="46"/>
        <v>38.669795747329694</v>
      </c>
      <c r="BL102">
        <f t="shared" si="57"/>
        <v>38.622413934323198</v>
      </c>
    </row>
    <row r="103" spans="1:64" s="23" customFormat="1" ht="12.95" customHeight="1" x14ac:dyDescent="0.2">
      <c r="A103" s="127" t="s">
        <v>347</v>
      </c>
      <c r="B103" s="128" t="str">
        <f t="shared" si="81"/>
        <v>I</v>
      </c>
      <c r="C103" s="127">
        <v>59161.401830000003</v>
      </c>
      <c r="D103" s="22"/>
      <c r="E103" s="23">
        <f t="shared" si="59"/>
        <v>17857.1339354759</v>
      </c>
      <c r="F103" s="99">
        <f t="shared" si="82"/>
        <v>17857.5</v>
      </c>
      <c r="G103" s="23">
        <f t="shared" si="60"/>
        <v>-0.11834499999531545</v>
      </c>
      <c r="K103" s="22">
        <f t="shared" si="83"/>
        <v>-0.11834499999531545</v>
      </c>
      <c r="P103" s="25">
        <f t="shared" si="61"/>
        <v>-0.20445495044083892</v>
      </c>
      <c r="Q103" s="26">
        <f t="shared" si="62"/>
        <v>44142.901830000003</v>
      </c>
      <c r="R103" s="23">
        <f t="shared" si="63"/>
        <v>7.4149235657305079E-3</v>
      </c>
      <c r="S103" s="98">
        <v>1</v>
      </c>
      <c r="T103" s="23">
        <f t="shared" si="64"/>
        <v>7.4149235657305079E-3</v>
      </c>
      <c r="U103" s="77"/>
      <c r="V103" s="23">
        <f t="shared" si="65"/>
        <v>8.610995044552347E-2</v>
      </c>
      <c r="X103" s="23">
        <f>VLOOKUP(C103,'S (2)'!E$4:F$71,2,FALSE)</f>
        <v>-3.5</v>
      </c>
      <c r="Z103">
        <f t="shared" si="66"/>
        <v>17857.5</v>
      </c>
      <c r="AA103" s="120">
        <f t="shared" si="67"/>
        <v>-0.11895814686100087</v>
      </c>
      <c r="AB103" s="120">
        <f t="shared" si="68"/>
        <v>-9.9625090691177365E-2</v>
      </c>
      <c r="AC103" s="120">
        <f t="shared" si="69"/>
        <v>8.610995044552347E-2</v>
      </c>
      <c r="AD103" s="120">
        <f t="shared" si="70"/>
        <v>6.1314686568542109E-4</v>
      </c>
      <c r="AE103" s="120">
        <f t="shared" si="71"/>
        <v>3.7594907889985579E-7</v>
      </c>
      <c r="AF103">
        <f t="shared" si="72"/>
        <v>8.610995044552347E-2</v>
      </c>
      <c r="AG103" s="136"/>
      <c r="AH103">
        <f t="shared" si="73"/>
        <v>-1.8719909304138079E-2</v>
      </c>
      <c r="AI103">
        <f t="shared" si="74"/>
        <v>1.0029274221763833</v>
      </c>
      <c r="AJ103">
        <f t="shared" si="75"/>
        <v>-0.70563495191342018</v>
      </c>
      <c r="AK103">
        <f t="shared" si="76"/>
        <v>5.9333476765952291E-2</v>
      </c>
      <c r="AL103">
        <f t="shared" si="77"/>
        <v>1.5214978462815303</v>
      </c>
      <c r="AM103">
        <f t="shared" si="78"/>
        <v>0.95187794510430845</v>
      </c>
      <c r="AN103" s="120">
        <f t="shared" si="84"/>
        <v>39.161328013297997</v>
      </c>
      <c r="AO103" s="120">
        <f t="shared" si="84"/>
        <v>39.16132801329799</v>
      </c>
      <c r="AP103" s="120">
        <f t="shared" si="84"/>
        <v>39.161328013297165</v>
      </c>
      <c r="AQ103" s="120">
        <f t="shared" si="84"/>
        <v>39.16132801316887</v>
      </c>
      <c r="AR103" s="120">
        <f t="shared" si="84"/>
        <v>39.161327993240306</v>
      </c>
      <c r="AS103" s="120">
        <f t="shared" si="84"/>
        <v>39.16132489763703</v>
      </c>
      <c r="AT103" s="120">
        <f t="shared" si="84"/>
        <v>39.160845104858431</v>
      </c>
      <c r="AU103" s="120">
        <f t="shared" si="80"/>
        <v>39.102272205192833</v>
      </c>
      <c r="AV103"/>
      <c r="AW103">
        <v>16200</v>
      </c>
      <c r="AX103">
        <f t="shared" si="50"/>
        <v>-0.12012034085144113</v>
      </c>
      <c r="AY103">
        <f t="shared" si="51"/>
        <v>-9.6086641097969744E-2</v>
      </c>
      <c r="AZ103" s="120">
        <f t="shared" si="52"/>
        <v>-2.4033699753471381E-2</v>
      </c>
      <c r="BA103">
        <f t="shared" si="53"/>
        <v>1.0281359281338256</v>
      </c>
      <c r="BB103">
        <f t="shared" si="54"/>
        <v>-0.94162371424111102</v>
      </c>
      <c r="BC103">
        <f t="shared" si="55"/>
        <v>1.0773955559473147</v>
      </c>
      <c r="BD103">
        <f t="shared" si="56"/>
        <v>0.59766087176241012</v>
      </c>
      <c r="BE103">
        <f t="shared" si="47"/>
        <v>38.724879554240204</v>
      </c>
      <c r="BF103">
        <f t="shared" si="47"/>
        <v>38.724879554196384</v>
      </c>
      <c r="BG103">
        <f t="shared" si="47"/>
        <v>38.724879552773565</v>
      </c>
      <c r="BH103">
        <f t="shared" si="46"/>
        <v>38.72487950657586</v>
      </c>
      <c r="BI103">
        <f t="shared" si="46"/>
        <v>38.72487800657526</v>
      </c>
      <c r="BJ103">
        <f t="shared" si="46"/>
        <v>38.72482930483482</v>
      </c>
      <c r="BK103">
        <f t="shared" si="46"/>
        <v>38.723250184869791</v>
      </c>
      <c r="BL103">
        <f t="shared" si="57"/>
        <v>38.67408104289597</v>
      </c>
    </row>
    <row r="104" spans="1:64" s="23" customFormat="1" ht="12.95" customHeight="1" x14ac:dyDescent="0.2">
      <c r="A104" s="127" t="s">
        <v>347</v>
      </c>
      <c r="B104" s="128" t="str">
        <f t="shared" si="81"/>
        <v>I</v>
      </c>
      <c r="C104" s="127">
        <v>59161.561999999998</v>
      </c>
      <c r="D104" s="22"/>
      <c r="E104" s="23">
        <f t="shared" si="59"/>
        <v>17857.629373008749</v>
      </c>
      <c r="F104" s="99">
        <f t="shared" si="82"/>
        <v>17858</v>
      </c>
      <c r="G104" s="23">
        <f t="shared" si="60"/>
        <v>-0.11981999999989057</v>
      </c>
      <c r="K104" s="22">
        <f t="shared" si="83"/>
        <v>-0.11981999999989057</v>
      </c>
      <c r="P104" s="25">
        <f t="shared" si="61"/>
        <v>-0.20446465467403441</v>
      </c>
      <c r="Q104" s="26">
        <f t="shared" si="62"/>
        <v>44143.061999999998</v>
      </c>
      <c r="R104" s="23">
        <f t="shared" si="63"/>
        <v>7.1647175649050604E-3</v>
      </c>
      <c r="S104" s="98">
        <v>1</v>
      </c>
      <c r="T104" s="23">
        <f t="shared" si="64"/>
        <v>7.1647175649050604E-3</v>
      </c>
      <c r="U104" s="77"/>
      <c r="V104" s="23">
        <f t="shared" si="65"/>
        <v>8.4644654674143838E-2</v>
      </c>
      <c r="X104" s="23">
        <f>VLOOKUP(C104,'S (2)'!E$4:F$71,2,FALSE)</f>
        <v>-3</v>
      </c>
      <c r="Z104">
        <f t="shared" si="66"/>
        <v>17858</v>
      </c>
      <c r="AA104" s="120">
        <f t="shared" si="67"/>
        <v>-0.11895711898048748</v>
      </c>
      <c r="AB104" s="120">
        <f t="shared" si="68"/>
        <v>-0.10110226473366925</v>
      </c>
      <c r="AC104" s="120">
        <f t="shared" si="69"/>
        <v>8.4644654674143838E-2</v>
      </c>
      <c r="AD104" s="120">
        <f t="shared" si="70"/>
        <v>-8.6288101940308615E-4</v>
      </c>
      <c r="AE104" s="120">
        <f t="shared" si="71"/>
        <v>7.4456365364610912E-7</v>
      </c>
      <c r="AF104">
        <f t="shared" si="72"/>
        <v>8.4644654674143838E-2</v>
      </c>
      <c r="AG104" s="136"/>
      <c r="AH104">
        <f t="shared" si="73"/>
        <v>-1.8717735266221325E-2</v>
      </c>
      <c r="AI104">
        <f t="shared" si="74"/>
        <v>1.0029196723130724</v>
      </c>
      <c r="AJ104">
        <f t="shared" si="75"/>
        <v>-0.70554239534289864</v>
      </c>
      <c r="AK104">
        <f t="shared" si="76"/>
        <v>5.9333858624893598E-2</v>
      </c>
      <c r="AL104">
        <f t="shared" si="77"/>
        <v>1.5216284612190683</v>
      </c>
      <c r="AM104">
        <f t="shared" si="78"/>
        <v>0.95200243355622716</v>
      </c>
      <c r="AN104" s="120">
        <f t="shared" si="84"/>
        <v>39.161458017486353</v>
      </c>
      <c r="AO104" s="120">
        <f t="shared" si="84"/>
        <v>39.161458017486353</v>
      </c>
      <c r="AP104" s="120">
        <f t="shared" si="84"/>
        <v>39.161458017485529</v>
      </c>
      <c r="AQ104" s="120">
        <f t="shared" si="84"/>
        <v>39.161458017357809</v>
      </c>
      <c r="AR104" s="120">
        <f t="shared" si="84"/>
        <v>39.161457997494843</v>
      </c>
      <c r="AS104" s="120">
        <f t="shared" si="84"/>
        <v>39.161454908396514</v>
      </c>
      <c r="AT104" s="120">
        <f t="shared" si="84"/>
        <v>39.160975552445322</v>
      </c>
      <c r="AU104" s="120">
        <f t="shared" si="80"/>
        <v>39.102401372964266</v>
      </c>
      <c r="AV104"/>
      <c r="AW104">
        <v>16400</v>
      </c>
      <c r="AX104">
        <f t="shared" si="50"/>
        <v>-0.12023931617611905</v>
      </c>
      <c r="AY104">
        <f t="shared" si="51"/>
        <v>-9.6624934182589578E-2</v>
      </c>
      <c r="AZ104" s="120">
        <f t="shared" si="52"/>
        <v>-2.3614381993529474E-2</v>
      </c>
      <c r="BA104">
        <f t="shared" si="53"/>
        <v>1.025230597130357</v>
      </c>
      <c r="BB104">
        <f t="shared" si="54"/>
        <v>-0.92178893124319228</v>
      </c>
      <c r="BC104">
        <f t="shared" si="55"/>
        <v>1.132146916766422</v>
      </c>
      <c r="BD104">
        <f t="shared" si="56"/>
        <v>0.63544270604239406</v>
      </c>
      <c r="BE104">
        <f t="shared" si="47"/>
        <v>38.778113447611489</v>
      </c>
      <c r="BF104">
        <f t="shared" si="47"/>
        <v>38.778113447585447</v>
      </c>
      <c r="BG104">
        <f t="shared" si="47"/>
        <v>38.778113446657194</v>
      </c>
      <c r="BH104">
        <f t="shared" si="46"/>
        <v>38.778113413566537</v>
      </c>
      <c r="BI104">
        <f t="shared" si="46"/>
        <v>38.778112233943553</v>
      </c>
      <c r="BJ104">
        <f t="shared" si="46"/>
        <v>38.778070184187129</v>
      </c>
      <c r="BK104">
        <f t="shared" si="46"/>
        <v>38.776573395068155</v>
      </c>
      <c r="BL104">
        <f t="shared" si="57"/>
        <v>38.725748151468743</v>
      </c>
    </row>
    <row r="105" spans="1:64" s="23" customFormat="1" ht="12.95" customHeight="1" x14ac:dyDescent="0.2">
      <c r="A105" s="127" t="s">
        <v>347</v>
      </c>
      <c r="B105" s="128" t="str">
        <f t="shared" si="81"/>
        <v>I</v>
      </c>
      <c r="C105" s="127">
        <v>59162.371729999999</v>
      </c>
      <c r="D105" s="22"/>
      <c r="E105" s="23">
        <f t="shared" si="59"/>
        <v>17860.13402827183</v>
      </c>
      <c r="F105" s="99">
        <f t="shared" si="82"/>
        <v>17860.5</v>
      </c>
      <c r="G105" s="23">
        <f t="shared" si="60"/>
        <v>-0.11831499999971129</v>
      </c>
      <c r="K105" s="22">
        <f t="shared" si="83"/>
        <v>-0.11831499999971129</v>
      </c>
      <c r="P105" s="25">
        <f t="shared" si="61"/>
        <v>-0.2045131791885566</v>
      </c>
      <c r="Q105" s="26">
        <f t="shared" si="62"/>
        <v>44143.871729999999</v>
      </c>
      <c r="R105" s="23">
        <f t="shared" si="63"/>
        <v>7.430126095472285E-3</v>
      </c>
      <c r="S105" s="98">
        <v>1</v>
      </c>
      <c r="T105" s="23">
        <f t="shared" si="64"/>
        <v>7.430126095472285E-3</v>
      </c>
      <c r="U105" s="77"/>
      <c r="V105" s="23">
        <f t="shared" si="65"/>
        <v>8.6198179188845314E-2</v>
      </c>
      <c r="X105" s="23">
        <f>VLOOKUP(C105,'S (2)'!E$4:F$71,2,FALSE)</f>
        <v>-0.5</v>
      </c>
      <c r="Z105">
        <f t="shared" si="66"/>
        <v>17860.5</v>
      </c>
      <c r="AA105" s="120">
        <f t="shared" si="67"/>
        <v>-0.11895197412470943</v>
      </c>
      <c r="AB105" s="120">
        <f t="shared" si="68"/>
        <v>-9.9608139415402391E-2</v>
      </c>
      <c r="AC105" s="120">
        <f t="shared" si="69"/>
        <v>8.6198179188845314E-2</v>
      </c>
      <c r="AD105" s="120">
        <f t="shared" si="70"/>
        <v>6.3697412499813533E-4</v>
      </c>
      <c r="AE105" s="120">
        <f t="shared" si="71"/>
        <v>4.0573603591714011E-7</v>
      </c>
      <c r="AF105">
        <f t="shared" si="72"/>
        <v>8.6198179188845314E-2</v>
      </c>
      <c r="AG105" s="136"/>
      <c r="AH105">
        <f t="shared" si="73"/>
        <v>-1.8706860584308902E-2</v>
      </c>
      <c r="AI105">
        <f t="shared" si="74"/>
        <v>1.0028809240485725</v>
      </c>
      <c r="AJ105">
        <f t="shared" si="75"/>
        <v>-0.70507945344177403</v>
      </c>
      <c r="AK105">
        <f t="shared" si="76"/>
        <v>5.9335752648474412E-2</v>
      </c>
      <c r="AL105">
        <f t="shared" si="77"/>
        <v>1.5222815056287877</v>
      </c>
      <c r="AM105">
        <f t="shared" si="78"/>
        <v>0.95262507922587314</v>
      </c>
      <c r="AN105" s="120">
        <f t="shared" si="84"/>
        <v>39.162108023359735</v>
      </c>
      <c r="AO105" s="120">
        <f t="shared" si="84"/>
        <v>39.162108023359728</v>
      </c>
      <c r="AP105" s="120">
        <f t="shared" si="84"/>
        <v>39.162108023358932</v>
      </c>
      <c r="AQ105" s="120">
        <f t="shared" si="84"/>
        <v>39.162108023234062</v>
      </c>
      <c r="AR105" s="120">
        <f t="shared" si="84"/>
        <v>39.162108003696943</v>
      </c>
      <c r="AS105" s="120">
        <f t="shared" si="84"/>
        <v>39.16210494702618</v>
      </c>
      <c r="AT105" s="120">
        <f t="shared" si="84"/>
        <v>39.161627775720298</v>
      </c>
      <c r="AU105" s="120">
        <f t="shared" si="80"/>
        <v>39.103047211821426</v>
      </c>
      <c r="AV105"/>
      <c r="AW105">
        <v>16600</v>
      </c>
      <c r="AX105">
        <f t="shared" si="50"/>
        <v>-0.12028262258774154</v>
      </c>
      <c r="AY105">
        <f t="shared" si="51"/>
        <v>-9.7152977853212946E-2</v>
      </c>
      <c r="AZ105" s="120">
        <f t="shared" si="52"/>
        <v>-2.3129644734528599E-2</v>
      </c>
      <c r="BA105">
        <f t="shared" si="53"/>
        <v>1.022266869952916</v>
      </c>
      <c r="BB105">
        <f t="shared" si="54"/>
        <v>-0.89932832935853979</v>
      </c>
      <c r="BC105">
        <f t="shared" si="55"/>
        <v>1.1865856492628615</v>
      </c>
      <c r="BD105">
        <f t="shared" si="56"/>
        <v>0.67433521420094777</v>
      </c>
      <c r="BE105">
        <f t="shared" si="47"/>
        <v>38.831195140764613</v>
      </c>
      <c r="BF105">
        <f t="shared" si="47"/>
        <v>38.831195140750289</v>
      </c>
      <c r="BG105">
        <f t="shared" si="47"/>
        <v>38.831195140182572</v>
      </c>
      <c r="BH105">
        <f t="shared" si="46"/>
        <v>38.831195117684551</v>
      </c>
      <c r="BI105">
        <f t="shared" si="46"/>
        <v>38.831194226110227</v>
      </c>
      <c r="BJ105">
        <f t="shared" si="46"/>
        <v>38.831158895272459</v>
      </c>
      <c r="BK105">
        <f t="shared" si="46"/>
        <v>38.829760957961277</v>
      </c>
      <c r="BL105">
        <f t="shared" si="57"/>
        <v>38.777415260041515</v>
      </c>
    </row>
    <row r="106" spans="1:64" s="23" customFormat="1" ht="12.95" customHeight="1" x14ac:dyDescent="0.2">
      <c r="A106" s="127" t="s">
        <v>347</v>
      </c>
      <c r="B106" s="128" t="str">
        <f t="shared" si="81"/>
        <v>I</v>
      </c>
      <c r="C106" s="127">
        <v>59162.53224</v>
      </c>
      <c r="D106" s="22"/>
      <c r="E106" s="23">
        <f t="shared" si="59"/>
        <v>17860.630517492038</v>
      </c>
      <c r="F106" s="99">
        <f t="shared" si="82"/>
        <v>17861</v>
      </c>
      <c r="G106" s="23">
        <f t="shared" si="60"/>
        <v>-0.11944999999832362</v>
      </c>
      <c r="K106" s="22">
        <f t="shared" si="83"/>
        <v>-0.11944999999832362</v>
      </c>
      <c r="P106" s="25">
        <f t="shared" si="61"/>
        <v>-0.20452288476117003</v>
      </c>
      <c r="Q106" s="26">
        <f t="shared" si="62"/>
        <v>44144.03224</v>
      </c>
      <c r="R106" s="23">
        <f t="shared" si="63"/>
        <v>7.237395721872545E-3</v>
      </c>
      <c r="S106" s="98">
        <v>1</v>
      </c>
      <c r="T106" s="23">
        <f t="shared" si="64"/>
        <v>7.237395721872545E-3</v>
      </c>
      <c r="U106" s="77"/>
      <c r="V106" s="23">
        <f t="shared" si="65"/>
        <v>8.5072884762846412E-2</v>
      </c>
      <c r="X106" s="23">
        <f>VLOOKUP(C106,'S (2)'!E$4:F$71,2,FALSE)</f>
        <v>0</v>
      </c>
      <c r="Z106">
        <f t="shared" si="66"/>
        <v>17861</v>
      </c>
      <c r="AA106" s="120">
        <f t="shared" si="67"/>
        <v>-0.11895094406321931</v>
      </c>
      <c r="AB106" s="120">
        <f t="shared" si="68"/>
        <v>-0.10074531524855522</v>
      </c>
      <c r="AC106" s="120">
        <f t="shared" si="69"/>
        <v>8.5072884762846412E-2</v>
      </c>
      <c r="AD106" s="120">
        <f t="shared" si="70"/>
        <v>-4.9905593510431168E-4</v>
      </c>
      <c r="AE106" s="120">
        <f t="shared" si="71"/>
        <v>2.4905682636283896E-7</v>
      </c>
      <c r="AF106">
        <f t="shared" si="72"/>
        <v>8.5072884762846412E-2</v>
      </c>
      <c r="AG106" s="136"/>
      <c r="AH106">
        <f t="shared" si="73"/>
        <v>-1.8704684749768399E-2</v>
      </c>
      <c r="AI106">
        <f t="shared" si="74"/>
        <v>1.0028731746070114</v>
      </c>
      <c r="AJ106">
        <f t="shared" si="75"/>
        <v>-0.70498683326664524</v>
      </c>
      <c r="AK106">
        <f t="shared" si="76"/>
        <v>5.9336128399249358E-2</v>
      </c>
      <c r="AL106">
        <f t="shared" si="77"/>
        <v>1.5224121084553655</v>
      </c>
      <c r="AM106">
        <f t="shared" si="78"/>
        <v>0.95274964906466653</v>
      </c>
      <c r="AN106" s="120">
        <f t="shared" si="84"/>
        <v>39.162238021520785</v>
      </c>
      <c r="AO106" s="120">
        <f t="shared" si="84"/>
        <v>39.162238021520778</v>
      </c>
      <c r="AP106" s="120">
        <f t="shared" si="84"/>
        <v>39.162238021519983</v>
      </c>
      <c r="AQ106" s="120">
        <f t="shared" si="84"/>
        <v>39.16223802139568</v>
      </c>
      <c r="AR106" s="120">
        <f t="shared" si="84"/>
        <v>39.162238001923306</v>
      </c>
      <c r="AS106" s="120">
        <f t="shared" si="84"/>
        <v>39.162234951718617</v>
      </c>
      <c r="AT106" s="120">
        <f t="shared" si="84"/>
        <v>39.161758217443243</v>
      </c>
      <c r="AU106" s="120">
        <f t="shared" si="80"/>
        <v>39.103176379592853</v>
      </c>
      <c r="AV106"/>
      <c r="AW106">
        <v>16800</v>
      </c>
      <c r="AX106">
        <f t="shared" si="50"/>
        <v>-0.12025222194568398</v>
      </c>
      <c r="AY106">
        <f t="shared" si="51"/>
        <v>-9.7670772109839848E-2</v>
      </c>
      <c r="AZ106" s="120">
        <f t="shared" si="52"/>
        <v>-2.258144983584413E-2</v>
      </c>
      <c r="BA106">
        <f t="shared" si="53"/>
        <v>1.0192550068215585</v>
      </c>
      <c r="BB106">
        <f t="shared" si="54"/>
        <v>-0.8743572215944545</v>
      </c>
      <c r="BC106">
        <f t="shared" si="55"/>
        <v>1.2407070010357837</v>
      </c>
      <c r="BD106">
        <f t="shared" si="56"/>
        <v>0.71444280913322722</v>
      </c>
      <c r="BE106">
        <f t="shared" si="47"/>
        <v>38.884121872457236</v>
      </c>
      <c r="BF106">
        <f t="shared" si="47"/>
        <v>38.884121872450059</v>
      </c>
      <c r="BG106">
        <f t="shared" si="47"/>
        <v>38.884121872129008</v>
      </c>
      <c r="BH106">
        <f t="shared" si="46"/>
        <v>38.88412185776663</v>
      </c>
      <c r="BI106">
        <f t="shared" si="46"/>
        <v>38.884121215259313</v>
      </c>
      <c r="BJ106">
        <f t="shared" si="46"/>
        <v>38.884092473446131</v>
      </c>
      <c r="BK106">
        <f t="shared" si="46"/>
        <v>38.882808815614219</v>
      </c>
      <c r="BL106">
        <f t="shared" si="57"/>
        <v>38.829082368614287</v>
      </c>
    </row>
    <row r="107" spans="1:64" s="23" customFormat="1" ht="12.95" customHeight="1" x14ac:dyDescent="0.2">
      <c r="C107" s="22"/>
      <c r="D107" s="22"/>
      <c r="K107" s="22"/>
      <c r="P107" s="25"/>
      <c r="S107" s="98"/>
      <c r="U107" s="77"/>
      <c r="Z107">
        <f t="shared" si="66"/>
        <v>0</v>
      </c>
      <c r="AA107" s="120">
        <f t="shared" si="67"/>
        <v>-9.1877607334964195E-4</v>
      </c>
      <c r="AB107" s="120">
        <f t="shared" si="68"/>
        <v>-9999</v>
      </c>
      <c r="AC107" s="120">
        <f t="shared" si="69"/>
        <v>0</v>
      </c>
      <c r="AD107" s="120">
        <f t="shared" si="70"/>
        <v>-9999</v>
      </c>
      <c r="AE107" s="120">
        <f t="shared" si="71"/>
        <v>0</v>
      </c>
      <c r="AF107">
        <f t="shared" si="72"/>
        <v>-9999</v>
      </c>
      <c r="AG107" s="136"/>
      <c r="AH107">
        <f t="shared" si="73"/>
        <v>1.7527821288140035E-2</v>
      </c>
      <c r="AI107">
        <f t="shared" si="74"/>
        <v>0.94070450317383725</v>
      </c>
      <c r="AJ107">
        <f t="shared" si="75"/>
        <v>0.70033663967173654</v>
      </c>
      <c r="AK107">
        <f t="shared" si="76"/>
        <v>3.6159814536456708E-3</v>
      </c>
      <c r="AL107">
        <f t="shared" si="77"/>
        <v>3.0806856844577291</v>
      </c>
      <c r="AM107">
        <f t="shared" si="78"/>
        <v>32.826812986758966</v>
      </c>
      <c r="AN107" s="120">
        <f t="shared" si="84"/>
        <v>34.492882367762817</v>
      </c>
      <c r="AO107" s="120">
        <f t="shared" si="84"/>
        <v>34.492882367586425</v>
      </c>
      <c r="AP107" s="120">
        <f t="shared" si="84"/>
        <v>34.492882370561951</v>
      </c>
      <c r="AQ107" s="120">
        <f t="shared" si="84"/>
        <v>34.492882320368814</v>
      </c>
      <c r="AR107" s="120">
        <f t="shared" si="84"/>
        <v>34.492883167058793</v>
      </c>
      <c r="AS107" s="120">
        <f t="shared" si="84"/>
        <v>34.492868884543434</v>
      </c>
      <c r="AT107" s="120">
        <f t="shared" si="84"/>
        <v>34.49310980950527</v>
      </c>
      <c r="AU107" s="120">
        <f t="shared" si="80"/>
        <v>34.489045248501306</v>
      </c>
      <c r="AV107"/>
      <c r="AW107">
        <v>17000</v>
      </c>
      <c r="AX107">
        <f t="shared" si="50"/>
        <v>-0.12015023860201525</v>
      </c>
      <c r="AY107">
        <f t="shared" si="51"/>
        <v>-9.8178316952470271E-2</v>
      </c>
      <c r="AZ107" s="120">
        <f t="shared" si="52"/>
        <v>-2.1971921649544979E-2</v>
      </c>
      <c r="BA107">
        <f t="shared" si="53"/>
        <v>1.0162051044537495</v>
      </c>
      <c r="BB107">
        <f t="shared" si="54"/>
        <v>-0.84699633162252141</v>
      </c>
      <c r="BC107">
        <f t="shared" si="55"/>
        <v>1.2945073457954157</v>
      </c>
      <c r="BD107">
        <f t="shared" si="56"/>
        <v>0.75587995770184979</v>
      </c>
      <c r="BE107">
        <f t="shared" si="47"/>
        <v>38.93689140939594</v>
      </c>
      <c r="BF107">
        <f t="shared" si="47"/>
        <v>38.936891409392743</v>
      </c>
      <c r="BG107">
        <f t="shared" si="47"/>
        <v>38.936891409228167</v>
      </c>
      <c r="BH107">
        <f t="shared" si="46"/>
        <v>38.936891400753183</v>
      </c>
      <c r="BI107">
        <f t="shared" si="46"/>
        <v>38.93689096433593</v>
      </c>
      <c r="BJ107">
        <f t="shared" si="46"/>
        <v>38.936868491881562</v>
      </c>
      <c r="BK107">
        <f t="shared" si="46"/>
        <v>38.935713282950864</v>
      </c>
      <c r="BL107">
        <f t="shared" si="57"/>
        <v>38.880749477187067</v>
      </c>
    </row>
    <row r="108" spans="1:64" s="23" customFormat="1" ht="12.95" customHeight="1" x14ac:dyDescent="0.2">
      <c r="C108" s="22"/>
      <c r="D108" s="22"/>
      <c r="K108" s="22"/>
      <c r="P108" s="25"/>
      <c r="S108" s="98"/>
      <c r="U108" s="77"/>
      <c r="Z108">
        <f t="shared" si="66"/>
        <v>0</v>
      </c>
      <c r="AA108" s="120">
        <f t="shared" si="67"/>
        <v>-9.1877607334964195E-4</v>
      </c>
      <c r="AB108" s="120">
        <f t="shared" si="68"/>
        <v>-9999</v>
      </c>
      <c r="AC108" s="120">
        <f t="shared" si="69"/>
        <v>0</v>
      </c>
      <c r="AD108" s="120">
        <f t="shared" si="70"/>
        <v>-9999</v>
      </c>
      <c r="AE108" s="120">
        <f t="shared" si="71"/>
        <v>0</v>
      </c>
      <c r="AF108">
        <f t="shared" si="72"/>
        <v>-9999</v>
      </c>
      <c r="AG108" s="136"/>
      <c r="AH108">
        <f t="shared" si="73"/>
        <v>1.7527821288140035E-2</v>
      </c>
      <c r="AI108">
        <f t="shared" si="74"/>
        <v>0.94070450317383725</v>
      </c>
      <c r="AJ108">
        <f t="shared" si="75"/>
        <v>0.70033663967173654</v>
      </c>
      <c r="AK108">
        <f t="shared" si="76"/>
        <v>3.6159814536456708E-3</v>
      </c>
      <c r="AL108">
        <f t="shared" si="77"/>
        <v>3.0806856844577291</v>
      </c>
      <c r="AM108">
        <f t="shared" si="78"/>
        <v>32.826812986758966</v>
      </c>
      <c r="AN108" s="120">
        <f t="shared" si="84"/>
        <v>34.492882367762817</v>
      </c>
      <c r="AO108" s="120">
        <f t="shared" si="84"/>
        <v>34.492882367586425</v>
      </c>
      <c r="AP108" s="120">
        <f t="shared" si="84"/>
        <v>34.492882370561951</v>
      </c>
      <c r="AQ108" s="120">
        <f t="shared" si="84"/>
        <v>34.492882320368814</v>
      </c>
      <c r="AR108" s="120">
        <f t="shared" si="84"/>
        <v>34.492883167058793</v>
      </c>
      <c r="AS108" s="120">
        <f t="shared" si="84"/>
        <v>34.492868884543434</v>
      </c>
      <c r="AT108" s="120">
        <f t="shared" si="84"/>
        <v>34.49310980950527</v>
      </c>
      <c r="AU108" s="120">
        <f t="shared" si="80"/>
        <v>34.489045248501306</v>
      </c>
      <c r="AV108"/>
      <c r="AW108">
        <v>17200</v>
      </c>
      <c r="AX108">
        <f t="shared" si="50"/>
        <v>-0.11997894623329368</v>
      </c>
      <c r="AY108">
        <f t="shared" si="51"/>
        <v>-9.8675612381104227E-2</v>
      </c>
      <c r="AZ108" s="120">
        <f t="shared" si="52"/>
        <v>-2.1303333852189448E-2</v>
      </c>
      <c r="BA108">
        <f t="shared" si="53"/>
        <v>1.0131270536960393</v>
      </c>
      <c r="BB108">
        <f t="shared" si="54"/>
        <v>-0.81737085880148908</v>
      </c>
      <c r="BC108">
        <f t="shared" si="55"/>
        <v>1.3479841517061399</v>
      </c>
      <c r="BD108">
        <f t="shared" si="56"/>
        <v>0.79877259425327429</v>
      </c>
      <c r="BE108">
        <f t="shared" si="47"/>
        <v>38.989502036637468</v>
      </c>
      <c r="BF108">
        <f t="shared" si="47"/>
        <v>38.989502036636246</v>
      </c>
      <c r="BG108">
        <f t="shared" si="47"/>
        <v>38.989502036562037</v>
      </c>
      <c r="BH108">
        <f t="shared" si="46"/>
        <v>38.989502032047973</v>
      </c>
      <c r="BI108">
        <f t="shared" si="46"/>
        <v>38.989501757474876</v>
      </c>
      <c r="BJ108">
        <f t="shared" si="46"/>
        <v>38.9894850567253</v>
      </c>
      <c r="BK108">
        <f t="shared" si="46"/>
        <v>38.988471057588946</v>
      </c>
      <c r="BL108">
        <f t="shared" si="57"/>
        <v>38.932416585759839</v>
      </c>
    </row>
    <row r="109" spans="1:64" s="23" customFormat="1" ht="12.95" customHeight="1" x14ac:dyDescent="0.2">
      <c r="C109" s="22"/>
      <c r="D109" s="22"/>
      <c r="K109" s="22"/>
      <c r="P109" s="25"/>
      <c r="S109" s="98"/>
      <c r="U109" s="77"/>
      <c r="Z109">
        <f t="shared" si="66"/>
        <v>0</v>
      </c>
      <c r="AA109" s="120">
        <f t="shared" si="67"/>
        <v>-9.1877607334964195E-4</v>
      </c>
      <c r="AB109" s="120">
        <f t="shared" si="68"/>
        <v>-9999</v>
      </c>
      <c r="AC109" s="120">
        <f t="shared" si="69"/>
        <v>0</v>
      </c>
      <c r="AD109" s="120">
        <f t="shared" si="70"/>
        <v>-9999</v>
      </c>
      <c r="AE109" s="120">
        <f t="shared" si="71"/>
        <v>0</v>
      </c>
      <c r="AF109">
        <f t="shared" si="72"/>
        <v>-9999</v>
      </c>
      <c r="AG109" s="136"/>
      <c r="AH109">
        <f t="shared" si="73"/>
        <v>1.7527821288140035E-2</v>
      </c>
      <c r="AI109">
        <f t="shared" si="74"/>
        <v>0.94070450317383725</v>
      </c>
      <c r="AJ109">
        <f t="shared" si="75"/>
        <v>0.70033663967173654</v>
      </c>
      <c r="AK109">
        <f t="shared" si="76"/>
        <v>3.6159814536456708E-3</v>
      </c>
      <c r="AL109">
        <f t="shared" si="77"/>
        <v>3.0806856844577291</v>
      </c>
      <c r="AM109">
        <f t="shared" si="78"/>
        <v>32.826812986758966</v>
      </c>
      <c r="AN109" s="120">
        <f t="shared" si="84"/>
        <v>34.492882367762817</v>
      </c>
      <c r="AO109" s="120">
        <f t="shared" si="84"/>
        <v>34.492882367586425</v>
      </c>
      <c r="AP109" s="120">
        <f t="shared" si="84"/>
        <v>34.492882370561951</v>
      </c>
      <c r="AQ109" s="120">
        <f t="shared" si="84"/>
        <v>34.492882320368814</v>
      </c>
      <c r="AR109" s="120">
        <f t="shared" si="84"/>
        <v>34.492883167058793</v>
      </c>
      <c r="AS109" s="120">
        <f t="shared" si="84"/>
        <v>34.492868884543434</v>
      </c>
      <c r="AT109" s="120">
        <f t="shared" si="84"/>
        <v>34.49310980950527</v>
      </c>
      <c r="AU109" s="120">
        <f t="shared" si="80"/>
        <v>34.489045248501306</v>
      </c>
      <c r="AV109"/>
      <c r="AW109">
        <v>17400</v>
      </c>
      <c r="AX109">
        <f t="shared" si="50"/>
        <v>-0.11974075469222241</v>
      </c>
      <c r="AY109">
        <f t="shared" si="51"/>
        <v>-9.9162658395741732E-2</v>
      </c>
      <c r="AZ109" s="120">
        <f t="shared" si="52"/>
        <v>-2.0578096296480677E-2</v>
      </c>
      <c r="BA109">
        <f t="shared" si="53"/>
        <v>1.0100305024195348</v>
      </c>
      <c r="BB109">
        <f t="shared" si="54"/>
        <v>-0.78560958517183876</v>
      </c>
      <c r="BC109">
        <f t="shared" si="55"/>
        <v>1.4011359454488965</v>
      </c>
      <c r="BD109">
        <f t="shared" si="56"/>
        <v>0.84325976608775943</v>
      </c>
      <c r="BE109">
        <f t="shared" si="47"/>
        <v>39.041952545929675</v>
      </c>
      <c r="BF109">
        <f t="shared" si="47"/>
        <v>39.041952545929298</v>
      </c>
      <c r="BG109">
        <f t="shared" si="47"/>
        <v>39.04195254590126</v>
      </c>
      <c r="BH109">
        <f t="shared" si="46"/>
        <v>39.041952543812634</v>
      </c>
      <c r="BI109">
        <f t="shared" si="46"/>
        <v>39.041952388233852</v>
      </c>
      <c r="BJ109">
        <f t="shared" si="46"/>
        <v>39.041940799687723</v>
      </c>
      <c r="BK109">
        <f t="shared" si="46"/>
        <v>39.041079228653835</v>
      </c>
      <c r="BL109">
        <f t="shared" si="57"/>
        <v>38.984083694332611</v>
      </c>
    </row>
    <row r="110" spans="1:64" s="23" customFormat="1" ht="12.95" customHeight="1" x14ac:dyDescent="0.2">
      <c r="C110" s="22"/>
      <c r="D110" s="22"/>
      <c r="K110" s="22"/>
      <c r="P110" s="25"/>
      <c r="S110" s="98"/>
      <c r="U110" s="77"/>
      <c r="Z110">
        <f t="shared" si="66"/>
        <v>0</v>
      </c>
      <c r="AA110" s="120">
        <f t="shared" si="67"/>
        <v>-9.1877607334964195E-4</v>
      </c>
      <c r="AB110" s="120">
        <f t="shared" si="68"/>
        <v>-9999</v>
      </c>
      <c r="AC110" s="120">
        <f t="shared" si="69"/>
        <v>0</v>
      </c>
      <c r="AD110" s="120">
        <f t="shared" si="70"/>
        <v>-9999</v>
      </c>
      <c r="AE110" s="120">
        <f t="shared" si="71"/>
        <v>0</v>
      </c>
      <c r="AF110">
        <f t="shared" si="72"/>
        <v>-9999</v>
      </c>
      <c r="AG110" s="136"/>
      <c r="AH110">
        <f t="shared" si="73"/>
        <v>1.7527821288140035E-2</v>
      </c>
      <c r="AI110">
        <f t="shared" si="74"/>
        <v>0.94070450317383725</v>
      </c>
      <c r="AJ110">
        <f t="shared" si="75"/>
        <v>0.70033663967173654</v>
      </c>
      <c r="AK110">
        <f t="shared" si="76"/>
        <v>3.6159814536456708E-3</v>
      </c>
      <c r="AL110">
        <f t="shared" si="77"/>
        <v>3.0806856844577291</v>
      </c>
      <c r="AM110">
        <f t="shared" si="78"/>
        <v>32.826812986758966</v>
      </c>
      <c r="AN110" s="120">
        <f t="shared" si="84"/>
        <v>34.492882367762817</v>
      </c>
      <c r="AO110" s="120">
        <f t="shared" si="84"/>
        <v>34.492882367586425</v>
      </c>
      <c r="AP110" s="120">
        <f t="shared" si="84"/>
        <v>34.492882370561951</v>
      </c>
      <c r="AQ110" s="120">
        <f t="shared" si="84"/>
        <v>34.492882320368814</v>
      </c>
      <c r="AR110" s="120">
        <f t="shared" si="84"/>
        <v>34.492883167058793</v>
      </c>
      <c r="AS110" s="120">
        <f t="shared" si="84"/>
        <v>34.492868884543434</v>
      </c>
      <c r="AT110" s="120">
        <f t="shared" si="84"/>
        <v>34.49310980950527</v>
      </c>
      <c r="AU110" s="120">
        <f t="shared" si="80"/>
        <v>34.489045248501306</v>
      </c>
      <c r="AV110"/>
      <c r="AW110">
        <v>17600</v>
      </c>
      <c r="AX110">
        <f t="shared" si="50"/>
        <v>-0.11943819698470792</v>
      </c>
      <c r="AY110">
        <f t="shared" si="51"/>
        <v>-9.9639454996382743E-2</v>
      </c>
      <c r="AZ110" s="120">
        <f t="shared" si="52"/>
        <v>-1.9798741988325173E-2</v>
      </c>
      <c r="BA110">
        <f t="shared" si="53"/>
        <v>1.0069248236116286</v>
      </c>
      <c r="BB110">
        <f t="shared" si="54"/>
        <v>-0.75184403120670029</v>
      </c>
      <c r="BC110">
        <f t="shared" si="55"/>
        <v>1.4539622727398542</v>
      </c>
      <c r="BD110">
        <f t="shared" si="56"/>
        <v>0.88949555771997302</v>
      </c>
      <c r="BE110">
        <f t="shared" si="47"/>
        <v>39.094242222263823</v>
      </c>
      <c r="BF110">
        <f t="shared" si="47"/>
        <v>39.094242222263738</v>
      </c>
      <c r="BG110">
        <f t="shared" si="47"/>
        <v>39.094242222255595</v>
      </c>
      <c r="BH110">
        <f t="shared" si="46"/>
        <v>39.094242221471148</v>
      </c>
      <c r="BI110">
        <f t="shared" si="46"/>
        <v>39.094242145913135</v>
      </c>
      <c r="BJ110">
        <f t="shared" si="46"/>
        <v>39.094234868248328</v>
      </c>
      <c r="BK110">
        <f t="shared" si="46"/>
        <v>39.093535284547322</v>
      </c>
      <c r="BL110">
        <f t="shared" si="57"/>
        <v>39.035750802905383</v>
      </c>
    </row>
    <row r="111" spans="1:64" s="23" customFormat="1" ht="12.95" customHeight="1" x14ac:dyDescent="0.2">
      <c r="C111" s="22"/>
      <c r="D111" s="22"/>
      <c r="K111" s="22"/>
      <c r="P111" s="25"/>
      <c r="S111" s="98"/>
      <c r="U111" s="77"/>
      <c r="Z111">
        <f t="shared" si="66"/>
        <v>0</v>
      </c>
      <c r="AA111" s="120">
        <f t="shared" si="67"/>
        <v>-9.1877607334964195E-4</v>
      </c>
      <c r="AB111" s="120">
        <f t="shared" si="68"/>
        <v>-9999</v>
      </c>
      <c r="AC111" s="120">
        <f t="shared" si="69"/>
        <v>0</v>
      </c>
      <c r="AD111" s="120">
        <f t="shared" si="70"/>
        <v>-9999</v>
      </c>
      <c r="AE111" s="120">
        <f t="shared" si="71"/>
        <v>0</v>
      </c>
      <c r="AF111">
        <f t="shared" si="72"/>
        <v>-9999</v>
      </c>
      <c r="AG111" s="136"/>
      <c r="AH111">
        <f t="shared" si="73"/>
        <v>1.7527821288140035E-2</v>
      </c>
      <c r="AI111">
        <f t="shared" si="74"/>
        <v>0.94070450317383725</v>
      </c>
      <c r="AJ111">
        <f t="shared" si="75"/>
        <v>0.70033663967173654</v>
      </c>
      <c r="AK111">
        <f t="shared" si="76"/>
        <v>3.6159814536456708E-3</v>
      </c>
      <c r="AL111">
        <f t="shared" si="77"/>
        <v>3.0806856844577291</v>
      </c>
      <c r="AM111">
        <f t="shared" si="78"/>
        <v>32.826812986758966</v>
      </c>
      <c r="AN111" s="120">
        <f t="shared" si="84"/>
        <v>34.492882367762817</v>
      </c>
      <c r="AO111" s="120">
        <f t="shared" si="84"/>
        <v>34.492882367586425</v>
      </c>
      <c r="AP111" s="120">
        <f t="shared" si="84"/>
        <v>34.492882370561951</v>
      </c>
      <c r="AQ111" s="120">
        <f t="shared" si="84"/>
        <v>34.492882320368814</v>
      </c>
      <c r="AR111" s="120">
        <f t="shared" si="84"/>
        <v>34.492883167058793</v>
      </c>
      <c r="AS111" s="120">
        <f t="shared" si="84"/>
        <v>34.492868884543434</v>
      </c>
      <c r="AT111" s="120">
        <f t="shared" si="84"/>
        <v>34.49310980950527</v>
      </c>
      <c r="AU111" s="120">
        <f t="shared" si="80"/>
        <v>34.489045248501306</v>
      </c>
      <c r="AV111"/>
      <c r="AW111">
        <v>17800</v>
      </c>
      <c r="AX111">
        <f t="shared" si="50"/>
        <v>-0.1190739164657148</v>
      </c>
      <c r="AY111">
        <f t="shared" si="51"/>
        <v>-0.1001060021830273</v>
      </c>
      <c r="AZ111" s="120">
        <f t="shared" si="52"/>
        <v>-1.8967914282687504E-2</v>
      </c>
      <c r="BA111">
        <f t="shared" si="53"/>
        <v>1.0038190885201173</v>
      </c>
      <c r="BB111">
        <f t="shared" si="54"/>
        <v>-0.71620766556921855</v>
      </c>
      <c r="BC111">
        <f t="shared" si="55"/>
        <v>1.5064636560130364</v>
      </c>
      <c r="BD111">
        <f t="shared" si="56"/>
        <v>0.93765135177433079</v>
      </c>
      <c r="BE111">
        <f t="shared" si="47"/>
        <v>39.146370828904175</v>
      </c>
      <c r="BF111">
        <f t="shared" si="47"/>
        <v>39.146370828904161</v>
      </c>
      <c r="BG111">
        <f t="shared" si="47"/>
        <v>39.14637082890264</v>
      </c>
      <c r="BH111">
        <f t="shared" si="46"/>
        <v>39.146370828694373</v>
      </c>
      <c r="BI111">
        <f t="shared" si="46"/>
        <v>39.146370800243567</v>
      </c>
      <c r="BJ111">
        <f t="shared" si="46"/>
        <v>39.146366913669162</v>
      </c>
      <c r="BK111">
        <f t="shared" si="46"/>
        <v>39.145837119650807</v>
      </c>
      <c r="BL111">
        <f t="shared" si="57"/>
        <v>39.087417911478163</v>
      </c>
    </row>
    <row r="112" spans="1:64" s="23" customFormat="1" ht="12.95" customHeight="1" x14ac:dyDescent="0.2">
      <c r="C112" s="22"/>
      <c r="D112" s="22"/>
      <c r="K112" s="22"/>
      <c r="P112" s="25"/>
      <c r="S112" s="98"/>
      <c r="U112" s="77"/>
      <c r="Z112">
        <f t="shared" si="66"/>
        <v>0</v>
      </c>
      <c r="AA112" s="120">
        <f t="shared" si="67"/>
        <v>-9.1877607334964195E-4</v>
      </c>
      <c r="AB112" s="120">
        <f t="shared" si="68"/>
        <v>-9999</v>
      </c>
      <c r="AC112" s="120">
        <f t="shared" si="69"/>
        <v>0</v>
      </c>
      <c r="AD112" s="120">
        <f t="shared" si="70"/>
        <v>-9999</v>
      </c>
      <c r="AE112" s="120">
        <f t="shared" si="71"/>
        <v>0</v>
      </c>
      <c r="AF112">
        <f t="shared" si="72"/>
        <v>-9999</v>
      </c>
      <c r="AG112" s="136"/>
      <c r="AH112">
        <f t="shared" si="73"/>
        <v>1.7527821288140035E-2</v>
      </c>
      <c r="AI112">
        <f t="shared" si="74"/>
        <v>0.94070450317383725</v>
      </c>
      <c r="AJ112">
        <f t="shared" si="75"/>
        <v>0.70033663967173654</v>
      </c>
      <c r="AK112">
        <f t="shared" si="76"/>
        <v>3.6159814536456708E-3</v>
      </c>
      <c r="AL112">
        <f t="shared" si="77"/>
        <v>3.0806856844577291</v>
      </c>
      <c r="AM112">
        <f t="shared" si="78"/>
        <v>32.826812986758966</v>
      </c>
      <c r="AN112" s="120">
        <f t="shared" si="84"/>
        <v>34.492882367762817</v>
      </c>
      <c r="AO112" s="120">
        <f t="shared" si="84"/>
        <v>34.492882367586425</v>
      </c>
      <c r="AP112" s="120">
        <f t="shared" si="84"/>
        <v>34.492882370561951</v>
      </c>
      <c r="AQ112" s="120">
        <f t="shared" si="84"/>
        <v>34.492882320368814</v>
      </c>
      <c r="AR112" s="120">
        <f t="shared" si="84"/>
        <v>34.492883167058793</v>
      </c>
      <c r="AS112" s="120">
        <f t="shared" si="84"/>
        <v>34.492868884543434</v>
      </c>
      <c r="AT112" s="120">
        <f t="shared" si="84"/>
        <v>34.49310980950527</v>
      </c>
      <c r="AU112" s="120">
        <f t="shared" si="80"/>
        <v>34.489045248501306</v>
      </c>
      <c r="AV112"/>
      <c r="AW112">
        <v>18000</v>
      </c>
      <c r="AX112">
        <f t="shared" si="50"/>
        <v>-0.11865065433502167</v>
      </c>
      <c r="AY112">
        <f t="shared" si="51"/>
        <v>-0.10056229995567537</v>
      </c>
      <c r="AZ112" s="120">
        <f t="shared" si="52"/>
        <v>-1.8088354379346309E-2</v>
      </c>
      <c r="BA112">
        <f t="shared" si="53"/>
        <v>1.0007220446420093</v>
      </c>
      <c r="BB112">
        <f t="shared" si="54"/>
        <v>-0.67883517267780435</v>
      </c>
      <c r="BC112">
        <f t="shared" si="55"/>
        <v>1.5586415499364641</v>
      </c>
      <c r="BD112">
        <f t="shared" si="56"/>
        <v>0.98791849837735846</v>
      </c>
      <c r="BE112">
        <f t="shared" si="47"/>
        <v>39.19833859115171</v>
      </c>
      <c r="BF112">
        <f t="shared" si="47"/>
        <v>39.19833859115171</v>
      </c>
      <c r="BG112">
        <f t="shared" si="47"/>
        <v>39.19833859115159</v>
      </c>
      <c r="BH112">
        <f t="shared" si="46"/>
        <v>39.198338591124383</v>
      </c>
      <c r="BI112">
        <f t="shared" si="46"/>
        <v>39.1983385847196</v>
      </c>
      <c r="BJ112">
        <f t="shared" si="46"/>
        <v>39.198337077021819</v>
      </c>
      <c r="BK112">
        <f t="shared" si="46"/>
        <v>39.197983039944994</v>
      </c>
      <c r="BL112">
        <f t="shared" si="57"/>
        <v>39.139085020050935</v>
      </c>
    </row>
    <row r="113" spans="3:64" s="23" customFormat="1" ht="12.95" customHeight="1" x14ac:dyDescent="0.2">
      <c r="C113" s="22"/>
      <c r="D113" s="22"/>
      <c r="K113" s="22"/>
      <c r="P113" s="25"/>
      <c r="S113" s="98"/>
      <c r="U113" s="77"/>
      <c r="Z113">
        <f t="shared" si="66"/>
        <v>0</v>
      </c>
      <c r="AA113" s="120">
        <f t="shared" si="67"/>
        <v>-9.1877607334964195E-4</v>
      </c>
      <c r="AB113" s="120">
        <f t="shared" si="68"/>
        <v>-9999</v>
      </c>
      <c r="AC113" s="120">
        <f t="shared" si="69"/>
        <v>0</v>
      </c>
      <c r="AD113" s="120">
        <f t="shared" si="70"/>
        <v>-9999</v>
      </c>
      <c r="AE113" s="120">
        <f t="shared" si="71"/>
        <v>0</v>
      </c>
      <c r="AF113">
        <f t="shared" si="72"/>
        <v>-9999</v>
      </c>
      <c r="AG113" s="136"/>
      <c r="AH113">
        <f t="shared" si="73"/>
        <v>1.7527821288140035E-2</v>
      </c>
      <c r="AI113">
        <f t="shared" si="74"/>
        <v>0.94070450317383725</v>
      </c>
      <c r="AJ113">
        <f t="shared" si="75"/>
        <v>0.70033663967173654</v>
      </c>
      <c r="AK113">
        <f t="shared" si="76"/>
        <v>3.6159814536456708E-3</v>
      </c>
      <c r="AL113">
        <f t="shared" si="77"/>
        <v>3.0806856844577291</v>
      </c>
      <c r="AM113">
        <f t="shared" si="78"/>
        <v>32.826812986758966</v>
      </c>
      <c r="AN113" s="120">
        <f t="shared" si="84"/>
        <v>34.492882367762817</v>
      </c>
      <c r="AO113" s="120">
        <f t="shared" si="84"/>
        <v>34.492882367586425</v>
      </c>
      <c r="AP113" s="120">
        <f t="shared" si="84"/>
        <v>34.492882370561951</v>
      </c>
      <c r="AQ113" s="120">
        <f t="shared" si="84"/>
        <v>34.492882320368814</v>
      </c>
      <c r="AR113" s="120">
        <f t="shared" si="84"/>
        <v>34.492883167058793</v>
      </c>
      <c r="AS113" s="120">
        <f t="shared" si="84"/>
        <v>34.492868884543434</v>
      </c>
      <c r="AT113" s="120">
        <f t="shared" si="84"/>
        <v>34.49310980950527</v>
      </c>
      <c r="AU113" s="120">
        <f t="shared" si="80"/>
        <v>34.489045248501306</v>
      </c>
      <c r="AV113"/>
      <c r="AW113">
        <v>18200</v>
      </c>
      <c r="AX113">
        <f t="shared" si="50"/>
        <v>-0.11817123750182237</v>
      </c>
      <c r="AY113">
        <f t="shared" si="51"/>
        <v>-0.10100834831432698</v>
      </c>
      <c r="AZ113" s="120">
        <f t="shared" si="52"/>
        <v>-1.7162889187495398E-2</v>
      </c>
      <c r="BA113">
        <f t="shared" si="53"/>
        <v>0.9976420982978319</v>
      </c>
      <c r="BB113">
        <f t="shared" si="54"/>
        <v>-0.63986178054242215</v>
      </c>
      <c r="BC113">
        <f t="shared" si="55"/>
        <v>1.6104982953864324</v>
      </c>
      <c r="BD113">
        <f t="shared" si="56"/>
        <v>1.0405114828814315</v>
      </c>
      <c r="BE113">
        <f t="shared" si="47"/>
        <v>39.250146179086677</v>
      </c>
      <c r="BF113">
        <f t="shared" si="47"/>
        <v>39.250146179086677</v>
      </c>
      <c r="BG113">
        <f t="shared" si="47"/>
        <v>39.250146179086677</v>
      </c>
      <c r="BH113">
        <f t="shared" si="46"/>
        <v>39.250146179086393</v>
      </c>
      <c r="BI113">
        <f t="shared" si="46"/>
        <v>39.25014617884527</v>
      </c>
      <c r="BJ113">
        <f t="shared" si="46"/>
        <v>39.250145973442024</v>
      </c>
      <c r="BK113">
        <f t="shared" si="46"/>
        <v>39.249971767531036</v>
      </c>
      <c r="BL113">
        <f t="shared" si="57"/>
        <v>39.190752128623707</v>
      </c>
    </row>
    <row r="114" spans="3:64" s="23" customFormat="1" ht="12.95" customHeight="1" x14ac:dyDescent="0.2">
      <c r="C114" s="22"/>
      <c r="D114" s="22"/>
      <c r="K114" s="22"/>
      <c r="P114" s="25"/>
      <c r="S114" s="98"/>
      <c r="U114" s="77"/>
      <c r="Z114">
        <f t="shared" si="66"/>
        <v>0</v>
      </c>
      <c r="AA114" s="120">
        <f t="shared" si="67"/>
        <v>-9.1877607334964195E-4</v>
      </c>
      <c r="AB114" s="120">
        <f t="shared" si="68"/>
        <v>-9999</v>
      </c>
      <c r="AC114" s="120">
        <f t="shared" si="69"/>
        <v>0</v>
      </c>
      <c r="AD114" s="120">
        <f t="shared" si="70"/>
        <v>-9999</v>
      </c>
      <c r="AE114" s="120">
        <f t="shared" si="71"/>
        <v>0</v>
      </c>
      <c r="AF114">
        <f t="shared" si="72"/>
        <v>-9999</v>
      </c>
      <c r="AG114" s="136"/>
      <c r="AH114">
        <f t="shared" si="73"/>
        <v>1.7527821288140035E-2</v>
      </c>
      <c r="AI114">
        <f t="shared" si="74"/>
        <v>0.94070450317383725</v>
      </c>
      <c r="AJ114">
        <f t="shared" si="75"/>
        <v>0.70033663967173654</v>
      </c>
      <c r="AK114">
        <f t="shared" si="76"/>
        <v>3.6159814536456708E-3</v>
      </c>
      <c r="AL114">
        <f t="shared" si="77"/>
        <v>3.0806856844577291</v>
      </c>
      <c r="AM114">
        <f t="shared" si="78"/>
        <v>32.826812986758966</v>
      </c>
      <c r="AN114" s="120">
        <f t="shared" si="84"/>
        <v>34.492882367762817</v>
      </c>
      <c r="AO114" s="120">
        <f t="shared" si="84"/>
        <v>34.492882367586425</v>
      </c>
      <c r="AP114" s="120">
        <f t="shared" si="84"/>
        <v>34.492882370561951</v>
      </c>
      <c r="AQ114" s="120">
        <f t="shared" si="84"/>
        <v>34.492882320368814</v>
      </c>
      <c r="AR114" s="120">
        <f t="shared" si="84"/>
        <v>34.492883167058793</v>
      </c>
      <c r="AS114" s="120">
        <f t="shared" si="84"/>
        <v>34.492868884543434</v>
      </c>
      <c r="AT114" s="120">
        <f t="shared" si="84"/>
        <v>34.49310980950527</v>
      </c>
      <c r="AU114" s="120">
        <f t="shared" si="80"/>
        <v>34.489045248501306</v>
      </c>
      <c r="AV114"/>
      <c r="AW114">
        <v>18400</v>
      </c>
      <c r="AX114">
        <f t="shared" si="50"/>
        <v>-0.11763856687530787</v>
      </c>
      <c r="AY114">
        <f t="shared" si="51"/>
        <v>-0.10144414725898215</v>
      </c>
      <c r="AZ114" s="120">
        <f t="shared" si="52"/>
        <v>-1.6194419616325718E-2</v>
      </c>
      <c r="BA114">
        <f t="shared" si="53"/>
        <v>0.99458730149260532</v>
      </c>
      <c r="BB114">
        <f t="shared" si="54"/>
        <v>-0.59942265012454299</v>
      </c>
      <c r="BC114">
        <f t="shared" si="55"/>
        <v>1.6620370724544584</v>
      </c>
      <c r="BD114">
        <f t="shared" si="56"/>
        <v>1.095671704957812</v>
      </c>
      <c r="BE114">
        <f t="shared" si="47"/>
        <v>39.301794689520101</v>
      </c>
      <c r="BF114">
        <f t="shared" si="47"/>
        <v>39.301794689520101</v>
      </c>
      <c r="BG114">
        <f t="shared" si="47"/>
        <v>39.301794689520101</v>
      </c>
      <c r="BH114">
        <f t="shared" si="46"/>
        <v>39.301794689520051</v>
      </c>
      <c r="BI114">
        <f t="shared" si="46"/>
        <v>39.301794689547918</v>
      </c>
      <c r="BJ114">
        <f t="shared" si="46"/>
        <v>39.301794674831882</v>
      </c>
      <c r="BK114">
        <f t="shared" si="46"/>
        <v>39.301802444041144</v>
      </c>
      <c r="BL114">
        <f t="shared" si="57"/>
        <v>39.242419237196479</v>
      </c>
    </row>
    <row r="115" spans="3:64" s="23" customFormat="1" ht="12.95" customHeight="1" x14ac:dyDescent="0.2">
      <c r="C115" s="22"/>
      <c r="D115" s="22"/>
      <c r="K115" s="22"/>
      <c r="P115" s="25"/>
      <c r="S115" s="98"/>
      <c r="U115" s="77"/>
      <c r="Z115">
        <f t="shared" si="66"/>
        <v>0</v>
      </c>
      <c r="AA115" s="120">
        <f t="shared" si="67"/>
        <v>-9.1877607334964195E-4</v>
      </c>
      <c r="AB115" s="120">
        <f t="shared" si="68"/>
        <v>-9999</v>
      </c>
      <c r="AC115" s="120">
        <f t="shared" si="69"/>
        <v>0</v>
      </c>
      <c r="AD115" s="120">
        <f t="shared" si="70"/>
        <v>-9999</v>
      </c>
      <c r="AE115" s="120">
        <f t="shared" si="71"/>
        <v>0</v>
      </c>
      <c r="AF115">
        <f t="shared" si="72"/>
        <v>-9999</v>
      </c>
      <c r="AG115" s="136"/>
      <c r="AH115">
        <f t="shared" si="73"/>
        <v>1.7527821288140035E-2</v>
      </c>
      <c r="AI115">
        <f t="shared" si="74"/>
        <v>0.94070450317383725</v>
      </c>
      <c r="AJ115">
        <f t="shared" si="75"/>
        <v>0.70033663967173654</v>
      </c>
      <c r="AK115">
        <f t="shared" si="76"/>
        <v>3.6159814536456708E-3</v>
      </c>
      <c r="AL115">
        <f t="shared" si="77"/>
        <v>3.0806856844577291</v>
      </c>
      <c r="AM115">
        <f t="shared" si="78"/>
        <v>32.826812986758966</v>
      </c>
      <c r="AN115" s="120">
        <f t="shared" si="84"/>
        <v>34.492882367762817</v>
      </c>
      <c r="AO115" s="120">
        <f t="shared" si="84"/>
        <v>34.492882367586425</v>
      </c>
      <c r="AP115" s="120">
        <f t="shared" si="84"/>
        <v>34.492882370561951</v>
      </c>
      <c r="AQ115" s="120">
        <f t="shared" si="84"/>
        <v>34.492882320368814</v>
      </c>
      <c r="AR115" s="120">
        <f t="shared" si="84"/>
        <v>34.492883167058793</v>
      </c>
      <c r="AS115" s="120">
        <f t="shared" si="84"/>
        <v>34.492868884543434</v>
      </c>
      <c r="AT115" s="120">
        <f t="shared" si="84"/>
        <v>34.49310980950527</v>
      </c>
      <c r="AU115" s="120">
        <f t="shared" si="80"/>
        <v>34.489045248501306</v>
      </c>
      <c r="AV115"/>
      <c r="AW115">
        <v>18600</v>
      </c>
      <c r="AX115">
        <f t="shared" si="50"/>
        <v>-0.117055606127089</v>
      </c>
      <c r="AY115">
        <f t="shared" si="51"/>
        <v>-0.10186969678964081</v>
      </c>
      <c r="AZ115" s="120">
        <f t="shared" si="52"/>
        <v>-1.5185909337448187E-2</v>
      </c>
      <c r="BA115">
        <f t="shared" si="53"/>
        <v>0.99156534273603147</v>
      </c>
      <c r="BB115">
        <f t="shared" si="54"/>
        <v>-0.55765232640107687</v>
      </c>
      <c r="BC115">
        <f t="shared" si="55"/>
        <v>1.7132618530082331</v>
      </c>
      <c r="BD115">
        <f t="shared" si="56"/>
        <v>1.1536720122796349</v>
      </c>
      <c r="BE115">
        <f t="shared" si="47"/>
        <v>39.35328562736813</v>
      </c>
      <c r="BF115">
        <f t="shared" si="47"/>
        <v>39.35328562736813</v>
      </c>
      <c r="BG115">
        <f t="shared" si="47"/>
        <v>39.353285627368244</v>
      </c>
      <c r="BH115">
        <f t="shared" si="46"/>
        <v>39.353285627345215</v>
      </c>
      <c r="BI115">
        <f t="shared" si="46"/>
        <v>39.353285631999498</v>
      </c>
      <c r="BJ115">
        <f t="shared" si="46"/>
        <v>39.353284691233092</v>
      </c>
      <c r="BK115">
        <f t="shared" si="46"/>
        <v>39.353474632929455</v>
      </c>
      <c r="BL115">
        <f t="shared" si="57"/>
        <v>39.294086345769252</v>
      </c>
    </row>
    <row r="116" spans="3:64" s="23" customFormat="1" ht="12.95" customHeight="1" x14ac:dyDescent="0.2">
      <c r="C116" s="22"/>
      <c r="D116" s="22"/>
      <c r="K116" s="22"/>
      <c r="P116" s="25"/>
      <c r="S116" s="98"/>
      <c r="U116" s="77"/>
      <c r="Z116">
        <f t="shared" si="66"/>
        <v>0</v>
      </c>
      <c r="AA116" s="120">
        <f t="shared" si="67"/>
        <v>-9.1877607334964195E-4</v>
      </c>
      <c r="AB116" s="120">
        <f t="shared" si="68"/>
        <v>-9999</v>
      </c>
      <c r="AC116" s="120">
        <f t="shared" si="69"/>
        <v>0</v>
      </c>
      <c r="AD116" s="120">
        <f t="shared" si="70"/>
        <v>-9999</v>
      </c>
      <c r="AE116" s="120">
        <f t="shared" si="71"/>
        <v>0</v>
      </c>
      <c r="AF116">
        <f t="shared" si="72"/>
        <v>-9999</v>
      </c>
      <c r="AG116" s="136"/>
      <c r="AH116">
        <f t="shared" si="73"/>
        <v>1.7527821288140035E-2</v>
      </c>
      <c r="AI116">
        <f t="shared" si="74"/>
        <v>0.94070450317383725</v>
      </c>
      <c r="AJ116">
        <f t="shared" si="75"/>
        <v>0.70033663967173654</v>
      </c>
      <c r="AK116">
        <f t="shared" si="76"/>
        <v>3.6159814536456708E-3</v>
      </c>
      <c r="AL116">
        <f t="shared" si="77"/>
        <v>3.0806856844577291</v>
      </c>
      <c r="AM116">
        <f t="shared" si="78"/>
        <v>32.826812986758966</v>
      </c>
      <c r="AN116" s="120">
        <f t="shared" si="84"/>
        <v>34.492882367762817</v>
      </c>
      <c r="AO116" s="120">
        <f t="shared" si="84"/>
        <v>34.492882367586425</v>
      </c>
      <c r="AP116" s="120">
        <f t="shared" si="84"/>
        <v>34.492882370561951</v>
      </c>
      <c r="AQ116" s="120">
        <f t="shared" si="84"/>
        <v>34.492882320368814</v>
      </c>
      <c r="AR116" s="120">
        <f t="shared" si="84"/>
        <v>34.492883167058793</v>
      </c>
      <c r="AS116" s="120">
        <f t="shared" si="84"/>
        <v>34.492868884543434</v>
      </c>
      <c r="AT116" s="120">
        <f t="shared" si="84"/>
        <v>34.49310980950527</v>
      </c>
      <c r="AU116" s="120">
        <f t="shared" si="80"/>
        <v>34.489045248501306</v>
      </c>
      <c r="AV116"/>
      <c r="AW116">
        <v>18800</v>
      </c>
      <c r="AX116">
        <f t="shared" si="50"/>
        <v>-0.11642537096071749</v>
      </c>
      <c r="AY116">
        <f t="shared" si="51"/>
        <v>-0.10228499690630301</v>
      </c>
      <c r="AZ116" s="120">
        <f t="shared" si="52"/>
        <v>-1.4140374054414489E-2</v>
      </c>
      <c r="BA116">
        <f t="shared" si="53"/>
        <v>0.9885835414758799</v>
      </c>
      <c r="BB116">
        <f t="shared" si="54"/>
        <v>-0.51468425038317722</v>
      </c>
      <c r="BC116">
        <f t="shared" si="55"/>
        <v>1.7641773532730274</v>
      </c>
      <c r="BD116">
        <f t="shared" si="56"/>
        <v>1.2148221715891236</v>
      </c>
      <c r="BE116">
        <f t="shared" si="47"/>
        <v>39.404620886645617</v>
      </c>
      <c r="BF116">
        <f t="shared" si="47"/>
        <v>39.40462088664561</v>
      </c>
      <c r="BG116">
        <f t="shared" si="47"/>
        <v>39.404620886647109</v>
      </c>
      <c r="BH116">
        <f t="shared" si="46"/>
        <v>39.404620886458751</v>
      </c>
      <c r="BI116">
        <f t="shared" si="46"/>
        <v>39.404620910066697</v>
      </c>
      <c r="BJ116">
        <f t="shared" si="46"/>
        <v>39.404617951094799</v>
      </c>
      <c r="BK116">
        <f t="shared" si="46"/>
        <v>39.404988320637131</v>
      </c>
      <c r="BL116">
        <f t="shared" si="57"/>
        <v>39.345753454342031</v>
      </c>
    </row>
    <row r="117" spans="3:64" s="23" customFormat="1" ht="12.95" customHeight="1" x14ac:dyDescent="0.2">
      <c r="C117" s="22"/>
      <c r="D117" s="22"/>
      <c r="K117" s="22"/>
      <c r="P117" s="25"/>
      <c r="S117" s="98"/>
      <c r="U117" s="77"/>
      <c r="Z117">
        <f t="shared" si="66"/>
        <v>0</v>
      </c>
      <c r="AA117" s="120">
        <f t="shared" si="67"/>
        <v>-9.1877607334964195E-4</v>
      </c>
      <c r="AB117" s="120">
        <f t="shared" si="68"/>
        <v>-9999</v>
      </c>
      <c r="AC117" s="120">
        <f t="shared" si="69"/>
        <v>0</v>
      </c>
      <c r="AD117" s="120">
        <f t="shared" si="70"/>
        <v>-9999</v>
      </c>
      <c r="AE117" s="120">
        <f t="shared" si="71"/>
        <v>0</v>
      </c>
      <c r="AF117">
        <f t="shared" si="72"/>
        <v>-9999</v>
      </c>
      <c r="AG117" s="136"/>
      <c r="AH117">
        <f t="shared" si="73"/>
        <v>1.7527821288140035E-2</v>
      </c>
      <c r="AI117">
        <f t="shared" si="74"/>
        <v>0.94070450317383725</v>
      </c>
      <c r="AJ117">
        <f t="shared" si="75"/>
        <v>0.70033663967173654</v>
      </c>
      <c r="AK117">
        <f t="shared" si="76"/>
        <v>3.6159814536456708E-3</v>
      </c>
      <c r="AL117">
        <f t="shared" si="77"/>
        <v>3.0806856844577291</v>
      </c>
      <c r="AM117">
        <f t="shared" si="78"/>
        <v>32.826812986758966</v>
      </c>
      <c r="AN117" s="120">
        <f t="shared" ref="AN117:AT132" si="85">$AU117+$AB$7*SIN(AO117)</f>
        <v>34.492882367762817</v>
      </c>
      <c r="AO117" s="120">
        <f t="shared" si="85"/>
        <v>34.492882367586425</v>
      </c>
      <c r="AP117" s="120">
        <f t="shared" si="85"/>
        <v>34.492882370561951</v>
      </c>
      <c r="AQ117" s="120">
        <f t="shared" si="85"/>
        <v>34.492882320368814</v>
      </c>
      <c r="AR117" s="120">
        <f t="shared" si="85"/>
        <v>34.492883167058793</v>
      </c>
      <c r="AS117" s="120">
        <f t="shared" si="85"/>
        <v>34.492868884543434</v>
      </c>
      <c r="AT117" s="120">
        <f t="shared" si="85"/>
        <v>34.49310980950527</v>
      </c>
      <c r="AU117" s="120">
        <f t="shared" si="80"/>
        <v>34.489045248501306</v>
      </c>
      <c r="AV117"/>
      <c r="AW117">
        <v>19000</v>
      </c>
      <c r="AX117">
        <f t="shared" si="50"/>
        <v>-0.11575091891374173</v>
      </c>
      <c r="AY117">
        <f t="shared" si="51"/>
        <v>-0.10269004760896874</v>
      </c>
      <c r="AZ117" s="120">
        <f t="shared" si="52"/>
        <v>-1.3060871304772981E-2</v>
      </c>
      <c r="BA117">
        <f t="shared" si="53"/>
        <v>0.98564884578891365</v>
      </c>
      <c r="BB117">
        <f t="shared" si="54"/>
        <v>-0.4706503305542924</v>
      </c>
      <c r="BC117">
        <f t="shared" si="55"/>
        <v>1.8147889868447165</v>
      </c>
      <c r="BD117">
        <f t="shared" si="56"/>
        <v>1.279475512269286</v>
      </c>
      <c r="BE117">
        <f t="shared" si="47"/>
        <v>39.455802731257037</v>
      </c>
      <c r="BF117">
        <f t="shared" si="47"/>
        <v>39.455802731256945</v>
      </c>
      <c r="BG117">
        <f t="shared" si="47"/>
        <v>39.45580273126491</v>
      </c>
      <c r="BH117">
        <f t="shared" si="46"/>
        <v>39.455802730539681</v>
      </c>
      <c r="BI117">
        <f t="shared" si="46"/>
        <v>39.455802796591762</v>
      </c>
      <c r="BJ117">
        <f t="shared" si="46"/>
        <v>39.455796780657892</v>
      </c>
      <c r="BK117">
        <f t="shared" ref="BK117:BK131" si="86">$BL117+$AB$7*SIN(BL117)</f>
        <v>39.456343916628548</v>
      </c>
      <c r="BL117">
        <f t="shared" si="57"/>
        <v>39.397420562914803</v>
      </c>
    </row>
    <row r="118" spans="3:64" s="23" customFormat="1" ht="12.95" customHeight="1" x14ac:dyDescent="0.2">
      <c r="C118" s="22"/>
      <c r="D118" s="22"/>
      <c r="K118" s="22"/>
      <c r="P118" s="25"/>
      <c r="S118" s="98"/>
      <c r="U118" s="77"/>
      <c r="Z118">
        <f t="shared" si="66"/>
        <v>0</v>
      </c>
      <c r="AA118" s="120">
        <f t="shared" si="67"/>
        <v>-9.1877607334964195E-4</v>
      </c>
      <c r="AB118" s="120">
        <f t="shared" si="68"/>
        <v>-9999</v>
      </c>
      <c r="AC118" s="120">
        <f t="shared" si="69"/>
        <v>0</v>
      </c>
      <c r="AD118" s="120">
        <f t="shared" si="70"/>
        <v>-9999</v>
      </c>
      <c r="AE118" s="120">
        <f t="shared" si="71"/>
        <v>0</v>
      </c>
      <c r="AF118">
        <f t="shared" si="72"/>
        <v>-9999</v>
      </c>
      <c r="AG118" s="136"/>
      <c r="AH118">
        <f t="shared" si="73"/>
        <v>1.7527821288140035E-2</v>
      </c>
      <c r="AI118">
        <f t="shared" si="74"/>
        <v>0.94070450317383725</v>
      </c>
      <c r="AJ118">
        <f t="shared" si="75"/>
        <v>0.70033663967173654</v>
      </c>
      <c r="AK118">
        <f t="shared" si="76"/>
        <v>3.6159814536456708E-3</v>
      </c>
      <c r="AL118">
        <f t="shared" si="77"/>
        <v>3.0806856844577291</v>
      </c>
      <c r="AM118">
        <f t="shared" si="78"/>
        <v>32.826812986758966</v>
      </c>
      <c r="AN118" s="120">
        <f t="shared" si="85"/>
        <v>34.492882367762817</v>
      </c>
      <c r="AO118" s="120">
        <f t="shared" si="85"/>
        <v>34.492882367586425</v>
      </c>
      <c r="AP118" s="120">
        <f t="shared" si="85"/>
        <v>34.492882370561951</v>
      </c>
      <c r="AQ118" s="120">
        <f t="shared" si="85"/>
        <v>34.492882320368814</v>
      </c>
      <c r="AR118" s="120">
        <f t="shared" si="85"/>
        <v>34.492883167058793</v>
      </c>
      <c r="AS118" s="120">
        <f t="shared" si="85"/>
        <v>34.492868884543434</v>
      </c>
      <c r="AT118" s="120">
        <f t="shared" si="85"/>
        <v>34.49310980950527</v>
      </c>
      <c r="AU118" s="120">
        <f t="shared" si="80"/>
        <v>34.489045248501306</v>
      </c>
      <c r="AV118"/>
      <c r="AW118">
        <v>19200</v>
      </c>
      <c r="AX118">
        <f t="shared" si="50"/>
        <v>-0.11503533970875698</v>
      </c>
      <c r="AY118">
        <f t="shared" si="51"/>
        <v>-0.10308484889763803</v>
      </c>
      <c r="AZ118" s="120">
        <f t="shared" si="52"/>
        <v>-1.1950490811118956E-2</v>
      </c>
      <c r="BA118">
        <f t="shared" si="53"/>
        <v>0.98276783297179682</v>
      </c>
      <c r="BB118">
        <f t="shared" si="54"/>
        <v>-0.42568057154349009</v>
      </c>
      <c r="BC118">
        <f t="shared" si="55"/>
        <v>1.8651028184912668</v>
      </c>
      <c r="BD118">
        <f t="shared" si="56"/>
        <v>1.3480370473533372</v>
      </c>
      <c r="BE118">
        <f t="shared" si="47"/>
        <v>39.506833775744447</v>
      </c>
      <c r="BF118">
        <f t="shared" si="47"/>
        <v>39.50683377574407</v>
      </c>
      <c r="BG118">
        <f t="shared" si="47"/>
        <v>39.506833775771263</v>
      </c>
      <c r="BH118">
        <f t="shared" si="47"/>
        <v>39.506833773821086</v>
      </c>
      <c r="BI118">
        <f t="shared" si="47"/>
        <v>39.50683391368478</v>
      </c>
      <c r="BJ118">
        <f t="shared" si="47"/>
        <v>39.506823882673018</v>
      </c>
      <c r="BK118">
        <f t="shared" si="86"/>
        <v>39.507542252298485</v>
      </c>
      <c r="BL118">
        <f t="shared" si="57"/>
        <v>39.449087671487575</v>
      </c>
    </row>
    <row r="119" spans="3:64" s="23" customFormat="1" ht="12.95" customHeight="1" x14ac:dyDescent="0.2">
      <c r="C119" s="22"/>
      <c r="D119" s="22"/>
      <c r="K119" s="22"/>
      <c r="P119" s="25"/>
      <c r="S119" s="98"/>
      <c r="U119" s="77"/>
      <c r="Z119">
        <f t="shared" si="66"/>
        <v>0</v>
      </c>
      <c r="AA119" s="120">
        <f t="shared" si="67"/>
        <v>-9.1877607334964195E-4</v>
      </c>
      <c r="AB119" s="120">
        <f t="shared" si="68"/>
        <v>-9999</v>
      </c>
      <c r="AC119" s="120">
        <f t="shared" si="69"/>
        <v>0</v>
      </c>
      <c r="AD119" s="120">
        <f t="shared" si="70"/>
        <v>-9999</v>
      </c>
      <c r="AE119" s="120">
        <f t="shared" si="71"/>
        <v>0</v>
      </c>
      <c r="AF119">
        <f t="shared" si="72"/>
        <v>-9999</v>
      </c>
      <c r="AG119" s="136"/>
      <c r="AH119">
        <f t="shared" si="73"/>
        <v>1.7527821288140035E-2</v>
      </c>
      <c r="AI119">
        <f t="shared" si="74"/>
        <v>0.94070450317383725</v>
      </c>
      <c r="AJ119">
        <f t="shared" si="75"/>
        <v>0.70033663967173654</v>
      </c>
      <c r="AK119">
        <f t="shared" si="76"/>
        <v>3.6159814536456708E-3</v>
      </c>
      <c r="AL119">
        <f t="shared" si="77"/>
        <v>3.0806856844577291</v>
      </c>
      <c r="AM119">
        <f t="shared" si="78"/>
        <v>32.826812986758966</v>
      </c>
      <c r="AN119" s="120">
        <f t="shared" si="85"/>
        <v>34.492882367762817</v>
      </c>
      <c r="AO119" s="120">
        <f t="shared" si="85"/>
        <v>34.492882367586425</v>
      </c>
      <c r="AP119" s="120">
        <f t="shared" si="85"/>
        <v>34.492882370561951</v>
      </c>
      <c r="AQ119" s="120">
        <f t="shared" si="85"/>
        <v>34.492882320368814</v>
      </c>
      <c r="AR119" s="120">
        <f t="shared" si="85"/>
        <v>34.492883167058793</v>
      </c>
      <c r="AS119" s="120">
        <f t="shared" si="85"/>
        <v>34.492868884543434</v>
      </c>
      <c r="AT119" s="120">
        <f t="shared" si="85"/>
        <v>34.49310980950527</v>
      </c>
      <c r="AU119" s="120">
        <f t="shared" si="80"/>
        <v>34.489045248501306</v>
      </c>
      <c r="AV119"/>
      <c r="AW119">
        <v>19400</v>
      </c>
      <c r="AX119">
        <f t="shared" si="50"/>
        <v>-0.11428174616182402</v>
      </c>
      <c r="AY119">
        <f t="shared" si="51"/>
        <v>-0.10346940077231082</v>
      </c>
      <c r="AZ119" s="120">
        <f t="shared" si="52"/>
        <v>-1.0812345389513195E-2</v>
      </c>
      <c r="BA119">
        <f t="shared" si="53"/>
        <v>0.97994671267907807</v>
      </c>
      <c r="BB119">
        <f t="shared" si="54"/>
        <v>-0.37990275733289824</v>
      </c>
      <c r="BC119">
        <f t="shared" si="55"/>
        <v>1.9151255190468237</v>
      </c>
      <c r="BD119">
        <f t="shared" si="56"/>
        <v>1.4209734709473785</v>
      </c>
      <c r="BE119">
        <f t="shared" ref="BE119:BJ131" si="87">$BL119+$AB$7*SIN(BF119)</f>
        <v>39.557716966133626</v>
      </c>
      <c r="BF119">
        <f t="shared" si="87"/>
        <v>39.557716966132418</v>
      </c>
      <c r="BG119">
        <f t="shared" si="87"/>
        <v>39.557716966203849</v>
      </c>
      <c r="BH119">
        <f t="shared" si="87"/>
        <v>39.557716961967699</v>
      </c>
      <c r="BI119">
        <f t="shared" si="87"/>
        <v>39.557717213186486</v>
      </c>
      <c r="BJ119">
        <f t="shared" si="87"/>
        <v>39.557702314662905</v>
      </c>
      <c r="BK119">
        <f t="shared" si="86"/>
        <v>39.558584578753219</v>
      </c>
      <c r="BL119">
        <f t="shared" si="57"/>
        <v>39.500754780060348</v>
      </c>
    </row>
    <row r="120" spans="3:64" s="23" customFormat="1" ht="12.95" customHeight="1" x14ac:dyDescent="0.2">
      <c r="C120" s="22"/>
      <c r="D120" s="22"/>
      <c r="K120" s="22"/>
      <c r="P120" s="25"/>
      <c r="S120" s="98"/>
      <c r="U120" s="77"/>
      <c r="Z120">
        <f t="shared" si="66"/>
        <v>0</v>
      </c>
      <c r="AA120" s="120">
        <f t="shared" si="67"/>
        <v>-9.1877607334964195E-4</v>
      </c>
      <c r="AB120" s="120">
        <f t="shared" si="68"/>
        <v>-9999</v>
      </c>
      <c r="AC120" s="120">
        <f t="shared" si="69"/>
        <v>0</v>
      </c>
      <c r="AD120" s="120">
        <f t="shared" si="70"/>
        <v>-9999</v>
      </c>
      <c r="AE120" s="120">
        <f t="shared" si="71"/>
        <v>0</v>
      </c>
      <c r="AF120">
        <f t="shared" si="72"/>
        <v>-9999</v>
      </c>
      <c r="AG120" s="136"/>
      <c r="AH120">
        <f t="shared" si="73"/>
        <v>1.7527821288140035E-2</v>
      </c>
      <c r="AI120">
        <f t="shared" si="74"/>
        <v>0.94070450317383725</v>
      </c>
      <c r="AJ120">
        <f t="shared" si="75"/>
        <v>0.70033663967173654</v>
      </c>
      <c r="AK120">
        <f t="shared" si="76"/>
        <v>3.6159814536456708E-3</v>
      </c>
      <c r="AL120">
        <f t="shared" si="77"/>
        <v>3.0806856844577291</v>
      </c>
      <c r="AM120">
        <f t="shared" si="78"/>
        <v>32.826812986758966</v>
      </c>
      <c r="AN120" s="120">
        <f t="shared" si="85"/>
        <v>34.492882367762817</v>
      </c>
      <c r="AO120" s="120">
        <f t="shared" si="85"/>
        <v>34.492882367586425</v>
      </c>
      <c r="AP120" s="120">
        <f t="shared" si="85"/>
        <v>34.492882370561951</v>
      </c>
      <c r="AQ120" s="120">
        <f t="shared" si="85"/>
        <v>34.492882320368814</v>
      </c>
      <c r="AR120" s="120">
        <f t="shared" si="85"/>
        <v>34.492883167058793</v>
      </c>
      <c r="AS120" s="120">
        <f t="shared" si="85"/>
        <v>34.492868884543434</v>
      </c>
      <c r="AT120" s="120">
        <f t="shared" si="85"/>
        <v>34.49310980950527</v>
      </c>
      <c r="AU120" s="120">
        <f t="shared" si="80"/>
        <v>34.489045248501306</v>
      </c>
      <c r="AV120"/>
      <c r="AW120">
        <v>19600</v>
      </c>
      <c r="AX120">
        <f t="shared" si="50"/>
        <v>-0.11349326564944348</v>
      </c>
      <c r="AY120">
        <f t="shared" si="51"/>
        <v>-0.10384370323298717</v>
      </c>
      <c r="AZ120" s="120">
        <f t="shared" si="52"/>
        <v>-9.6495624164563143E-3</v>
      </c>
      <c r="BA120">
        <f t="shared" si="53"/>
        <v>0.97719133226536681</v>
      </c>
      <c r="BB120">
        <f t="shared" si="54"/>
        <v>-0.33344218590205116</v>
      </c>
      <c r="BC120">
        <f t="shared" si="55"/>
        <v>1.9648643216522994</v>
      </c>
      <c r="BD120">
        <f t="shared" si="56"/>
        <v>1.4988255590305706</v>
      </c>
      <c r="BE120">
        <f t="shared" si="87"/>
        <v>39.608455561001442</v>
      </c>
      <c r="BF120">
        <f t="shared" si="87"/>
        <v>39.608455560998337</v>
      </c>
      <c r="BG120">
        <f t="shared" si="87"/>
        <v>39.608455561155694</v>
      </c>
      <c r="BH120">
        <f t="shared" si="87"/>
        <v>39.608455553179802</v>
      </c>
      <c r="BI120">
        <f t="shared" si="87"/>
        <v>39.608455957438906</v>
      </c>
      <c r="BJ120">
        <f t="shared" si="87"/>
        <v>39.608435466931176</v>
      </c>
      <c r="BK120">
        <f t="shared" si="86"/>
        <v>39.609472563471442</v>
      </c>
      <c r="BL120">
        <f t="shared" si="57"/>
        <v>39.55242188863312</v>
      </c>
    </row>
    <row r="121" spans="3:64" s="23" customFormat="1" ht="12.95" customHeight="1" x14ac:dyDescent="0.2">
      <c r="C121" s="22"/>
      <c r="D121" s="22"/>
      <c r="K121" s="22"/>
      <c r="P121" s="25"/>
      <c r="S121" s="98"/>
      <c r="U121" s="77"/>
      <c r="Z121">
        <f t="shared" si="66"/>
        <v>0</v>
      </c>
      <c r="AA121" s="120">
        <f t="shared" si="67"/>
        <v>-9.1877607334964195E-4</v>
      </c>
      <c r="AB121" s="120">
        <f t="shared" si="68"/>
        <v>-9999</v>
      </c>
      <c r="AC121" s="120">
        <f t="shared" si="69"/>
        <v>0</v>
      </c>
      <c r="AD121" s="120">
        <f t="shared" si="70"/>
        <v>-9999</v>
      </c>
      <c r="AE121" s="120">
        <f t="shared" si="71"/>
        <v>0</v>
      </c>
      <c r="AF121">
        <f t="shared" si="72"/>
        <v>-9999</v>
      </c>
      <c r="AG121" s="136"/>
      <c r="AH121">
        <f t="shared" si="73"/>
        <v>1.7527821288140035E-2</v>
      </c>
      <c r="AI121">
        <f t="shared" si="74"/>
        <v>0.94070450317383725</v>
      </c>
      <c r="AJ121">
        <f t="shared" si="75"/>
        <v>0.70033663967173654</v>
      </c>
      <c r="AK121">
        <f t="shared" si="76"/>
        <v>3.6159814536456708E-3</v>
      </c>
      <c r="AL121">
        <f t="shared" si="77"/>
        <v>3.0806856844577291</v>
      </c>
      <c r="AM121">
        <f t="shared" si="78"/>
        <v>32.826812986758966</v>
      </c>
      <c r="AN121" s="120">
        <f t="shared" si="85"/>
        <v>34.492882367762817</v>
      </c>
      <c r="AO121" s="120">
        <f t="shared" si="85"/>
        <v>34.492882367586425</v>
      </c>
      <c r="AP121" s="120">
        <f t="shared" si="85"/>
        <v>34.492882370561951</v>
      </c>
      <c r="AQ121" s="120">
        <f t="shared" si="85"/>
        <v>34.492882320368814</v>
      </c>
      <c r="AR121" s="120">
        <f t="shared" si="85"/>
        <v>34.492883167058793</v>
      </c>
      <c r="AS121" s="120">
        <f t="shared" si="85"/>
        <v>34.492868884543434</v>
      </c>
      <c r="AT121" s="120">
        <f t="shared" si="85"/>
        <v>34.49310980950527</v>
      </c>
      <c r="AU121" s="120">
        <f t="shared" si="80"/>
        <v>34.489045248501306</v>
      </c>
      <c r="AV121"/>
      <c r="AW121">
        <v>19800</v>
      </c>
      <c r="AX121">
        <f t="shared" si="50"/>
        <v>-0.11267303212896919</v>
      </c>
      <c r="AY121">
        <f t="shared" si="51"/>
        <v>-0.10420775627966702</v>
      </c>
      <c r="AZ121" s="120">
        <f t="shared" si="52"/>
        <v>-8.4652758493021629E-3</v>
      </c>
      <c r="BA121">
        <f t="shared" si="53"/>
        <v>0.97450718400309277</v>
      </c>
      <c r="BB121">
        <f t="shared" si="54"/>
        <v>-0.28642145192534885</v>
      </c>
      <c r="BC121">
        <f t="shared" si="55"/>
        <v>2.0143269795495424</v>
      </c>
      <c r="BD121">
        <f t="shared" si="56"/>
        <v>1.5822236767159172</v>
      </c>
      <c r="BE121">
        <f t="shared" si="87"/>
        <v>39.659053112870325</v>
      </c>
      <c r="BF121">
        <f t="shared" si="87"/>
        <v>39.659053112863447</v>
      </c>
      <c r="BG121">
        <f t="shared" si="87"/>
        <v>39.65905311316866</v>
      </c>
      <c r="BH121">
        <f t="shared" si="87"/>
        <v>39.659053099626419</v>
      </c>
      <c r="BI121">
        <f t="shared" si="87"/>
        <v>39.659053700479504</v>
      </c>
      <c r="BJ121">
        <f t="shared" si="87"/>
        <v>39.659027040509336</v>
      </c>
      <c r="BK121">
        <f t="shared" si="86"/>
        <v>39.66020828585394</v>
      </c>
      <c r="BL121">
        <f t="shared" si="57"/>
        <v>39.604088997205899</v>
      </c>
    </row>
    <row r="122" spans="3:64" s="23" customFormat="1" ht="12.95" customHeight="1" x14ac:dyDescent="0.2">
      <c r="C122" s="22"/>
      <c r="D122" s="22"/>
      <c r="K122" s="22"/>
      <c r="P122" s="25"/>
      <c r="S122" s="98"/>
      <c r="U122" s="77"/>
      <c r="Z122">
        <f t="shared" si="66"/>
        <v>0</v>
      </c>
      <c r="AA122" s="120">
        <f t="shared" si="67"/>
        <v>-9.1877607334964195E-4</v>
      </c>
      <c r="AB122" s="120">
        <f t="shared" si="68"/>
        <v>-9999</v>
      </c>
      <c r="AC122" s="120">
        <f t="shared" si="69"/>
        <v>0</v>
      </c>
      <c r="AD122" s="120">
        <f t="shared" si="70"/>
        <v>-9999</v>
      </c>
      <c r="AE122" s="120">
        <f t="shared" si="71"/>
        <v>0</v>
      </c>
      <c r="AF122">
        <f t="shared" si="72"/>
        <v>-9999</v>
      </c>
      <c r="AG122" s="136"/>
      <c r="AH122">
        <f t="shared" si="73"/>
        <v>1.7527821288140035E-2</v>
      </c>
      <c r="AI122">
        <f t="shared" si="74"/>
        <v>0.94070450317383725</v>
      </c>
      <c r="AJ122">
        <f t="shared" si="75"/>
        <v>0.70033663967173654</v>
      </c>
      <c r="AK122">
        <f t="shared" si="76"/>
        <v>3.6159814536456708E-3</v>
      </c>
      <c r="AL122">
        <f t="shared" si="77"/>
        <v>3.0806856844577291</v>
      </c>
      <c r="AM122">
        <f t="shared" si="78"/>
        <v>32.826812986758966</v>
      </c>
      <c r="AN122" s="120">
        <f t="shared" si="85"/>
        <v>34.492882367762817</v>
      </c>
      <c r="AO122" s="120">
        <f t="shared" si="85"/>
        <v>34.492882367586425</v>
      </c>
      <c r="AP122" s="120">
        <f t="shared" si="85"/>
        <v>34.492882370561951</v>
      </c>
      <c r="AQ122" s="120">
        <f t="shared" si="85"/>
        <v>34.492882320368814</v>
      </c>
      <c r="AR122" s="120">
        <f t="shared" si="85"/>
        <v>34.492883167058793</v>
      </c>
      <c r="AS122" s="120">
        <f t="shared" si="85"/>
        <v>34.492868884543434</v>
      </c>
      <c r="AT122" s="120">
        <f t="shared" si="85"/>
        <v>34.49310980950527</v>
      </c>
      <c r="AU122" s="120">
        <f t="shared" si="80"/>
        <v>34.489045248501306</v>
      </c>
      <c r="AV122"/>
      <c r="AW122">
        <v>20000</v>
      </c>
      <c r="AX122">
        <f t="shared" si="50"/>
        <v>-0.11182417870191846</v>
      </c>
      <c r="AY122">
        <f t="shared" si="51"/>
        <v>-0.10456155991235042</v>
      </c>
      <c r="AZ122" s="120">
        <f t="shared" si="52"/>
        <v>-7.2626187895680492E-3</v>
      </c>
      <c r="BA122">
        <f t="shared" si="53"/>
        <v>0.97189941386479439</v>
      </c>
      <c r="BB122">
        <f t="shared" si="54"/>
        <v>-0.2389602739504523</v>
      </c>
      <c r="BC122">
        <f t="shared" si="55"/>
        <v>2.0635217255921003</v>
      </c>
      <c r="BD122">
        <f t="shared" si="56"/>
        <v>1.6719073402879119</v>
      </c>
      <c r="BE122">
        <f t="shared" si="87"/>
        <v>39.709513450018754</v>
      </c>
      <c r="BF122">
        <f t="shared" si="87"/>
        <v>39.709513450005176</v>
      </c>
      <c r="BG122">
        <f t="shared" si="87"/>
        <v>39.709513450542374</v>
      </c>
      <c r="BH122">
        <f t="shared" si="87"/>
        <v>39.709513429293857</v>
      </c>
      <c r="BI122">
        <f t="shared" si="87"/>
        <v>39.709514269753669</v>
      </c>
      <c r="BJ122">
        <f t="shared" si="87"/>
        <v>39.709481025221699</v>
      </c>
      <c r="BK122">
        <f t="shared" si="86"/>
        <v>39.71079423167388</v>
      </c>
      <c r="BL122">
        <f t="shared" si="57"/>
        <v>39.655756105778671</v>
      </c>
    </row>
    <row r="123" spans="3:64" s="23" customFormat="1" ht="12.95" customHeight="1" x14ac:dyDescent="0.2">
      <c r="C123" s="22"/>
      <c r="D123" s="22"/>
      <c r="K123" s="22"/>
      <c r="P123" s="25"/>
      <c r="S123" s="98"/>
      <c r="U123" s="77"/>
      <c r="Z123">
        <f t="shared" si="66"/>
        <v>0</v>
      </c>
      <c r="AA123" s="120">
        <f t="shared" si="67"/>
        <v>-9.1877607334964195E-4</v>
      </c>
      <c r="AB123" s="120">
        <f t="shared" si="68"/>
        <v>-9999</v>
      </c>
      <c r="AC123" s="120">
        <f t="shared" si="69"/>
        <v>0</v>
      </c>
      <c r="AD123" s="120">
        <f t="shared" si="70"/>
        <v>-9999</v>
      </c>
      <c r="AE123" s="120">
        <f t="shared" si="71"/>
        <v>0</v>
      </c>
      <c r="AF123">
        <f t="shared" si="72"/>
        <v>-9999</v>
      </c>
      <c r="AG123" s="136"/>
      <c r="AH123">
        <f t="shared" si="73"/>
        <v>1.7527821288140035E-2</v>
      </c>
      <c r="AI123">
        <f t="shared" si="74"/>
        <v>0.94070450317383725</v>
      </c>
      <c r="AJ123">
        <f t="shared" si="75"/>
        <v>0.70033663967173654</v>
      </c>
      <c r="AK123">
        <f t="shared" si="76"/>
        <v>3.6159814536456708E-3</v>
      </c>
      <c r="AL123">
        <f t="shared" si="77"/>
        <v>3.0806856844577291</v>
      </c>
      <c r="AM123">
        <f t="shared" si="78"/>
        <v>32.826812986758966</v>
      </c>
      <c r="AN123" s="120">
        <f t="shared" si="85"/>
        <v>34.492882367762817</v>
      </c>
      <c r="AO123" s="120">
        <f t="shared" si="85"/>
        <v>34.492882367586425</v>
      </c>
      <c r="AP123" s="120">
        <f t="shared" si="85"/>
        <v>34.492882370561951</v>
      </c>
      <c r="AQ123" s="120">
        <f t="shared" si="85"/>
        <v>34.492882320368814</v>
      </c>
      <c r="AR123" s="120">
        <f t="shared" si="85"/>
        <v>34.492883167058793</v>
      </c>
      <c r="AS123" s="120">
        <f t="shared" si="85"/>
        <v>34.492868884543434</v>
      </c>
      <c r="AT123" s="120">
        <f t="shared" si="85"/>
        <v>34.49310980950527</v>
      </c>
      <c r="AU123" s="120">
        <f t="shared" si="80"/>
        <v>34.489045248501306</v>
      </c>
      <c r="AV123"/>
      <c r="AW123">
        <v>20200</v>
      </c>
      <c r="AX123">
        <f t="shared" si="50"/>
        <v>-0.11094983070501643</v>
      </c>
      <c r="AY123">
        <f t="shared" si="51"/>
        <v>-0.10490511413103734</v>
      </c>
      <c r="AZ123" s="120">
        <f t="shared" si="52"/>
        <v>-6.044716573979099E-3</v>
      </c>
      <c r="BA123">
        <f t="shared" si="53"/>
        <v>0.9693728315787099</v>
      </c>
      <c r="BB123">
        <f t="shared" si="54"/>
        <v>-0.19117536238133981</v>
      </c>
      <c r="BC123">
        <f t="shared" si="55"/>
        <v>2.1124572335959231</v>
      </c>
      <c r="BD123">
        <f t="shared" si="56"/>
        <v>1.7687501281927349</v>
      </c>
      <c r="BE123">
        <f t="shared" si="87"/>
        <v>39.759840658781414</v>
      </c>
      <c r="BF123">
        <f t="shared" si="87"/>
        <v>39.759840658756943</v>
      </c>
      <c r="BG123">
        <f t="shared" si="87"/>
        <v>39.759840659632239</v>
      </c>
      <c r="BH123">
        <f t="shared" si="87"/>
        <v>39.759840628320603</v>
      </c>
      <c r="BI123">
        <f t="shared" si="87"/>
        <v>39.759841748420314</v>
      </c>
      <c r="BJ123">
        <f t="shared" si="87"/>
        <v>39.759801678034961</v>
      </c>
      <c r="BK123">
        <f t="shared" si="86"/>
        <v>39.761233286442533</v>
      </c>
      <c r="BL123">
        <f t="shared" si="57"/>
        <v>39.707423214351444</v>
      </c>
    </row>
    <row r="124" spans="3:64" s="23" customFormat="1" ht="12.95" customHeight="1" x14ac:dyDescent="0.2">
      <c r="C124" s="22"/>
      <c r="D124" s="22"/>
      <c r="K124" s="22"/>
      <c r="P124" s="25"/>
      <c r="S124" s="98"/>
      <c r="U124" s="77"/>
      <c r="Z124">
        <f t="shared" si="66"/>
        <v>0</v>
      </c>
      <c r="AA124" s="120">
        <f t="shared" si="67"/>
        <v>-9.1877607334964195E-4</v>
      </c>
      <c r="AB124" s="120">
        <f t="shared" si="68"/>
        <v>-9999</v>
      </c>
      <c r="AC124" s="120">
        <f t="shared" si="69"/>
        <v>0</v>
      </c>
      <c r="AD124" s="120">
        <f t="shared" si="70"/>
        <v>-9999</v>
      </c>
      <c r="AE124" s="120">
        <f t="shared" si="71"/>
        <v>0</v>
      </c>
      <c r="AF124">
        <f t="shared" si="72"/>
        <v>-9999</v>
      </c>
      <c r="AG124" s="136"/>
      <c r="AH124">
        <f t="shared" si="73"/>
        <v>1.7527821288140035E-2</v>
      </c>
      <c r="AI124">
        <f t="shared" si="74"/>
        <v>0.94070450317383725</v>
      </c>
      <c r="AJ124">
        <f t="shared" si="75"/>
        <v>0.70033663967173654</v>
      </c>
      <c r="AK124">
        <f t="shared" si="76"/>
        <v>3.6159814536456708E-3</v>
      </c>
      <c r="AL124">
        <f t="shared" si="77"/>
        <v>3.0806856844577291</v>
      </c>
      <c r="AM124">
        <f t="shared" si="78"/>
        <v>32.826812986758966</v>
      </c>
      <c r="AN124" s="120">
        <f t="shared" si="85"/>
        <v>34.492882367762817</v>
      </c>
      <c r="AO124" s="120">
        <f t="shared" si="85"/>
        <v>34.492882367586425</v>
      </c>
      <c r="AP124" s="120">
        <f t="shared" si="85"/>
        <v>34.492882370561951</v>
      </c>
      <c r="AQ124" s="120">
        <f t="shared" si="85"/>
        <v>34.492882320368814</v>
      </c>
      <c r="AR124" s="120">
        <f t="shared" si="85"/>
        <v>34.492883167058793</v>
      </c>
      <c r="AS124" s="120">
        <f t="shared" si="85"/>
        <v>34.492868884543434</v>
      </c>
      <c r="AT124" s="120">
        <f t="shared" si="85"/>
        <v>34.49310980950527</v>
      </c>
      <c r="AU124" s="120">
        <f t="shared" si="80"/>
        <v>34.489045248501306</v>
      </c>
      <c r="AV124"/>
      <c r="AW124">
        <v>20400</v>
      </c>
      <c r="AX124">
        <f t="shared" si="50"/>
        <v>-0.11005309930997947</v>
      </c>
      <c r="AY124">
        <f t="shared" si="51"/>
        <v>-0.1052384189357278</v>
      </c>
      <c r="AZ124" s="120">
        <f t="shared" si="52"/>
        <v>-4.814680374251667E-3</v>
      </c>
      <c r="BA124">
        <f t="shared" si="53"/>
        <v>0.96693192168783071</v>
      </c>
      <c r="BB124">
        <f t="shared" si="54"/>
        <v>-0.14318032455885563</v>
      </c>
      <c r="BC124">
        <f t="shared" si="55"/>
        <v>2.1611425816167609</v>
      </c>
      <c r="BD124">
        <f t="shared" si="56"/>
        <v>1.8737917297072348</v>
      </c>
      <c r="BE124">
        <f t="shared" si="87"/>
        <v>39.810039066397771</v>
      </c>
      <c r="BF124">
        <f t="shared" si="87"/>
        <v>39.810039066356872</v>
      </c>
      <c r="BG124">
        <f t="shared" si="87"/>
        <v>39.81003906769557</v>
      </c>
      <c r="BH124">
        <f t="shared" si="87"/>
        <v>39.810039023874694</v>
      </c>
      <c r="BI124">
        <f t="shared" si="87"/>
        <v>39.810040458306659</v>
      </c>
      <c r="BJ124">
        <f t="shared" si="87"/>
        <v>39.809993501844488</v>
      </c>
      <c r="BK124">
        <f t="shared" si="86"/>
        <v>39.811528727708186</v>
      </c>
      <c r="BL124">
        <f t="shared" si="57"/>
        <v>39.759090322924216</v>
      </c>
    </row>
    <row r="125" spans="3:64" s="23" customFormat="1" ht="12.95" customHeight="1" x14ac:dyDescent="0.2">
      <c r="C125" s="22"/>
      <c r="D125" s="22"/>
      <c r="K125" s="22"/>
      <c r="P125" s="25"/>
      <c r="S125" s="98"/>
      <c r="U125" s="77"/>
      <c r="Z125">
        <f t="shared" si="66"/>
        <v>0</v>
      </c>
      <c r="AA125" s="120">
        <f t="shared" si="67"/>
        <v>-9.1877607334964195E-4</v>
      </c>
      <c r="AB125" s="120">
        <f t="shared" si="68"/>
        <v>-9999</v>
      </c>
      <c r="AC125" s="120">
        <f t="shared" si="69"/>
        <v>0</v>
      </c>
      <c r="AD125" s="120">
        <f t="shared" si="70"/>
        <v>-9999</v>
      </c>
      <c r="AE125" s="120">
        <f t="shared" si="71"/>
        <v>0</v>
      </c>
      <c r="AF125">
        <f t="shared" si="72"/>
        <v>-9999</v>
      </c>
      <c r="AG125" s="136"/>
      <c r="AH125">
        <f t="shared" si="73"/>
        <v>1.7527821288140035E-2</v>
      </c>
      <c r="AI125">
        <f t="shared" si="74"/>
        <v>0.94070450317383725</v>
      </c>
      <c r="AJ125">
        <f t="shared" si="75"/>
        <v>0.70033663967173654</v>
      </c>
      <c r="AK125">
        <f t="shared" si="76"/>
        <v>3.6159814536456708E-3</v>
      </c>
      <c r="AL125">
        <f t="shared" si="77"/>
        <v>3.0806856844577291</v>
      </c>
      <c r="AM125">
        <f t="shared" si="78"/>
        <v>32.826812986758966</v>
      </c>
      <c r="AN125" s="120">
        <f t="shared" si="85"/>
        <v>34.492882367762817</v>
      </c>
      <c r="AO125" s="120">
        <f t="shared" si="85"/>
        <v>34.492882367586425</v>
      </c>
      <c r="AP125" s="120">
        <f t="shared" si="85"/>
        <v>34.492882370561951</v>
      </c>
      <c r="AQ125" s="120">
        <f t="shared" si="85"/>
        <v>34.492882320368814</v>
      </c>
      <c r="AR125" s="120">
        <f t="shared" si="85"/>
        <v>34.492883167058793</v>
      </c>
      <c r="AS125" s="120">
        <f t="shared" si="85"/>
        <v>34.492868884543434</v>
      </c>
      <c r="AT125" s="120">
        <f t="shared" si="85"/>
        <v>34.49310980950527</v>
      </c>
      <c r="AU125" s="120">
        <f t="shared" si="80"/>
        <v>34.489045248501306</v>
      </c>
      <c r="AV125"/>
      <c r="AW125">
        <v>20600</v>
      </c>
      <c r="AX125">
        <f t="shared" si="50"/>
        <v>-0.10913707560990557</v>
      </c>
      <c r="AY125">
        <f t="shared" si="51"/>
        <v>-0.10556147432642179</v>
      </c>
      <c r="AZ125" s="120">
        <f t="shared" si="52"/>
        <v>-3.5756012834837745E-3</v>
      </c>
      <c r="BA125">
        <f t="shared" si="53"/>
        <v>0.96458085536472293</v>
      </c>
      <c r="BB125">
        <f t="shared" si="54"/>
        <v>-9.5085603260509174E-2</v>
      </c>
      <c r="BC125">
        <f t="shared" si="55"/>
        <v>2.2095872172088926</v>
      </c>
      <c r="BD125">
        <f t="shared" si="56"/>
        <v>1.9882796378478425</v>
      </c>
      <c r="BE125">
        <f t="shared" si="87"/>
        <v>39.860113224454764</v>
      </c>
      <c r="BF125">
        <f t="shared" si="87"/>
        <v>39.860113224390588</v>
      </c>
      <c r="BG125">
        <f t="shared" si="87"/>
        <v>39.860113226331748</v>
      </c>
      <c r="BH125">
        <f t="shared" si="87"/>
        <v>39.860113167617342</v>
      </c>
      <c r="BI125">
        <f t="shared" si="87"/>
        <v>39.860114943551046</v>
      </c>
      <c r="BJ125">
        <f t="shared" si="87"/>
        <v>39.860061224834745</v>
      </c>
      <c r="BK125">
        <f t="shared" si="86"/>
        <v>39.861684216308653</v>
      </c>
      <c r="BL125">
        <f t="shared" si="57"/>
        <v>39.810757431496988</v>
      </c>
    </row>
    <row r="126" spans="3:64" s="23" customFormat="1" ht="12.95" customHeight="1" x14ac:dyDescent="0.2">
      <c r="C126" s="22"/>
      <c r="D126" s="22"/>
      <c r="K126" s="22"/>
      <c r="P126" s="25"/>
      <c r="S126" s="98"/>
      <c r="U126" s="77"/>
      <c r="Z126">
        <f t="shared" si="66"/>
        <v>0</v>
      </c>
      <c r="AA126" s="120">
        <f t="shared" si="67"/>
        <v>-9.1877607334964195E-4</v>
      </c>
      <c r="AB126" s="120">
        <f t="shared" si="68"/>
        <v>-9999</v>
      </c>
      <c r="AC126" s="120">
        <f t="shared" si="69"/>
        <v>0</v>
      </c>
      <c r="AD126" s="120">
        <f t="shared" si="70"/>
        <v>-9999</v>
      </c>
      <c r="AE126" s="120">
        <f t="shared" si="71"/>
        <v>0</v>
      </c>
      <c r="AF126">
        <f t="shared" si="72"/>
        <v>-9999</v>
      </c>
      <c r="AG126" s="136"/>
      <c r="AH126">
        <f t="shared" si="73"/>
        <v>1.7527821288140035E-2</v>
      </c>
      <c r="AI126">
        <f t="shared" si="74"/>
        <v>0.94070450317383725</v>
      </c>
      <c r="AJ126">
        <f t="shared" si="75"/>
        <v>0.70033663967173654</v>
      </c>
      <c r="AK126">
        <f t="shared" si="76"/>
        <v>3.6159814536456708E-3</v>
      </c>
      <c r="AL126">
        <f t="shared" si="77"/>
        <v>3.0806856844577291</v>
      </c>
      <c r="AM126">
        <f t="shared" si="78"/>
        <v>32.826812986758966</v>
      </c>
      <c r="AN126" s="120">
        <f t="shared" si="85"/>
        <v>34.492882367762817</v>
      </c>
      <c r="AO126" s="120">
        <f t="shared" si="85"/>
        <v>34.492882367586425</v>
      </c>
      <c r="AP126" s="120">
        <f t="shared" si="85"/>
        <v>34.492882370561951</v>
      </c>
      <c r="AQ126" s="120">
        <f t="shared" si="85"/>
        <v>34.492882320368814</v>
      </c>
      <c r="AR126" s="120">
        <f t="shared" si="85"/>
        <v>34.492883167058793</v>
      </c>
      <c r="AS126" s="120">
        <f t="shared" si="85"/>
        <v>34.492868884543434</v>
      </c>
      <c r="AT126" s="120">
        <f t="shared" si="85"/>
        <v>34.49310980950527</v>
      </c>
      <c r="AU126" s="120">
        <f t="shared" si="80"/>
        <v>34.489045248501306</v>
      </c>
      <c r="AV126"/>
      <c r="AW126">
        <v>20800</v>
      </c>
      <c r="AX126">
        <f t="shared" si="50"/>
        <v>-0.1082048251676709</v>
      </c>
      <c r="AY126">
        <f t="shared" si="51"/>
        <v>-0.10587428030311928</v>
      </c>
      <c r="AZ126" s="120">
        <f t="shared" si="52"/>
        <v>-2.3305448645516199E-3</v>
      </c>
      <c r="BA126">
        <f t="shared" si="53"/>
        <v>0.96232350275682443</v>
      </c>
      <c r="BB126">
        <f t="shared" si="54"/>
        <v>-4.699844502015417E-2</v>
      </c>
      <c r="BC126">
        <f t="shared" si="55"/>
        <v>2.257800924690696</v>
      </c>
      <c r="BD126">
        <f t="shared" si="56"/>
        <v>2.1137240521226088</v>
      </c>
      <c r="BE126">
        <f t="shared" si="87"/>
        <v>39.910067892956711</v>
      </c>
      <c r="BF126">
        <f t="shared" si="87"/>
        <v>39.910067892861314</v>
      </c>
      <c r="BG126">
        <f t="shared" si="87"/>
        <v>39.910067895549801</v>
      </c>
      <c r="BH126">
        <f t="shared" si="87"/>
        <v>39.910067819784395</v>
      </c>
      <c r="BI126">
        <f t="shared" si="87"/>
        <v>39.910069954956931</v>
      </c>
      <c r="BJ126">
        <f t="shared" si="87"/>
        <v>39.910009780534878</v>
      </c>
      <c r="BK126">
        <f t="shared" si="86"/>
        <v>39.911703786600903</v>
      </c>
      <c r="BL126">
        <f t="shared" si="57"/>
        <v>39.862424540069767</v>
      </c>
    </row>
    <row r="127" spans="3:64" s="23" customFormat="1" ht="12.95" customHeight="1" x14ac:dyDescent="0.2">
      <c r="C127" s="22"/>
      <c r="D127" s="22"/>
      <c r="K127" s="22"/>
      <c r="P127" s="25"/>
      <c r="S127" s="98"/>
      <c r="U127" s="77"/>
      <c r="Z127">
        <f t="shared" si="66"/>
        <v>0</v>
      </c>
      <c r="AA127" s="120">
        <f t="shared" si="67"/>
        <v>-9.1877607334964195E-4</v>
      </c>
      <c r="AB127" s="120">
        <f t="shared" si="68"/>
        <v>-9999</v>
      </c>
      <c r="AC127" s="120">
        <f t="shared" si="69"/>
        <v>0</v>
      </c>
      <c r="AD127" s="120">
        <f t="shared" si="70"/>
        <v>-9999</v>
      </c>
      <c r="AE127" s="120">
        <f t="shared" si="71"/>
        <v>0</v>
      </c>
      <c r="AF127">
        <f t="shared" si="72"/>
        <v>-9999</v>
      </c>
      <c r="AG127" s="136"/>
      <c r="AH127">
        <f t="shared" si="73"/>
        <v>1.7527821288140035E-2</v>
      </c>
      <c r="AI127">
        <f t="shared" si="74"/>
        <v>0.94070450317383725</v>
      </c>
      <c r="AJ127">
        <f t="shared" si="75"/>
        <v>0.70033663967173654</v>
      </c>
      <c r="AK127">
        <f t="shared" si="76"/>
        <v>3.6159814536456708E-3</v>
      </c>
      <c r="AL127">
        <f t="shared" si="77"/>
        <v>3.0806856844577291</v>
      </c>
      <c r="AM127">
        <f t="shared" si="78"/>
        <v>32.826812986758966</v>
      </c>
      <c r="AN127" s="120">
        <f t="shared" si="85"/>
        <v>34.492882367762817</v>
      </c>
      <c r="AO127" s="120">
        <f t="shared" si="85"/>
        <v>34.492882367586425</v>
      </c>
      <c r="AP127" s="120">
        <f t="shared" si="85"/>
        <v>34.492882370561951</v>
      </c>
      <c r="AQ127" s="120">
        <f t="shared" si="85"/>
        <v>34.492882320368814</v>
      </c>
      <c r="AR127" s="120">
        <f t="shared" si="85"/>
        <v>34.492883167058793</v>
      </c>
      <c r="AS127" s="120">
        <f t="shared" si="85"/>
        <v>34.492868884543434</v>
      </c>
      <c r="AT127" s="120">
        <f t="shared" si="85"/>
        <v>34.49310980950527</v>
      </c>
      <c r="AU127" s="120">
        <f t="shared" si="80"/>
        <v>34.489045248501306</v>
      </c>
      <c r="AV127"/>
      <c r="AW127">
        <v>21000</v>
      </c>
      <c r="AX127">
        <f t="shared" si="50"/>
        <v>-0.10725938299983402</v>
      </c>
      <c r="AY127">
        <f t="shared" si="51"/>
        <v>-0.10617683686582033</v>
      </c>
      <c r="AZ127" s="120">
        <f t="shared" si="52"/>
        <v>-1.082546134013686E-3</v>
      </c>
      <c r="BA127">
        <f t="shared" si="53"/>
        <v>0.960163445659029</v>
      </c>
      <c r="BB127">
        <f t="shared" si="54"/>
        <v>9.7710521466205747E-4</v>
      </c>
      <c r="BC127">
        <f t="shared" si="55"/>
        <v>2.3057937944175819</v>
      </c>
      <c r="BD127">
        <f t="shared" si="56"/>
        <v>2.2519711472355461</v>
      </c>
      <c r="BE127">
        <f t="shared" si="87"/>
        <v>39.959908025044626</v>
      </c>
      <c r="BF127">
        <f t="shared" si="87"/>
        <v>39.959908024909389</v>
      </c>
      <c r="BG127">
        <f t="shared" si="87"/>
        <v>39.959908028485785</v>
      </c>
      <c r="BH127">
        <f t="shared" si="87"/>
        <v>39.95990793390704</v>
      </c>
      <c r="BI127">
        <f t="shared" si="87"/>
        <v>39.959910435067066</v>
      </c>
      <c r="BJ127">
        <f t="shared" si="87"/>
        <v>39.95984428867493</v>
      </c>
      <c r="BK127">
        <f t="shared" si="86"/>
        <v>39.961591835693781</v>
      </c>
      <c r="BL127">
        <f t="shared" si="57"/>
        <v>39.91409164864254</v>
      </c>
    </row>
    <row r="128" spans="3:64" s="23" customFormat="1" ht="12.95" customHeight="1" x14ac:dyDescent="0.2">
      <c r="C128" s="22"/>
      <c r="D128" s="22"/>
      <c r="K128" s="22"/>
      <c r="P128" s="25"/>
      <c r="S128" s="98"/>
      <c r="U128" s="77"/>
      <c r="Z128">
        <f t="shared" si="66"/>
        <v>0</v>
      </c>
      <c r="AA128" s="120">
        <f t="shared" si="67"/>
        <v>-9.1877607334964195E-4</v>
      </c>
      <c r="AB128" s="120">
        <f t="shared" si="68"/>
        <v>-9999</v>
      </c>
      <c r="AC128" s="120">
        <f t="shared" si="69"/>
        <v>0</v>
      </c>
      <c r="AD128" s="120">
        <f t="shared" si="70"/>
        <v>-9999</v>
      </c>
      <c r="AE128" s="120">
        <f t="shared" si="71"/>
        <v>0</v>
      </c>
      <c r="AF128">
        <f t="shared" si="72"/>
        <v>-9999</v>
      </c>
      <c r="AG128" s="136"/>
      <c r="AH128">
        <f t="shared" si="73"/>
        <v>1.7527821288140035E-2</v>
      </c>
      <c r="AI128">
        <f t="shared" si="74"/>
        <v>0.94070450317383725</v>
      </c>
      <c r="AJ128">
        <f t="shared" si="75"/>
        <v>0.70033663967173654</v>
      </c>
      <c r="AK128">
        <f t="shared" si="76"/>
        <v>3.6159814536456708E-3</v>
      </c>
      <c r="AL128">
        <f t="shared" si="77"/>
        <v>3.0806856844577291</v>
      </c>
      <c r="AM128">
        <f t="shared" si="78"/>
        <v>32.826812986758966</v>
      </c>
      <c r="AN128" s="120">
        <f t="shared" si="85"/>
        <v>34.492882367762817</v>
      </c>
      <c r="AO128" s="120">
        <f t="shared" si="85"/>
        <v>34.492882367586425</v>
      </c>
      <c r="AP128" s="120">
        <f t="shared" si="85"/>
        <v>34.492882370561951</v>
      </c>
      <c r="AQ128" s="120">
        <f t="shared" si="85"/>
        <v>34.492882320368814</v>
      </c>
      <c r="AR128" s="120">
        <f t="shared" si="85"/>
        <v>34.492883167058793</v>
      </c>
      <c r="AS128" s="120">
        <f t="shared" si="85"/>
        <v>34.492868884543434</v>
      </c>
      <c r="AT128" s="120">
        <f t="shared" si="85"/>
        <v>34.49310980950527</v>
      </c>
      <c r="AU128" s="120">
        <f t="shared" si="80"/>
        <v>34.489045248501306</v>
      </c>
      <c r="AV128"/>
      <c r="AW128">
        <v>21200</v>
      </c>
      <c r="AX128">
        <f t="shared" si="50"/>
        <v>-0.10630374896817847</v>
      </c>
      <c r="AY128">
        <f t="shared" si="51"/>
        <v>-0.10646914401452491</v>
      </c>
      <c r="AZ128" s="120">
        <f t="shared" si="52"/>
        <v>1.6539504634644338E-4</v>
      </c>
      <c r="BA128">
        <f t="shared" si="53"/>
        <v>0.95810399033182403</v>
      </c>
      <c r="BB128">
        <f t="shared" si="54"/>
        <v>4.8740186422999966E-2</v>
      </c>
      <c r="BC128">
        <f t="shared" si="55"/>
        <v>2.353576194040933</v>
      </c>
      <c r="BD128">
        <f t="shared" si="56"/>
        <v>2.4053022996592923</v>
      </c>
      <c r="BE128">
        <f t="shared" si="87"/>
        <v>40.009638752377207</v>
      </c>
      <c r="BF128">
        <f t="shared" si="87"/>
        <v>40.009638752193439</v>
      </c>
      <c r="BG128">
        <f t="shared" si="87"/>
        <v>40.009638756782515</v>
      </c>
      <c r="BH128">
        <f t="shared" si="87"/>
        <v>40.009638642183596</v>
      </c>
      <c r="BI128">
        <f t="shared" si="87"/>
        <v>40.009641503955066</v>
      </c>
      <c r="BJ128">
        <f t="shared" si="87"/>
        <v>40.009570036931088</v>
      </c>
      <c r="BK128">
        <f t="shared" si="86"/>
        <v>40.011353111712566</v>
      </c>
      <c r="BL128">
        <f t="shared" si="57"/>
        <v>39.965758757215312</v>
      </c>
    </row>
    <row r="129" spans="3:64" s="23" customFormat="1" ht="12.95" customHeight="1" x14ac:dyDescent="0.2">
      <c r="C129" s="22"/>
      <c r="D129" s="22"/>
      <c r="K129" s="22"/>
      <c r="P129" s="25"/>
      <c r="S129" s="98"/>
      <c r="U129" s="77"/>
      <c r="Z129">
        <f t="shared" si="66"/>
        <v>0</v>
      </c>
      <c r="AA129" s="120">
        <f t="shared" si="67"/>
        <v>-9.1877607334964195E-4</v>
      </c>
      <c r="AB129" s="120">
        <f t="shared" si="68"/>
        <v>-9999</v>
      </c>
      <c r="AC129" s="120">
        <f t="shared" si="69"/>
        <v>0</v>
      </c>
      <c r="AD129" s="120">
        <f t="shared" si="70"/>
        <v>-9999</v>
      </c>
      <c r="AE129" s="120">
        <f t="shared" si="71"/>
        <v>0</v>
      </c>
      <c r="AF129">
        <f t="shared" si="72"/>
        <v>-9999</v>
      </c>
      <c r="AG129" s="136"/>
      <c r="AH129">
        <f t="shared" si="73"/>
        <v>1.7527821288140035E-2</v>
      </c>
      <c r="AI129">
        <f t="shared" si="74"/>
        <v>0.94070450317383725</v>
      </c>
      <c r="AJ129">
        <f t="shared" si="75"/>
        <v>0.70033663967173654</v>
      </c>
      <c r="AK129">
        <f t="shared" si="76"/>
        <v>3.6159814536456708E-3</v>
      </c>
      <c r="AL129">
        <f t="shared" si="77"/>
        <v>3.0806856844577291</v>
      </c>
      <c r="AM129">
        <f t="shared" si="78"/>
        <v>32.826812986758966</v>
      </c>
      <c r="AN129" s="120">
        <f t="shared" si="85"/>
        <v>34.492882367762817</v>
      </c>
      <c r="AO129" s="120">
        <f t="shared" si="85"/>
        <v>34.492882367586425</v>
      </c>
      <c r="AP129" s="120">
        <f t="shared" si="85"/>
        <v>34.492882370561951</v>
      </c>
      <c r="AQ129" s="120">
        <f t="shared" si="85"/>
        <v>34.492882320368814</v>
      </c>
      <c r="AR129" s="120">
        <f t="shared" si="85"/>
        <v>34.492883167058793</v>
      </c>
      <c r="AS129" s="120">
        <f t="shared" si="85"/>
        <v>34.492868884543434</v>
      </c>
      <c r="AT129" s="120">
        <f t="shared" si="85"/>
        <v>34.49310980950527</v>
      </c>
      <c r="AU129" s="120">
        <f t="shared" si="80"/>
        <v>34.489045248501306</v>
      </c>
      <c r="AV129"/>
      <c r="AW129">
        <v>21400</v>
      </c>
      <c r="AX129">
        <f t="shared" si="50"/>
        <v>-0.10534088355011897</v>
      </c>
      <c r="AY129">
        <f t="shared" si="51"/>
        <v>-0.10675120174923303</v>
      </c>
      <c r="AZ129" s="120">
        <f t="shared" si="52"/>
        <v>1.4103181991140534E-3</v>
      </c>
      <c r="BA129">
        <f t="shared" si="53"/>
        <v>0.95614818030375337</v>
      </c>
      <c r="BB129">
        <f t="shared" si="54"/>
        <v>9.6193084015517988E-2</v>
      </c>
      <c r="BC129">
        <f t="shared" si="55"/>
        <v>2.4011587417127078</v>
      </c>
      <c r="BD129">
        <f t="shared" si="56"/>
        <v>2.5765706755910753</v>
      </c>
      <c r="BE129">
        <f t="shared" si="87"/>
        <v>40.059265371176572</v>
      </c>
      <c r="BF129">
        <f t="shared" si="87"/>
        <v>40.059265370936245</v>
      </c>
      <c r="BG129">
        <f t="shared" si="87"/>
        <v>40.059265376634912</v>
      </c>
      <c r="BH129">
        <f t="shared" si="87"/>
        <v>40.059265241506232</v>
      </c>
      <c r="BI129">
        <f t="shared" si="87"/>
        <v>40.05926844572037</v>
      </c>
      <c r="BJ129">
        <f t="shared" si="87"/>
        <v>40.059192463632435</v>
      </c>
      <c r="BK129">
        <f t="shared" si="86"/>
        <v>40.060992701126743</v>
      </c>
      <c r="BL129">
        <f t="shared" si="57"/>
        <v>40.017425865788084</v>
      </c>
    </row>
    <row r="130" spans="3:64" s="23" customFormat="1" ht="12.95" customHeight="1" x14ac:dyDescent="0.2">
      <c r="C130" s="22"/>
      <c r="D130" s="22"/>
      <c r="K130" s="22"/>
      <c r="P130" s="25"/>
      <c r="S130" s="98"/>
      <c r="U130" s="77"/>
      <c r="Z130">
        <f t="shared" si="66"/>
        <v>0</v>
      </c>
      <c r="AA130" s="120">
        <f t="shared" si="67"/>
        <v>-9.1877607334964195E-4</v>
      </c>
      <c r="AB130" s="120">
        <f t="shared" si="68"/>
        <v>-9999</v>
      </c>
      <c r="AC130" s="120">
        <f t="shared" si="69"/>
        <v>0</v>
      </c>
      <c r="AD130" s="120">
        <f t="shared" si="70"/>
        <v>-9999</v>
      </c>
      <c r="AE130" s="120">
        <f t="shared" si="71"/>
        <v>0</v>
      </c>
      <c r="AF130">
        <f t="shared" si="72"/>
        <v>-9999</v>
      </c>
      <c r="AG130" s="136"/>
      <c r="AH130">
        <f t="shared" si="73"/>
        <v>1.7527821288140035E-2</v>
      </c>
      <c r="AI130">
        <f t="shared" si="74"/>
        <v>0.94070450317383725</v>
      </c>
      <c r="AJ130">
        <f t="shared" si="75"/>
        <v>0.70033663967173654</v>
      </c>
      <c r="AK130">
        <f t="shared" si="76"/>
        <v>3.6159814536456708E-3</v>
      </c>
      <c r="AL130">
        <f t="shared" si="77"/>
        <v>3.0806856844577291</v>
      </c>
      <c r="AM130">
        <f t="shared" si="78"/>
        <v>32.826812986758966</v>
      </c>
      <c r="AN130" s="120">
        <f t="shared" si="85"/>
        <v>34.492882367762817</v>
      </c>
      <c r="AO130" s="120">
        <f t="shared" si="85"/>
        <v>34.492882367586425</v>
      </c>
      <c r="AP130" s="120">
        <f t="shared" si="85"/>
        <v>34.492882370561951</v>
      </c>
      <c r="AQ130" s="120">
        <f t="shared" si="85"/>
        <v>34.492882320368814</v>
      </c>
      <c r="AR130" s="120">
        <f t="shared" si="85"/>
        <v>34.492883167058793</v>
      </c>
      <c r="AS130" s="120">
        <f t="shared" si="85"/>
        <v>34.492868884543434</v>
      </c>
      <c r="AT130" s="120">
        <f t="shared" si="85"/>
        <v>34.49310980950527</v>
      </c>
      <c r="AU130" s="120">
        <f t="shared" si="80"/>
        <v>34.489045248501306</v>
      </c>
      <c r="AV130"/>
      <c r="AW130">
        <v>21600</v>
      </c>
      <c r="AX130">
        <f t="shared" si="50"/>
        <v>-0.10437370395867175</v>
      </c>
      <c r="AY130">
        <f t="shared" si="51"/>
        <v>-0.10702301006994466</v>
      </c>
      <c r="AZ130" s="120">
        <f t="shared" si="52"/>
        <v>2.6493061112729077E-3</v>
      </c>
      <c r="BA130">
        <f t="shared" si="53"/>
        <v>0.95429880901627762</v>
      </c>
      <c r="BB130">
        <f t="shared" si="54"/>
        <v>0.14324117548952456</v>
      </c>
      <c r="BC130">
        <f t="shared" si="55"/>
        <v>2.4485522811798672</v>
      </c>
      <c r="BD130">
        <f t="shared" si="56"/>
        <v>2.7693926924313286</v>
      </c>
      <c r="BE130">
        <f t="shared" si="87"/>
        <v>40.108793328934404</v>
      </c>
      <c r="BF130">
        <f t="shared" si="87"/>
        <v>40.108793328631002</v>
      </c>
      <c r="BG130">
        <f t="shared" si="87"/>
        <v>40.108793335496529</v>
      </c>
      <c r="BH130">
        <f t="shared" si="87"/>
        <v>40.108793180138981</v>
      </c>
      <c r="BI130">
        <f t="shared" si="87"/>
        <v>40.108796695664509</v>
      </c>
      <c r="BJ130">
        <f t="shared" si="87"/>
        <v>40.108717141484945</v>
      </c>
      <c r="BK130">
        <f t="shared" si="86"/>
        <v>40.110516015174724</v>
      </c>
      <c r="BL130">
        <f t="shared" si="57"/>
        <v>40.069092974360863</v>
      </c>
    </row>
    <row r="131" spans="3:64" ht="12.95" customHeight="1" x14ac:dyDescent="0.2">
      <c r="C131" s="21"/>
      <c r="D131" s="21"/>
      <c r="P131" s="14"/>
      <c r="Z131">
        <f t="shared" si="66"/>
        <v>0</v>
      </c>
      <c r="AA131" s="120">
        <f t="shared" si="67"/>
        <v>-9.1877607334964195E-4</v>
      </c>
      <c r="AB131" s="120">
        <f t="shared" si="68"/>
        <v>-9999</v>
      </c>
      <c r="AC131" s="120">
        <f t="shared" si="69"/>
        <v>0</v>
      </c>
      <c r="AD131" s="120">
        <f t="shared" si="70"/>
        <v>-9999</v>
      </c>
      <c r="AE131" s="120">
        <f t="shared" si="71"/>
        <v>0</v>
      </c>
      <c r="AF131">
        <f t="shared" si="72"/>
        <v>-9999</v>
      </c>
      <c r="AG131" s="136"/>
      <c r="AH131">
        <f t="shared" si="73"/>
        <v>1.7527821288140035E-2</v>
      </c>
      <c r="AI131">
        <f t="shared" si="74"/>
        <v>0.94070450317383725</v>
      </c>
      <c r="AJ131">
        <f t="shared" si="75"/>
        <v>0.70033663967173654</v>
      </c>
      <c r="AK131">
        <f t="shared" si="76"/>
        <v>3.6159814536456708E-3</v>
      </c>
      <c r="AL131">
        <f t="shared" si="77"/>
        <v>3.0806856844577291</v>
      </c>
      <c r="AM131">
        <f t="shared" si="78"/>
        <v>32.826812986758966</v>
      </c>
      <c r="AN131" s="120">
        <f t="shared" si="85"/>
        <v>34.492882367762817</v>
      </c>
      <c r="AO131" s="120">
        <f t="shared" si="85"/>
        <v>34.492882367586425</v>
      </c>
      <c r="AP131" s="120">
        <f t="shared" si="85"/>
        <v>34.492882370561951</v>
      </c>
      <c r="AQ131" s="120">
        <f t="shared" si="85"/>
        <v>34.492882320368814</v>
      </c>
      <c r="AR131" s="120">
        <f t="shared" si="85"/>
        <v>34.492883167058793</v>
      </c>
      <c r="AS131" s="120">
        <f t="shared" si="85"/>
        <v>34.492868884543434</v>
      </c>
      <c r="AT131" s="120">
        <f t="shared" si="85"/>
        <v>34.49310980950527</v>
      </c>
      <c r="AU131" s="120">
        <f t="shared" si="80"/>
        <v>34.489045248501306</v>
      </c>
      <c r="AW131">
        <v>21800</v>
      </c>
      <c r="AX131">
        <f t="shared" si="50"/>
        <v>-0.10340508058252586</v>
      </c>
      <c r="AY131">
        <f t="shared" si="51"/>
        <v>-0.10728456897665983</v>
      </c>
      <c r="AZ131" s="120">
        <f t="shared" si="52"/>
        <v>3.8794883941339767E-3</v>
      </c>
      <c r="BA131">
        <f t="shared" si="53"/>
        <v>0.95255843218710279</v>
      </c>
      <c r="BB131">
        <f t="shared" si="54"/>
        <v>0.18979286202938203</v>
      </c>
      <c r="BC131">
        <f t="shared" si="55"/>
        <v>2.4957678586991343</v>
      </c>
      <c r="BD131">
        <f t="shared" si="56"/>
        <v>2.988421920038618</v>
      </c>
      <c r="BE131">
        <f t="shared" si="87"/>
        <v>40.158228211766826</v>
      </c>
      <c r="BF131">
        <f t="shared" si="87"/>
        <v>40.158228211396199</v>
      </c>
      <c r="BG131">
        <f t="shared" si="87"/>
        <v>40.158228219435905</v>
      </c>
      <c r="BH131">
        <f t="shared" si="87"/>
        <v>40.158228045037212</v>
      </c>
      <c r="BI131">
        <f t="shared" si="87"/>
        <v>40.1582318281189</v>
      </c>
      <c r="BJ131">
        <f t="shared" si="87"/>
        <v>40.158149762352608</v>
      </c>
      <c r="BK131">
        <f t="shared" si="86"/>
        <v>40.159928775421797</v>
      </c>
      <c r="BL131">
        <f t="shared" si="57"/>
        <v>40.120760082933636</v>
      </c>
    </row>
    <row r="132" spans="3:64" ht="12.95" customHeight="1" x14ac:dyDescent="0.2">
      <c r="C132" s="21"/>
      <c r="D132" s="21"/>
      <c r="P132" s="14"/>
      <c r="Z132">
        <f t="shared" si="66"/>
        <v>0</v>
      </c>
      <c r="AA132" s="120">
        <f t="shared" si="67"/>
        <v>-9.1877607334964195E-4</v>
      </c>
      <c r="AB132" s="120">
        <f t="shared" si="68"/>
        <v>-9999</v>
      </c>
      <c r="AC132" s="120">
        <f t="shared" si="69"/>
        <v>0</v>
      </c>
      <c r="AD132" s="120">
        <f t="shared" si="70"/>
        <v>-9999</v>
      </c>
      <c r="AE132" s="120">
        <f t="shared" si="71"/>
        <v>0</v>
      </c>
      <c r="AF132">
        <f t="shared" si="72"/>
        <v>-9999</v>
      </c>
      <c r="AG132" s="136"/>
      <c r="AH132">
        <f t="shared" si="73"/>
        <v>1.7527821288140035E-2</v>
      </c>
      <c r="AI132">
        <f t="shared" si="74"/>
        <v>0.94070450317383725</v>
      </c>
      <c r="AJ132">
        <f t="shared" si="75"/>
        <v>0.70033663967173654</v>
      </c>
      <c r="AK132">
        <f t="shared" si="76"/>
        <v>3.6159814536456708E-3</v>
      </c>
      <c r="AL132">
        <f t="shared" si="77"/>
        <v>3.0806856844577291</v>
      </c>
      <c r="AM132">
        <f t="shared" si="78"/>
        <v>32.826812986758966</v>
      </c>
      <c r="AN132" s="120">
        <f t="shared" si="85"/>
        <v>34.492882367762817</v>
      </c>
      <c r="AO132" s="120">
        <f t="shared" si="85"/>
        <v>34.492882367586425</v>
      </c>
      <c r="AP132" s="120">
        <f t="shared" si="85"/>
        <v>34.492882370561951</v>
      </c>
      <c r="AQ132" s="120">
        <f t="shared" si="85"/>
        <v>34.492882320368814</v>
      </c>
      <c r="AR132" s="120">
        <f t="shared" si="85"/>
        <v>34.492883167058793</v>
      </c>
      <c r="AS132" s="120">
        <f t="shared" si="85"/>
        <v>34.492868884543434</v>
      </c>
      <c r="AT132" s="120">
        <f t="shared" si="85"/>
        <v>34.49310980950527</v>
      </c>
      <c r="AU132" s="120">
        <f t="shared" si="80"/>
        <v>34.489045248501306</v>
      </c>
      <c r="AZ132" s="120"/>
    </row>
    <row r="133" spans="3:64" ht="12.95" customHeight="1" x14ac:dyDescent="0.2">
      <c r="C133" s="21"/>
      <c r="D133" s="21"/>
      <c r="P133" s="14"/>
      <c r="Z133">
        <f t="shared" si="66"/>
        <v>0</v>
      </c>
      <c r="AA133" s="120">
        <f t="shared" si="67"/>
        <v>-9.1877607334964195E-4</v>
      </c>
      <c r="AB133" s="120">
        <f t="shared" si="68"/>
        <v>-9999</v>
      </c>
      <c r="AC133" s="120">
        <f t="shared" si="69"/>
        <v>0</v>
      </c>
      <c r="AD133" s="120">
        <f t="shared" si="70"/>
        <v>-9999</v>
      </c>
      <c r="AE133" s="120">
        <f t="shared" si="71"/>
        <v>0</v>
      </c>
      <c r="AF133">
        <f t="shared" si="72"/>
        <v>-9999</v>
      </c>
      <c r="AG133" s="136"/>
      <c r="AH133">
        <f t="shared" si="73"/>
        <v>1.7527821288140035E-2</v>
      </c>
      <c r="AI133">
        <f t="shared" si="74"/>
        <v>0.94070450317383725</v>
      </c>
      <c r="AJ133">
        <f t="shared" si="75"/>
        <v>0.70033663967173654</v>
      </c>
      <c r="AK133">
        <f t="shared" si="76"/>
        <v>3.6159814536456708E-3</v>
      </c>
      <c r="AL133">
        <f t="shared" si="77"/>
        <v>3.0806856844577291</v>
      </c>
      <c r="AM133">
        <f t="shared" si="78"/>
        <v>32.826812986758966</v>
      </c>
      <c r="AN133" s="120">
        <f t="shared" ref="AN133:AT148" si="88">$AU133+$AB$7*SIN(AO133)</f>
        <v>34.492882367762817</v>
      </c>
      <c r="AO133" s="120">
        <f t="shared" si="88"/>
        <v>34.492882367586425</v>
      </c>
      <c r="AP133" s="120">
        <f t="shared" si="88"/>
        <v>34.492882370561951</v>
      </c>
      <c r="AQ133" s="120">
        <f t="shared" si="88"/>
        <v>34.492882320368814</v>
      </c>
      <c r="AR133" s="120">
        <f t="shared" si="88"/>
        <v>34.492883167058793</v>
      </c>
      <c r="AS133" s="120">
        <f t="shared" si="88"/>
        <v>34.492868884543434</v>
      </c>
      <c r="AT133" s="120">
        <f t="shared" si="88"/>
        <v>34.49310980950527</v>
      </c>
      <c r="AU133" s="120">
        <f t="shared" si="80"/>
        <v>34.489045248501306</v>
      </c>
      <c r="AZ133" s="120"/>
    </row>
    <row r="134" spans="3:64" ht="12.95" customHeight="1" x14ac:dyDescent="0.2">
      <c r="C134" s="21"/>
      <c r="D134" s="21"/>
      <c r="P134" s="14"/>
      <c r="Z134">
        <f t="shared" si="66"/>
        <v>0</v>
      </c>
      <c r="AA134" s="120">
        <f t="shared" si="67"/>
        <v>-9.1877607334964195E-4</v>
      </c>
      <c r="AB134" s="120">
        <f t="shared" si="68"/>
        <v>-9999</v>
      </c>
      <c r="AC134" s="120">
        <f t="shared" si="69"/>
        <v>0</v>
      </c>
      <c r="AD134" s="120">
        <f t="shared" si="70"/>
        <v>-9999</v>
      </c>
      <c r="AE134" s="120">
        <f t="shared" si="71"/>
        <v>0</v>
      </c>
      <c r="AF134">
        <f t="shared" si="72"/>
        <v>-9999</v>
      </c>
      <c r="AG134" s="136"/>
      <c r="AH134">
        <f t="shared" si="73"/>
        <v>1.7527821288140035E-2</v>
      </c>
      <c r="AI134">
        <f t="shared" si="74"/>
        <v>0.94070450317383725</v>
      </c>
      <c r="AJ134">
        <f t="shared" si="75"/>
        <v>0.70033663967173654</v>
      </c>
      <c r="AK134">
        <f t="shared" si="76"/>
        <v>3.6159814536456708E-3</v>
      </c>
      <c r="AL134">
        <f t="shared" si="77"/>
        <v>3.0806856844577291</v>
      </c>
      <c r="AM134">
        <f t="shared" si="78"/>
        <v>32.826812986758966</v>
      </c>
      <c r="AN134" s="120">
        <f t="shared" si="88"/>
        <v>34.492882367762817</v>
      </c>
      <c r="AO134" s="120">
        <f t="shared" si="88"/>
        <v>34.492882367586425</v>
      </c>
      <c r="AP134" s="120">
        <f t="shared" si="88"/>
        <v>34.492882370561951</v>
      </c>
      <c r="AQ134" s="120">
        <f t="shared" si="88"/>
        <v>34.492882320368814</v>
      </c>
      <c r="AR134" s="120">
        <f t="shared" si="88"/>
        <v>34.492883167058793</v>
      </c>
      <c r="AS134" s="120">
        <f t="shared" si="88"/>
        <v>34.492868884543434</v>
      </c>
      <c r="AT134" s="120">
        <f t="shared" si="88"/>
        <v>34.49310980950527</v>
      </c>
      <c r="AU134" s="120">
        <f t="shared" si="80"/>
        <v>34.489045248501306</v>
      </c>
      <c r="AZ134" s="120"/>
    </row>
    <row r="135" spans="3:64" ht="12.95" customHeight="1" x14ac:dyDescent="0.2">
      <c r="C135" s="21"/>
      <c r="D135" s="21"/>
      <c r="P135" s="14"/>
      <c r="Z135">
        <f t="shared" si="66"/>
        <v>0</v>
      </c>
      <c r="AA135" s="120">
        <f t="shared" si="67"/>
        <v>-9.1877607334964195E-4</v>
      </c>
      <c r="AB135" s="120">
        <f t="shared" si="68"/>
        <v>-9999</v>
      </c>
      <c r="AC135" s="120">
        <f t="shared" si="69"/>
        <v>0</v>
      </c>
      <c r="AD135" s="120">
        <f t="shared" si="70"/>
        <v>-9999</v>
      </c>
      <c r="AE135" s="120">
        <f t="shared" si="71"/>
        <v>0</v>
      </c>
      <c r="AF135">
        <f t="shared" si="72"/>
        <v>-9999</v>
      </c>
      <c r="AG135" s="136"/>
      <c r="AH135">
        <f t="shared" si="73"/>
        <v>1.7527821288140035E-2</v>
      </c>
      <c r="AI135">
        <f t="shared" si="74"/>
        <v>0.94070450317383725</v>
      </c>
      <c r="AJ135">
        <f t="shared" si="75"/>
        <v>0.70033663967173654</v>
      </c>
      <c r="AK135">
        <f t="shared" si="76"/>
        <v>3.6159814536456708E-3</v>
      </c>
      <c r="AL135">
        <f t="shared" si="77"/>
        <v>3.0806856844577291</v>
      </c>
      <c r="AM135">
        <f t="shared" si="78"/>
        <v>32.826812986758966</v>
      </c>
      <c r="AN135" s="120">
        <f t="shared" si="88"/>
        <v>34.492882367762817</v>
      </c>
      <c r="AO135" s="120">
        <f t="shared" si="88"/>
        <v>34.492882367586425</v>
      </c>
      <c r="AP135" s="120">
        <f t="shared" si="88"/>
        <v>34.492882370561951</v>
      </c>
      <c r="AQ135" s="120">
        <f t="shared" si="88"/>
        <v>34.492882320368814</v>
      </c>
      <c r="AR135" s="120">
        <f t="shared" si="88"/>
        <v>34.492883167058793</v>
      </c>
      <c r="AS135" s="120">
        <f t="shared" si="88"/>
        <v>34.492868884543434</v>
      </c>
      <c r="AT135" s="120">
        <f t="shared" si="88"/>
        <v>34.49310980950527</v>
      </c>
      <c r="AU135" s="120">
        <f t="shared" si="80"/>
        <v>34.489045248501306</v>
      </c>
      <c r="AZ135" s="120"/>
    </row>
    <row r="136" spans="3:64" ht="12.95" customHeight="1" x14ac:dyDescent="0.2">
      <c r="C136" s="21"/>
      <c r="D136" s="21"/>
      <c r="P136" s="14"/>
      <c r="Z136">
        <f t="shared" si="66"/>
        <v>0</v>
      </c>
      <c r="AA136" s="120">
        <f t="shared" si="67"/>
        <v>-9.1877607334964195E-4</v>
      </c>
      <c r="AB136" s="120">
        <f t="shared" si="68"/>
        <v>-9999</v>
      </c>
      <c r="AC136" s="120">
        <f t="shared" si="69"/>
        <v>0</v>
      </c>
      <c r="AD136" s="120">
        <f t="shared" si="70"/>
        <v>-9999</v>
      </c>
      <c r="AE136" s="120">
        <f t="shared" si="71"/>
        <v>0</v>
      </c>
      <c r="AF136">
        <f t="shared" si="72"/>
        <v>-9999</v>
      </c>
      <c r="AG136" s="136"/>
      <c r="AH136">
        <f t="shared" si="73"/>
        <v>1.7527821288140035E-2</v>
      </c>
      <c r="AI136">
        <f t="shared" si="74"/>
        <v>0.94070450317383725</v>
      </c>
      <c r="AJ136">
        <f t="shared" si="75"/>
        <v>0.70033663967173654</v>
      </c>
      <c r="AK136">
        <f t="shared" si="76"/>
        <v>3.6159814536456708E-3</v>
      </c>
      <c r="AL136">
        <f t="shared" si="77"/>
        <v>3.0806856844577291</v>
      </c>
      <c r="AM136">
        <f t="shared" si="78"/>
        <v>32.826812986758966</v>
      </c>
      <c r="AN136" s="120">
        <f t="shared" si="88"/>
        <v>34.492882367762817</v>
      </c>
      <c r="AO136" s="120">
        <f t="shared" si="88"/>
        <v>34.492882367586425</v>
      </c>
      <c r="AP136" s="120">
        <f t="shared" si="88"/>
        <v>34.492882370561951</v>
      </c>
      <c r="AQ136" s="120">
        <f t="shared" si="88"/>
        <v>34.492882320368814</v>
      </c>
      <c r="AR136" s="120">
        <f t="shared" si="88"/>
        <v>34.492883167058793</v>
      </c>
      <c r="AS136" s="120">
        <f t="shared" si="88"/>
        <v>34.492868884543434</v>
      </c>
      <c r="AT136" s="120">
        <f t="shared" si="88"/>
        <v>34.49310980950527</v>
      </c>
      <c r="AU136" s="120">
        <f t="shared" si="80"/>
        <v>34.489045248501306</v>
      </c>
      <c r="AZ136" s="120"/>
    </row>
    <row r="137" spans="3:64" ht="12.95" customHeight="1" x14ac:dyDescent="0.2">
      <c r="C137" s="21"/>
      <c r="D137" s="21"/>
      <c r="P137" s="14"/>
      <c r="Z137">
        <f t="shared" si="66"/>
        <v>0</v>
      </c>
      <c r="AA137" s="120">
        <f t="shared" si="67"/>
        <v>-9.1877607334964195E-4</v>
      </c>
      <c r="AB137" s="120">
        <f t="shared" si="68"/>
        <v>-9999</v>
      </c>
      <c r="AC137" s="120">
        <f t="shared" si="69"/>
        <v>0</v>
      </c>
      <c r="AD137" s="120">
        <f t="shared" si="70"/>
        <v>-9999</v>
      </c>
      <c r="AE137" s="120">
        <f t="shared" si="71"/>
        <v>0</v>
      </c>
      <c r="AF137">
        <f t="shared" si="72"/>
        <v>-9999</v>
      </c>
      <c r="AG137" s="136"/>
      <c r="AH137">
        <f t="shared" si="73"/>
        <v>1.7527821288140035E-2</v>
      </c>
      <c r="AI137">
        <f t="shared" si="74"/>
        <v>0.94070450317383725</v>
      </c>
      <c r="AJ137">
        <f t="shared" si="75"/>
        <v>0.70033663967173654</v>
      </c>
      <c r="AK137">
        <f t="shared" si="76"/>
        <v>3.6159814536456708E-3</v>
      </c>
      <c r="AL137">
        <f t="shared" si="77"/>
        <v>3.0806856844577291</v>
      </c>
      <c r="AM137">
        <f t="shared" si="78"/>
        <v>32.826812986758966</v>
      </c>
      <c r="AN137" s="120">
        <f t="shared" si="88"/>
        <v>34.492882367762817</v>
      </c>
      <c r="AO137" s="120">
        <f t="shared" si="88"/>
        <v>34.492882367586425</v>
      </c>
      <c r="AP137" s="120">
        <f t="shared" si="88"/>
        <v>34.492882370561951</v>
      </c>
      <c r="AQ137" s="120">
        <f t="shared" si="88"/>
        <v>34.492882320368814</v>
      </c>
      <c r="AR137" s="120">
        <f t="shared" si="88"/>
        <v>34.492883167058793</v>
      </c>
      <c r="AS137" s="120">
        <f t="shared" si="88"/>
        <v>34.492868884543434</v>
      </c>
      <c r="AT137" s="120">
        <f t="shared" si="88"/>
        <v>34.49310980950527</v>
      </c>
      <c r="AU137" s="120">
        <f t="shared" si="80"/>
        <v>34.489045248501306</v>
      </c>
      <c r="AZ137" s="120"/>
    </row>
    <row r="138" spans="3:64" ht="12.95" customHeight="1" x14ac:dyDescent="0.2">
      <c r="C138" s="21"/>
      <c r="D138" s="21"/>
      <c r="P138" s="14"/>
      <c r="Z138">
        <f t="shared" si="66"/>
        <v>0</v>
      </c>
      <c r="AA138" s="120">
        <f t="shared" si="67"/>
        <v>-9.1877607334964195E-4</v>
      </c>
      <c r="AB138" s="120">
        <f t="shared" si="68"/>
        <v>-9999</v>
      </c>
      <c r="AC138" s="120">
        <f t="shared" si="69"/>
        <v>0</v>
      </c>
      <c r="AD138" s="120">
        <f t="shared" si="70"/>
        <v>-9999</v>
      </c>
      <c r="AE138" s="120">
        <f t="shared" si="71"/>
        <v>0</v>
      </c>
      <c r="AF138">
        <f t="shared" si="72"/>
        <v>-9999</v>
      </c>
      <c r="AG138" s="136"/>
      <c r="AH138">
        <f t="shared" si="73"/>
        <v>1.7527821288140035E-2</v>
      </c>
      <c r="AI138">
        <f t="shared" si="74"/>
        <v>0.94070450317383725</v>
      </c>
      <c r="AJ138">
        <f t="shared" si="75"/>
        <v>0.70033663967173654</v>
      </c>
      <c r="AK138">
        <f t="shared" si="76"/>
        <v>3.6159814536456708E-3</v>
      </c>
      <c r="AL138">
        <f t="shared" si="77"/>
        <v>3.0806856844577291</v>
      </c>
      <c r="AM138">
        <f t="shared" si="78"/>
        <v>32.826812986758966</v>
      </c>
      <c r="AN138" s="120">
        <f t="shared" si="88"/>
        <v>34.492882367762817</v>
      </c>
      <c r="AO138" s="120">
        <f t="shared" si="88"/>
        <v>34.492882367586425</v>
      </c>
      <c r="AP138" s="120">
        <f t="shared" si="88"/>
        <v>34.492882370561951</v>
      </c>
      <c r="AQ138" s="120">
        <f t="shared" si="88"/>
        <v>34.492882320368814</v>
      </c>
      <c r="AR138" s="120">
        <f t="shared" si="88"/>
        <v>34.492883167058793</v>
      </c>
      <c r="AS138" s="120">
        <f t="shared" si="88"/>
        <v>34.492868884543434</v>
      </c>
      <c r="AT138" s="120">
        <f t="shared" si="88"/>
        <v>34.49310980950527</v>
      </c>
      <c r="AU138" s="120">
        <f t="shared" si="80"/>
        <v>34.489045248501306</v>
      </c>
      <c r="AZ138" s="120"/>
    </row>
    <row r="139" spans="3:64" ht="12.95" customHeight="1" x14ac:dyDescent="0.2">
      <c r="C139" s="21"/>
      <c r="D139" s="21"/>
      <c r="P139" s="14"/>
      <c r="Z139">
        <f t="shared" si="66"/>
        <v>0</v>
      </c>
      <c r="AA139" s="120">
        <f t="shared" si="67"/>
        <v>-9.1877607334964195E-4</v>
      </c>
      <c r="AB139" s="120">
        <f t="shared" si="68"/>
        <v>-9999</v>
      </c>
      <c r="AC139" s="120">
        <f t="shared" si="69"/>
        <v>0</v>
      </c>
      <c r="AD139" s="120">
        <f t="shared" si="70"/>
        <v>-9999</v>
      </c>
      <c r="AE139" s="120">
        <f t="shared" si="71"/>
        <v>0</v>
      </c>
      <c r="AF139">
        <f t="shared" si="72"/>
        <v>-9999</v>
      </c>
      <c r="AG139" s="136"/>
      <c r="AH139">
        <f t="shared" si="73"/>
        <v>1.7527821288140035E-2</v>
      </c>
      <c r="AI139">
        <f t="shared" si="74"/>
        <v>0.94070450317383725</v>
      </c>
      <c r="AJ139">
        <f t="shared" si="75"/>
        <v>0.70033663967173654</v>
      </c>
      <c r="AK139">
        <f t="shared" si="76"/>
        <v>3.6159814536456708E-3</v>
      </c>
      <c r="AL139">
        <f t="shared" si="77"/>
        <v>3.0806856844577291</v>
      </c>
      <c r="AM139">
        <f t="shared" si="78"/>
        <v>32.826812986758966</v>
      </c>
      <c r="AN139" s="120">
        <f t="shared" si="88"/>
        <v>34.492882367762817</v>
      </c>
      <c r="AO139" s="120">
        <f t="shared" si="88"/>
        <v>34.492882367586425</v>
      </c>
      <c r="AP139" s="120">
        <f t="shared" si="88"/>
        <v>34.492882370561951</v>
      </c>
      <c r="AQ139" s="120">
        <f t="shared" si="88"/>
        <v>34.492882320368814</v>
      </c>
      <c r="AR139" s="120">
        <f t="shared" si="88"/>
        <v>34.492883167058793</v>
      </c>
      <c r="AS139" s="120">
        <f t="shared" si="88"/>
        <v>34.492868884543434</v>
      </c>
      <c r="AT139" s="120">
        <f t="shared" si="88"/>
        <v>34.49310980950527</v>
      </c>
      <c r="AU139" s="120">
        <f t="shared" si="80"/>
        <v>34.489045248501306</v>
      </c>
      <c r="AZ139" s="120"/>
    </row>
    <row r="140" spans="3:64" ht="12.95" customHeight="1" x14ac:dyDescent="0.2">
      <c r="C140" s="21"/>
      <c r="D140" s="21"/>
      <c r="P140" s="14"/>
      <c r="Z140">
        <f t="shared" si="66"/>
        <v>0</v>
      </c>
      <c r="AA140" s="120">
        <f t="shared" si="67"/>
        <v>-9.1877607334964195E-4</v>
      </c>
      <c r="AB140" s="120">
        <f t="shared" si="68"/>
        <v>-9999</v>
      </c>
      <c r="AC140" s="120">
        <f t="shared" si="69"/>
        <v>0</v>
      </c>
      <c r="AD140" s="120">
        <f t="shared" si="70"/>
        <v>-9999</v>
      </c>
      <c r="AE140" s="120">
        <f t="shared" si="71"/>
        <v>0</v>
      </c>
      <c r="AF140">
        <f t="shared" si="72"/>
        <v>-9999</v>
      </c>
      <c r="AG140" s="136"/>
      <c r="AH140">
        <f t="shared" si="73"/>
        <v>1.7527821288140035E-2</v>
      </c>
      <c r="AI140">
        <f t="shared" si="74"/>
        <v>0.94070450317383725</v>
      </c>
      <c r="AJ140">
        <f t="shared" si="75"/>
        <v>0.70033663967173654</v>
      </c>
      <c r="AK140">
        <f t="shared" si="76"/>
        <v>3.6159814536456708E-3</v>
      </c>
      <c r="AL140">
        <f t="shared" si="77"/>
        <v>3.0806856844577291</v>
      </c>
      <c r="AM140">
        <f t="shared" si="78"/>
        <v>32.826812986758966</v>
      </c>
      <c r="AN140" s="120">
        <f t="shared" si="88"/>
        <v>34.492882367762817</v>
      </c>
      <c r="AO140" s="120">
        <f t="shared" si="88"/>
        <v>34.492882367586425</v>
      </c>
      <c r="AP140" s="120">
        <f t="shared" si="88"/>
        <v>34.492882370561951</v>
      </c>
      <c r="AQ140" s="120">
        <f t="shared" si="88"/>
        <v>34.492882320368814</v>
      </c>
      <c r="AR140" s="120">
        <f t="shared" si="88"/>
        <v>34.492883167058793</v>
      </c>
      <c r="AS140" s="120">
        <f t="shared" si="88"/>
        <v>34.492868884543434</v>
      </c>
      <c r="AT140" s="120">
        <f t="shared" si="88"/>
        <v>34.49310980950527</v>
      </c>
      <c r="AU140" s="120">
        <f t="shared" si="80"/>
        <v>34.489045248501306</v>
      </c>
      <c r="AZ140" s="120"/>
    </row>
    <row r="141" spans="3:64" ht="12.95" customHeight="1" x14ac:dyDescent="0.2">
      <c r="C141" s="21"/>
      <c r="D141" s="21"/>
      <c r="P141" s="14"/>
      <c r="Z141">
        <f t="shared" si="66"/>
        <v>0</v>
      </c>
      <c r="AA141" s="120">
        <f t="shared" si="67"/>
        <v>-9.1877607334964195E-4</v>
      </c>
      <c r="AB141" s="120">
        <f t="shared" si="68"/>
        <v>-9999</v>
      </c>
      <c r="AC141" s="120">
        <f t="shared" si="69"/>
        <v>0</v>
      </c>
      <c r="AD141" s="120">
        <f t="shared" si="70"/>
        <v>-9999</v>
      </c>
      <c r="AE141" s="120">
        <f t="shared" si="71"/>
        <v>0</v>
      </c>
      <c r="AF141">
        <f t="shared" si="72"/>
        <v>-9999</v>
      </c>
      <c r="AG141" s="136"/>
      <c r="AH141">
        <f t="shared" si="73"/>
        <v>1.7527821288140035E-2</v>
      </c>
      <c r="AI141">
        <f t="shared" si="74"/>
        <v>0.94070450317383725</v>
      </c>
      <c r="AJ141">
        <f t="shared" si="75"/>
        <v>0.70033663967173654</v>
      </c>
      <c r="AK141">
        <f t="shared" si="76"/>
        <v>3.6159814536456708E-3</v>
      </c>
      <c r="AL141">
        <f t="shared" si="77"/>
        <v>3.0806856844577291</v>
      </c>
      <c r="AM141">
        <f t="shared" si="78"/>
        <v>32.826812986758966</v>
      </c>
      <c r="AN141" s="120">
        <f t="shared" si="88"/>
        <v>34.492882367762817</v>
      </c>
      <c r="AO141" s="120">
        <f t="shared" si="88"/>
        <v>34.492882367586425</v>
      </c>
      <c r="AP141" s="120">
        <f t="shared" si="88"/>
        <v>34.492882370561951</v>
      </c>
      <c r="AQ141" s="120">
        <f t="shared" si="88"/>
        <v>34.492882320368814</v>
      </c>
      <c r="AR141" s="120">
        <f t="shared" si="88"/>
        <v>34.492883167058793</v>
      </c>
      <c r="AS141" s="120">
        <f t="shared" si="88"/>
        <v>34.492868884543434</v>
      </c>
      <c r="AT141" s="120">
        <f t="shared" si="88"/>
        <v>34.49310980950527</v>
      </c>
      <c r="AU141" s="120">
        <f t="shared" si="80"/>
        <v>34.489045248501306</v>
      </c>
      <c r="AZ141" s="120"/>
    </row>
    <row r="142" spans="3:64" ht="12.95" customHeight="1" x14ac:dyDescent="0.2">
      <c r="C142" s="21"/>
      <c r="D142" s="21"/>
      <c r="P142" s="14"/>
      <c r="Z142">
        <f t="shared" si="66"/>
        <v>0</v>
      </c>
      <c r="AA142" s="120">
        <f t="shared" si="67"/>
        <v>-9.1877607334964195E-4</v>
      </c>
      <c r="AB142" s="120">
        <f t="shared" si="68"/>
        <v>-9999</v>
      </c>
      <c r="AC142" s="120">
        <f t="shared" si="69"/>
        <v>0</v>
      </c>
      <c r="AD142" s="120">
        <f t="shared" si="70"/>
        <v>-9999</v>
      </c>
      <c r="AE142" s="120">
        <f t="shared" si="71"/>
        <v>0</v>
      </c>
      <c r="AF142">
        <f t="shared" si="72"/>
        <v>-9999</v>
      </c>
      <c r="AG142" s="136"/>
      <c r="AH142">
        <f t="shared" si="73"/>
        <v>1.7527821288140035E-2</v>
      </c>
      <c r="AI142">
        <f t="shared" si="74"/>
        <v>0.94070450317383725</v>
      </c>
      <c r="AJ142">
        <f t="shared" si="75"/>
        <v>0.70033663967173654</v>
      </c>
      <c r="AK142">
        <f t="shared" si="76"/>
        <v>3.6159814536456708E-3</v>
      </c>
      <c r="AL142">
        <f t="shared" si="77"/>
        <v>3.0806856844577291</v>
      </c>
      <c r="AM142">
        <f t="shared" si="78"/>
        <v>32.826812986758966</v>
      </c>
      <c r="AN142" s="120">
        <f t="shared" si="88"/>
        <v>34.492882367762817</v>
      </c>
      <c r="AO142" s="120">
        <f t="shared" si="88"/>
        <v>34.492882367586425</v>
      </c>
      <c r="AP142" s="120">
        <f t="shared" si="88"/>
        <v>34.492882370561951</v>
      </c>
      <c r="AQ142" s="120">
        <f t="shared" si="88"/>
        <v>34.492882320368814</v>
      </c>
      <c r="AR142" s="120">
        <f t="shared" si="88"/>
        <v>34.492883167058793</v>
      </c>
      <c r="AS142" s="120">
        <f t="shared" si="88"/>
        <v>34.492868884543434</v>
      </c>
      <c r="AT142" s="120">
        <f t="shared" si="88"/>
        <v>34.49310980950527</v>
      </c>
      <c r="AU142" s="120">
        <f t="shared" si="80"/>
        <v>34.489045248501306</v>
      </c>
      <c r="AZ142" s="120"/>
    </row>
    <row r="143" spans="3:64" ht="12.95" customHeight="1" x14ac:dyDescent="0.2">
      <c r="C143" s="21"/>
      <c r="D143" s="21"/>
      <c r="P143" s="14"/>
      <c r="Z143">
        <f t="shared" si="66"/>
        <v>0</v>
      </c>
      <c r="AA143" s="120">
        <f t="shared" si="67"/>
        <v>-9.1877607334964195E-4</v>
      </c>
      <c r="AB143" s="120">
        <f t="shared" si="68"/>
        <v>-9999</v>
      </c>
      <c r="AC143" s="120">
        <f t="shared" si="69"/>
        <v>0</v>
      </c>
      <c r="AD143" s="120">
        <f t="shared" si="70"/>
        <v>-9999</v>
      </c>
      <c r="AE143" s="120">
        <f t="shared" si="71"/>
        <v>0</v>
      </c>
      <c r="AF143">
        <f t="shared" si="72"/>
        <v>-9999</v>
      </c>
      <c r="AG143" s="136"/>
      <c r="AH143">
        <f t="shared" si="73"/>
        <v>1.7527821288140035E-2</v>
      </c>
      <c r="AI143">
        <f t="shared" si="74"/>
        <v>0.94070450317383725</v>
      </c>
      <c r="AJ143">
        <f t="shared" si="75"/>
        <v>0.70033663967173654</v>
      </c>
      <c r="AK143">
        <f t="shared" si="76"/>
        <v>3.6159814536456708E-3</v>
      </c>
      <c r="AL143">
        <f t="shared" si="77"/>
        <v>3.0806856844577291</v>
      </c>
      <c r="AM143">
        <f t="shared" si="78"/>
        <v>32.826812986758966</v>
      </c>
      <c r="AN143" s="120">
        <f t="shared" si="88"/>
        <v>34.492882367762817</v>
      </c>
      <c r="AO143" s="120">
        <f t="shared" si="88"/>
        <v>34.492882367586425</v>
      </c>
      <c r="AP143" s="120">
        <f t="shared" si="88"/>
        <v>34.492882370561951</v>
      </c>
      <c r="AQ143" s="120">
        <f t="shared" si="88"/>
        <v>34.492882320368814</v>
      </c>
      <c r="AR143" s="120">
        <f t="shared" si="88"/>
        <v>34.492883167058793</v>
      </c>
      <c r="AS143" s="120">
        <f t="shared" si="88"/>
        <v>34.492868884543434</v>
      </c>
      <c r="AT143" s="120">
        <f t="shared" si="88"/>
        <v>34.49310980950527</v>
      </c>
      <c r="AU143" s="120">
        <f t="shared" si="80"/>
        <v>34.489045248501306</v>
      </c>
      <c r="AZ143" s="120"/>
    </row>
    <row r="144" spans="3:64" ht="12.95" customHeight="1" x14ac:dyDescent="0.2">
      <c r="C144" s="21"/>
      <c r="D144" s="21"/>
      <c r="P144" s="14"/>
      <c r="Z144">
        <f t="shared" si="66"/>
        <v>0</v>
      </c>
      <c r="AA144" s="120">
        <f t="shared" si="67"/>
        <v>-9.1877607334964195E-4</v>
      </c>
      <c r="AB144" s="120">
        <f t="shared" si="68"/>
        <v>-9999</v>
      </c>
      <c r="AC144" s="120">
        <f t="shared" si="69"/>
        <v>0</v>
      </c>
      <c r="AD144" s="120">
        <f t="shared" si="70"/>
        <v>-9999</v>
      </c>
      <c r="AE144" s="120">
        <f t="shared" si="71"/>
        <v>0</v>
      </c>
      <c r="AF144">
        <f t="shared" si="72"/>
        <v>-9999</v>
      </c>
      <c r="AG144" s="136"/>
      <c r="AH144">
        <f t="shared" si="73"/>
        <v>1.7527821288140035E-2</v>
      </c>
      <c r="AI144">
        <f t="shared" si="74"/>
        <v>0.94070450317383725</v>
      </c>
      <c r="AJ144">
        <f t="shared" si="75"/>
        <v>0.70033663967173654</v>
      </c>
      <c r="AK144">
        <f t="shared" si="76"/>
        <v>3.6159814536456708E-3</v>
      </c>
      <c r="AL144">
        <f t="shared" si="77"/>
        <v>3.0806856844577291</v>
      </c>
      <c r="AM144">
        <f t="shared" si="78"/>
        <v>32.826812986758966</v>
      </c>
      <c r="AN144" s="120">
        <f t="shared" si="88"/>
        <v>34.492882367762817</v>
      </c>
      <c r="AO144" s="120">
        <f t="shared" si="88"/>
        <v>34.492882367586425</v>
      </c>
      <c r="AP144" s="120">
        <f t="shared" si="88"/>
        <v>34.492882370561951</v>
      </c>
      <c r="AQ144" s="120">
        <f t="shared" si="88"/>
        <v>34.492882320368814</v>
      </c>
      <c r="AR144" s="120">
        <f t="shared" si="88"/>
        <v>34.492883167058793</v>
      </c>
      <c r="AS144" s="120">
        <f t="shared" si="88"/>
        <v>34.492868884543434</v>
      </c>
      <c r="AT144" s="120">
        <f t="shared" si="88"/>
        <v>34.49310980950527</v>
      </c>
      <c r="AU144" s="120">
        <f t="shared" si="80"/>
        <v>34.489045248501306</v>
      </c>
    </row>
    <row r="145" spans="3:47" ht="12.95" customHeight="1" x14ac:dyDescent="0.2">
      <c r="C145" s="21"/>
      <c r="D145" s="21"/>
      <c r="P145" s="14"/>
      <c r="Z145">
        <f t="shared" si="66"/>
        <v>0</v>
      </c>
      <c r="AA145" s="120">
        <f t="shared" si="67"/>
        <v>-9.1877607334964195E-4</v>
      </c>
      <c r="AB145" s="120">
        <f t="shared" si="68"/>
        <v>-9999</v>
      </c>
      <c r="AC145" s="120">
        <f t="shared" si="69"/>
        <v>0</v>
      </c>
      <c r="AD145" s="120">
        <f t="shared" si="70"/>
        <v>-9999</v>
      </c>
      <c r="AE145" s="120">
        <f t="shared" si="71"/>
        <v>0</v>
      </c>
      <c r="AF145">
        <f t="shared" si="72"/>
        <v>-9999</v>
      </c>
      <c r="AG145" s="136"/>
      <c r="AH145">
        <f t="shared" si="73"/>
        <v>1.7527821288140035E-2</v>
      </c>
      <c r="AI145">
        <f t="shared" si="74"/>
        <v>0.94070450317383725</v>
      </c>
      <c r="AJ145">
        <f t="shared" si="75"/>
        <v>0.70033663967173654</v>
      </c>
      <c r="AK145">
        <f t="shared" si="76"/>
        <v>3.6159814536456708E-3</v>
      </c>
      <c r="AL145">
        <f t="shared" si="77"/>
        <v>3.0806856844577291</v>
      </c>
      <c r="AM145">
        <f t="shared" si="78"/>
        <v>32.826812986758966</v>
      </c>
      <c r="AN145" s="120">
        <f t="shared" si="88"/>
        <v>34.492882367762817</v>
      </c>
      <c r="AO145" s="120">
        <f t="shared" si="88"/>
        <v>34.492882367586425</v>
      </c>
      <c r="AP145" s="120">
        <f t="shared" si="88"/>
        <v>34.492882370561951</v>
      </c>
      <c r="AQ145" s="120">
        <f t="shared" si="88"/>
        <v>34.492882320368814</v>
      </c>
      <c r="AR145" s="120">
        <f t="shared" si="88"/>
        <v>34.492883167058793</v>
      </c>
      <c r="AS145" s="120">
        <f t="shared" si="88"/>
        <v>34.492868884543434</v>
      </c>
      <c r="AT145" s="120">
        <f t="shared" si="88"/>
        <v>34.49310980950527</v>
      </c>
      <c r="AU145" s="120">
        <f t="shared" si="80"/>
        <v>34.489045248501306</v>
      </c>
    </row>
    <row r="146" spans="3:47" ht="12.95" customHeight="1" x14ac:dyDescent="0.2">
      <c r="C146" s="21"/>
      <c r="D146" s="21"/>
      <c r="P146" s="14"/>
      <c r="Z146">
        <f t="shared" si="66"/>
        <v>0</v>
      </c>
      <c r="AA146" s="120">
        <f t="shared" si="67"/>
        <v>-9.1877607334964195E-4</v>
      </c>
      <c r="AB146" s="120">
        <f t="shared" si="68"/>
        <v>-9999</v>
      </c>
      <c r="AC146" s="120">
        <f t="shared" si="69"/>
        <v>0</v>
      </c>
      <c r="AD146" s="120">
        <f t="shared" si="70"/>
        <v>-9999</v>
      </c>
      <c r="AE146" s="120">
        <f t="shared" si="71"/>
        <v>0</v>
      </c>
      <c r="AF146">
        <f t="shared" si="72"/>
        <v>-9999</v>
      </c>
      <c r="AG146" s="136"/>
      <c r="AH146">
        <f t="shared" si="73"/>
        <v>1.7527821288140035E-2</v>
      </c>
      <c r="AI146">
        <f t="shared" si="74"/>
        <v>0.94070450317383725</v>
      </c>
      <c r="AJ146">
        <f t="shared" si="75"/>
        <v>0.70033663967173654</v>
      </c>
      <c r="AK146">
        <f t="shared" si="76"/>
        <v>3.6159814536456708E-3</v>
      </c>
      <c r="AL146">
        <f t="shared" si="77"/>
        <v>3.0806856844577291</v>
      </c>
      <c r="AM146">
        <f t="shared" si="78"/>
        <v>32.826812986758966</v>
      </c>
      <c r="AN146" s="120">
        <f t="shared" si="88"/>
        <v>34.492882367762817</v>
      </c>
      <c r="AO146" s="120">
        <f t="shared" si="88"/>
        <v>34.492882367586425</v>
      </c>
      <c r="AP146" s="120">
        <f t="shared" si="88"/>
        <v>34.492882370561951</v>
      </c>
      <c r="AQ146" s="120">
        <f t="shared" si="88"/>
        <v>34.492882320368814</v>
      </c>
      <c r="AR146" s="120">
        <f t="shared" si="88"/>
        <v>34.492883167058793</v>
      </c>
      <c r="AS146" s="120">
        <f t="shared" si="88"/>
        <v>34.492868884543434</v>
      </c>
      <c r="AT146" s="120">
        <f t="shared" si="88"/>
        <v>34.49310980950527</v>
      </c>
      <c r="AU146" s="120">
        <f t="shared" si="80"/>
        <v>34.489045248501306</v>
      </c>
    </row>
    <row r="147" spans="3:47" ht="12.95" customHeight="1" x14ac:dyDescent="0.2">
      <c r="C147" s="21"/>
      <c r="D147" s="21"/>
      <c r="P147" s="14"/>
      <c r="Z147">
        <f t="shared" si="66"/>
        <v>0</v>
      </c>
      <c r="AA147" s="120">
        <f t="shared" si="67"/>
        <v>-9.1877607334964195E-4</v>
      </c>
      <c r="AB147" s="120">
        <f t="shared" si="68"/>
        <v>-9999</v>
      </c>
      <c r="AC147" s="120">
        <f t="shared" si="69"/>
        <v>0</v>
      </c>
      <c r="AD147" s="120">
        <f t="shared" si="70"/>
        <v>-9999</v>
      </c>
      <c r="AE147" s="120">
        <f t="shared" si="71"/>
        <v>0</v>
      </c>
      <c r="AF147">
        <f t="shared" si="72"/>
        <v>-9999</v>
      </c>
      <c r="AG147" s="136"/>
      <c r="AH147">
        <f t="shared" si="73"/>
        <v>1.7527821288140035E-2</v>
      </c>
      <c r="AI147">
        <f t="shared" si="74"/>
        <v>0.94070450317383725</v>
      </c>
      <c r="AJ147">
        <f t="shared" si="75"/>
        <v>0.70033663967173654</v>
      </c>
      <c r="AK147">
        <f t="shared" si="76"/>
        <v>3.6159814536456708E-3</v>
      </c>
      <c r="AL147">
        <f t="shared" si="77"/>
        <v>3.0806856844577291</v>
      </c>
      <c r="AM147">
        <f t="shared" si="78"/>
        <v>32.826812986758966</v>
      </c>
      <c r="AN147" s="120">
        <f t="shared" si="88"/>
        <v>34.492882367762817</v>
      </c>
      <c r="AO147" s="120">
        <f t="shared" si="88"/>
        <v>34.492882367586425</v>
      </c>
      <c r="AP147" s="120">
        <f t="shared" si="88"/>
        <v>34.492882370561951</v>
      </c>
      <c r="AQ147" s="120">
        <f t="shared" si="88"/>
        <v>34.492882320368814</v>
      </c>
      <c r="AR147" s="120">
        <f t="shared" si="88"/>
        <v>34.492883167058793</v>
      </c>
      <c r="AS147" s="120">
        <f t="shared" si="88"/>
        <v>34.492868884543434</v>
      </c>
      <c r="AT147" s="120">
        <f t="shared" si="88"/>
        <v>34.49310980950527</v>
      </c>
      <c r="AU147" s="120">
        <f t="shared" si="80"/>
        <v>34.489045248501306</v>
      </c>
    </row>
    <row r="148" spans="3:47" ht="12.95" customHeight="1" x14ac:dyDescent="0.2">
      <c r="C148" s="21"/>
      <c r="D148" s="21"/>
      <c r="P148" s="14"/>
      <c r="Z148">
        <f t="shared" si="66"/>
        <v>0</v>
      </c>
      <c r="AA148" s="120">
        <f t="shared" si="67"/>
        <v>-9.1877607334964195E-4</v>
      </c>
      <c r="AB148" s="120">
        <f t="shared" si="68"/>
        <v>-9999</v>
      </c>
      <c r="AC148" s="120">
        <f t="shared" si="69"/>
        <v>0</v>
      </c>
      <c r="AD148" s="120">
        <f t="shared" si="70"/>
        <v>-9999</v>
      </c>
      <c r="AE148" s="120">
        <f t="shared" si="71"/>
        <v>0</v>
      </c>
      <c r="AF148">
        <f t="shared" si="72"/>
        <v>-9999</v>
      </c>
      <c r="AG148" s="136"/>
      <c r="AH148">
        <f t="shared" si="73"/>
        <v>1.7527821288140035E-2</v>
      </c>
      <c r="AI148">
        <f t="shared" si="74"/>
        <v>0.94070450317383725</v>
      </c>
      <c r="AJ148">
        <f t="shared" si="75"/>
        <v>0.70033663967173654</v>
      </c>
      <c r="AK148">
        <f t="shared" si="76"/>
        <v>3.6159814536456708E-3</v>
      </c>
      <c r="AL148">
        <f t="shared" si="77"/>
        <v>3.0806856844577291</v>
      </c>
      <c r="AM148">
        <f t="shared" si="78"/>
        <v>32.826812986758966</v>
      </c>
      <c r="AN148" s="120">
        <f t="shared" si="88"/>
        <v>34.492882367762817</v>
      </c>
      <c r="AO148" s="120">
        <f t="shared" si="88"/>
        <v>34.492882367586425</v>
      </c>
      <c r="AP148" s="120">
        <f t="shared" si="88"/>
        <v>34.492882370561951</v>
      </c>
      <c r="AQ148" s="120">
        <f t="shared" si="88"/>
        <v>34.492882320368814</v>
      </c>
      <c r="AR148" s="120">
        <f t="shared" si="88"/>
        <v>34.492883167058793</v>
      </c>
      <c r="AS148" s="120">
        <f t="shared" si="88"/>
        <v>34.492868884543434</v>
      </c>
      <c r="AT148" s="120">
        <f t="shared" si="88"/>
        <v>34.49310980950527</v>
      </c>
      <c r="AU148" s="120">
        <f t="shared" si="80"/>
        <v>34.489045248501306</v>
      </c>
    </row>
    <row r="149" spans="3:47" ht="12.95" customHeight="1" x14ac:dyDescent="0.2">
      <c r="C149" s="21"/>
      <c r="D149" s="21"/>
      <c r="P149" s="14"/>
      <c r="Z149">
        <f t="shared" ref="Z149:Z212" si="89">F149</f>
        <v>0</v>
      </c>
      <c r="AA149" s="120">
        <f t="shared" ref="AA149:AA212" si="90">AB$3+AB$4*Z149+AB$5*Z149^2+AH149</f>
        <v>-9.1877607334964195E-4</v>
      </c>
      <c r="AB149" s="120">
        <f t="shared" ref="AB149:AB212" si="91">IF(S149&lt;&gt;0,G149-AH149, -9999)</f>
        <v>-9999</v>
      </c>
      <c r="AC149" s="120">
        <f t="shared" ref="AC149:AC212" si="92">+G149-P149</f>
        <v>0</v>
      </c>
      <c r="AD149" s="120">
        <f t="shared" ref="AD149:AD212" si="93">IF(S149&lt;&gt;0,G149-AA149, -9999)</f>
        <v>-9999</v>
      </c>
      <c r="AE149" s="120">
        <f t="shared" ref="AE149:AE212" si="94">+(G149-AA149)^2*S149</f>
        <v>0</v>
      </c>
      <c r="AF149">
        <f t="shared" ref="AF149:AF212" si="95">IF(S149&lt;&gt;0,G149-P149, -9999)</f>
        <v>-9999</v>
      </c>
      <c r="AG149" s="136"/>
      <c r="AH149">
        <f t="shared" ref="AH149:AH212" si="96">$AB$6*($AB$11/AI149*AJ149+$AB$12)</f>
        <v>1.7527821288140035E-2</v>
      </c>
      <c r="AI149">
        <f t="shared" ref="AI149:AI212" si="97">1+$AB$7*COS(AL149)</f>
        <v>0.94070450317383725</v>
      </c>
      <c r="AJ149">
        <f t="shared" ref="AJ149:AJ212" si="98">SIN(AL149+RADIANS($AB$9))</f>
        <v>0.70033663967173654</v>
      </c>
      <c r="AK149">
        <f t="shared" ref="AK149:AK212" si="99">$AB$7*SIN(AL149)</f>
        <v>3.6159814536456708E-3</v>
      </c>
      <c r="AL149">
        <f t="shared" ref="AL149:AL212" si="100">2*ATAN(AM149)</f>
        <v>3.0806856844577291</v>
      </c>
      <c r="AM149">
        <f t="shared" ref="AM149:AM212" si="101">SQRT((1+$AB$7)/(1-$AB$7))*TAN(AN149/2)</f>
        <v>32.826812986758966</v>
      </c>
      <c r="AN149" s="120">
        <f t="shared" ref="AN149:AT164" si="102">$AU149+$AB$7*SIN(AO149)</f>
        <v>34.492882367762817</v>
      </c>
      <c r="AO149" s="120">
        <f t="shared" si="102"/>
        <v>34.492882367586425</v>
      </c>
      <c r="AP149" s="120">
        <f t="shared" si="102"/>
        <v>34.492882370561951</v>
      </c>
      <c r="AQ149" s="120">
        <f t="shared" si="102"/>
        <v>34.492882320368814</v>
      </c>
      <c r="AR149" s="120">
        <f t="shared" si="102"/>
        <v>34.492883167058793</v>
      </c>
      <c r="AS149" s="120">
        <f t="shared" si="102"/>
        <v>34.492868884543434</v>
      </c>
      <c r="AT149" s="120">
        <f t="shared" si="102"/>
        <v>34.49310980950527</v>
      </c>
      <c r="AU149" s="120">
        <f t="shared" ref="AU149:AU212" si="103">RADIANS($AB$9)+$AB$18*(F149-AB$15)</f>
        <v>34.489045248501306</v>
      </c>
    </row>
    <row r="150" spans="3:47" ht="12.95" customHeight="1" x14ac:dyDescent="0.2">
      <c r="C150" s="21"/>
      <c r="D150" s="21"/>
      <c r="P150" s="14"/>
      <c r="Z150">
        <f t="shared" si="89"/>
        <v>0</v>
      </c>
      <c r="AA150" s="120">
        <f t="shared" si="90"/>
        <v>-9.1877607334964195E-4</v>
      </c>
      <c r="AB150" s="120">
        <f t="shared" si="91"/>
        <v>-9999</v>
      </c>
      <c r="AC150" s="120">
        <f t="shared" si="92"/>
        <v>0</v>
      </c>
      <c r="AD150" s="120">
        <f t="shared" si="93"/>
        <v>-9999</v>
      </c>
      <c r="AE150" s="120">
        <f t="shared" si="94"/>
        <v>0</v>
      </c>
      <c r="AF150">
        <f t="shared" si="95"/>
        <v>-9999</v>
      </c>
      <c r="AG150" s="136"/>
      <c r="AH150">
        <f t="shared" si="96"/>
        <v>1.7527821288140035E-2</v>
      </c>
      <c r="AI150">
        <f t="shared" si="97"/>
        <v>0.94070450317383725</v>
      </c>
      <c r="AJ150">
        <f t="shared" si="98"/>
        <v>0.70033663967173654</v>
      </c>
      <c r="AK150">
        <f t="shared" si="99"/>
        <v>3.6159814536456708E-3</v>
      </c>
      <c r="AL150">
        <f t="shared" si="100"/>
        <v>3.0806856844577291</v>
      </c>
      <c r="AM150">
        <f t="shared" si="101"/>
        <v>32.826812986758966</v>
      </c>
      <c r="AN150" s="120">
        <f t="shared" si="102"/>
        <v>34.492882367762817</v>
      </c>
      <c r="AO150" s="120">
        <f t="shared" si="102"/>
        <v>34.492882367586425</v>
      </c>
      <c r="AP150" s="120">
        <f t="shared" si="102"/>
        <v>34.492882370561951</v>
      </c>
      <c r="AQ150" s="120">
        <f t="shared" si="102"/>
        <v>34.492882320368814</v>
      </c>
      <c r="AR150" s="120">
        <f t="shared" si="102"/>
        <v>34.492883167058793</v>
      </c>
      <c r="AS150" s="120">
        <f t="shared" si="102"/>
        <v>34.492868884543434</v>
      </c>
      <c r="AT150" s="120">
        <f t="shared" si="102"/>
        <v>34.49310980950527</v>
      </c>
      <c r="AU150" s="120">
        <f t="shared" si="103"/>
        <v>34.489045248501306</v>
      </c>
    </row>
    <row r="151" spans="3:47" ht="12.95" customHeight="1" x14ac:dyDescent="0.2">
      <c r="C151" s="21"/>
      <c r="D151" s="21"/>
      <c r="P151" s="14"/>
      <c r="Z151">
        <f t="shared" si="89"/>
        <v>0</v>
      </c>
      <c r="AA151" s="120">
        <f t="shared" si="90"/>
        <v>-9.1877607334964195E-4</v>
      </c>
      <c r="AB151" s="120">
        <f t="shared" si="91"/>
        <v>-9999</v>
      </c>
      <c r="AC151" s="120">
        <f t="shared" si="92"/>
        <v>0</v>
      </c>
      <c r="AD151" s="120">
        <f t="shared" si="93"/>
        <v>-9999</v>
      </c>
      <c r="AE151" s="120">
        <f t="shared" si="94"/>
        <v>0</v>
      </c>
      <c r="AF151">
        <f t="shared" si="95"/>
        <v>-9999</v>
      </c>
      <c r="AG151" s="136"/>
      <c r="AH151">
        <f t="shared" si="96"/>
        <v>1.7527821288140035E-2</v>
      </c>
      <c r="AI151">
        <f t="shared" si="97"/>
        <v>0.94070450317383725</v>
      </c>
      <c r="AJ151">
        <f t="shared" si="98"/>
        <v>0.70033663967173654</v>
      </c>
      <c r="AK151">
        <f t="shared" si="99"/>
        <v>3.6159814536456708E-3</v>
      </c>
      <c r="AL151">
        <f t="shared" si="100"/>
        <v>3.0806856844577291</v>
      </c>
      <c r="AM151">
        <f t="shared" si="101"/>
        <v>32.826812986758966</v>
      </c>
      <c r="AN151" s="120">
        <f t="shared" si="102"/>
        <v>34.492882367762817</v>
      </c>
      <c r="AO151" s="120">
        <f t="shared" si="102"/>
        <v>34.492882367586425</v>
      </c>
      <c r="AP151" s="120">
        <f t="shared" si="102"/>
        <v>34.492882370561951</v>
      </c>
      <c r="AQ151" s="120">
        <f t="shared" si="102"/>
        <v>34.492882320368814</v>
      </c>
      <c r="AR151" s="120">
        <f t="shared" si="102"/>
        <v>34.492883167058793</v>
      </c>
      <c r="AS151" s="120">
        <f t="shared" si="102"/>
        <v>34.492868884543434</v>
      </c>
      <c r="AT151" s="120">
        <f t="shared" si="102"/>
        <v>34.49310980950527</v>
      </c>
      <c r="AU151" s="120">
        <f t="shared" si="103"/>
        <v>34.489045248501306</v>
      </c>
    </row>
    <row r="152" spans="3:47" ht="12.95" customHeight="1" x14ac:dyDescent="0.2">
      <c r="C152" s="21"/>
      <c r="D152" s="21"/>
      <c r="P152" s="14"/>
      <c r="Z152">
        <f t="shared" si="89"/>
        <v>0</v>
      </c>
      <c r="AA152" s="120">
        <f t="shared" si="90"/>
        <v>-9.1877607334964195E-4</v>
      </c>
      <c r="AB152" s="120">
        <f t="shared" si="91"/>
        <v>-9999</v>
      </c>
      <c r="AC152" s="120">
        <f t="shared" si="92"/>
        <v>0</v>
      </c>
      <c r="AD152" s="120">
        <f t="shared" si="93"/>
        <v>-9999</v>
      </c>
      <c r="AE152" s="120">
        <f t="shared" si="94"/>
        <v>0</v>
      </c>
      <c r="AF152">
        <f t="shared" si="95"/>
        <v>-9999</v>
      </c>
      <c r="AG152" s="136"/>
      <c r="AH152">
        <f t="shared" si="96"/>
        <v>1.7527821288140035E-2</v>
      </c>
      <c r="AI152">
        <f t="shared" si="97"/>
        <v>0.94070450317383725</v>
      </c>
      <c r="AJ152">
        <f t="shared" si="98"/>
        <v>0.70033663967173654</v>
      </c>
      <c r="AK152">
        <f t="shared" si="99"/>
        <v>3.6159814536456708E-3</v>
      </c>
      <c r="AL152">
        <f t="shared" si="100"/>
        <v>3.0806856844577291</v>
      </c>
      <c r="AM152">
        <f t="shared" si="101"/>
        <v>32.826812986758966</v>
      </c>
      <c r="AN152" s="120">
        <f t="shared" si="102"/>
        <v>34.492882367762817</v>
      </c>
      <c r="AO152" s="120">
        <f t="shared" si="102"/>
        <v>34.492882367586425</v>
      </c>
      <c r="AP152" s="120">
        <f t="shared" si="102"/>
        <v>34.492882370561951</v>
      </c>
      <c r="AQ152" s="120">
        <f t="shared" si="102"/>
        <v>34.492882320368814</v>
      </c>
      <c r="AR152" s="120">
        <f t="shared" si="102"/>
        <v>34.492883167058793</v>
      </c>
      <c r="AS152" s="120">
        <f t="shared" si="102"/>
        <v>34.492868884543434</v>
      </c>
      <c r="AT152" s="120">
        <f t="shared" si="102"/>
        <v>34.49310980950527</v>
      </c>
      <c r="AU152" s="120">
        <f t="shared" si="103"/>
        <v>34.489045248501306</v>
      </c>
    </row>
    <row r="153" spans="3:47" ht="12.95" customHeight="1" x14ac:dyDescent="0.2">
      <c r="C153" s="21"/>
      <c r="D153" s="21"/>
      <c r="P153" s="14"/>
      <c r="Z153">
        <f t="shared" si="89"/>
        <v>0</v>
      </c>
      <c r="AA153" s="120">
        <f t="shared" si="90"/>
        <v>-9.1877607334964195E-4</v>
      </c>
      <c r="AB153" s="120">
        <f t="shared" si="91"/>
        <v>-9999</v>
      </c>
      <c r="AC153" s="120">
        <f t="shared" si="92"/>
        <v>0</v>
      </c>
      <c r="AD153" s="120">
        <f t="shared" si="93"/>
        <v>-9999</v>
      </c>
      <c r="AE153" s="120">
        <f t="shared" si="94"/>
        <v>0</v>
      </c>
      <c r="AF153">
        <f t="shared" si="95"/>
        <v>-9999</v>
      </c>
      <c r="AG153" s="136"/>
      <c r="AH153">
        <f t="shared" si="96"/>
        <v>1.7527821288140035E-2</v>
      </c>
      <c r="AI153">
        <f t="shared" si="97"/>
        <v>0.94070450317383725</v>
      </c>
      <c r="AJ153">
        <f t="shared" si="98"/>
        <v>0.70033663967173654</v>
      </c>
      <c r="AK153">
        <f t="shared" si="99"/>
        <v>3.6159814536456708E-3</v>
      </c>
      <c r="AL153">
        <f t="shared" si="100"/>
        <v>3.0806856844577291</v>
      </c>
      <c r="AM153">
        <f t="shared" si="101"/>
        <v>32.826812986758966</v>
      </c>
      <c r="AN153" s="120">
        <f t="shared" si="102"/>
        <v>34.492882367762817</v>
      </c>
      <c r="AO153" s="120">
        <f t="shared" si="102"/>
        <v>34.492882367586425</v>
      </c>
      <c r="AP153" s="120">
        <f t="shared" si="102"/>
        <v>34.492882370561951</v>
      </c>
      <c r="AQ153" s="120">
        <f t="shared" si="102"/>
        <v>34.492882320368814</v>
      </c>
      <c r="AR153" s="120">
        <f t="shared" si="102"/>
        <v>34.492883167058793</v>
      </c>
      <c r="AS153" s="120">
        <f t="shared" si="102"/>
        <v>34.492868884543434</v>
      </c>
      <c r="AT153" s="120">
        <f t="shared" si="102"/>
        <v>34.49310980950527</v>
      </c>
      <c r="AU153" s="120">
        <f t="shared" si="103"/>
        <v>34.489045248501306</v>
      </c>
    </row>
    <row r="154" spans="3:47" ht="12.95" customHeight="1" x14ac:dyDescent="0.2">
      <c r="C154" s="21"/>
      <c r="D154" s="21"/>
      <c r="P154" s="14"/>
      <c r="Z154">
        <f t="shared" si="89"/>
        <v>0</v>
      </c>
      <c r="AA154" s="120">
        <f t="shared" si="90"/>
        <v>-9.1877607334964195E-4</v>
      </c>
      <c r="AB154" s="120">
        <f t="shared" si="91"/>
        <v>-9999</v>
      </c>
      <c r="AC154" s="120">
        <f t="shared" si="92"/>
        <v>0</v>
      </c>
      <c r="AD154" s="120">
        <f t="shared" si="93"/>
        <v>-9999</v>
      </c>
      <c r="AE154" s="120">
        <f t="shared" si="94"/>
        <v>0</v>
      </c>
      <c r="AF154">
        <f t="shared" si="95"/>
        <v>-9999</v>
      </c>
      <c r="AG154" s="136"/>
      <c r="AH154">
        <f t="shared" si="96"/>
        <v>1.7527821288140035E-2</v>
      </c>
      <c r="AI154">
        <f t="shared" si="97"/>
        <v>0.94070450317383725</v>
      </c>
      <c r="AJ154">
        <f t="shared" si="98"/>
        <v>0.70033663967173654</v>
      </c>
      <c r="AK154">
        <f t="shared" si="99"/>
        <v>3.6159814536456708E-3</v>
      </c>
      <c r="AL154">
        <f t="shared" si="100"/>
        <v>3.0806856844577291</v>
      </c>
      <c r="AM154">
        <f t="shared" si="101"/>
        <v>32.826812986758966</v>
      </c>
      <c r="AN154" s="120">
        <f t="shared" si="102"/>
        <v>34.492882367762817</v>
      </c>
      <c r="AO154" s="120">
        <f t="shared" si="102"/>
        <v>34.492882367586425</v>
      </c>
      <c r="AP154" s="120">
        <f t="shared" si="102"/>
        <v>34.492882370561951</v>
      </c>
      <c r="AQ154" s="120">
        <f t="shared" si="102"/>
        <v>34.492882320368814</v>
      </c>
      <c r="AR154" s="120">
        <f t="shared" si="102"/>
        <v>34.492883167058793</v>
      </c>
      <c r="AS154" s="120">
        <f t="shared" si="102"/>
        <v>34.492868884543434</v>
      </c>
      <c r="AT154" s="120">
        <f t="shared" si="102"/>
        <v>34.49310980950527</v>
      </c>
      <c r="AU154" s="120">
        <f t="shared" si="103"/>
        <v>34.489045248501306</v>
      </c>
    </row>
    <row r="155" spans="3:47" ht="12.95" customHeight="1" x14ac:dyDescent="0.2">
      <c r="C155" s="21"/>
      <c r="D155" s="21"/>
      <c r="P155" s="14"/>
      <c r="Z155">
        <f t="shared" si="89"/>
        <v>0</v>
      </c>
      <c r="AA155" s="120">
        <f t="shared" si="90"/>
        <v>-9.1877607334964195E-4</v>
      </c>
      <c r="AB155" s="120">
        <f t="shared" si="91"/>
        <v>-9999</v>
      </c>
      <c r="AC155" s="120">
        <f t="shared" si="92"/>
        <v>0</v>
      </c>
      <c r="AD155" s="120">
        <f t="shared" si="93"/>
        <v>-9999</v>
      </c>
      <c r="AE155" s="120">
        <f t="shared" si="94"/>
        <v>0</v>
      </c>
      <c r="AF155">
        <f t="shared" si="95"/>
        <v>-9999</v>
      </c>
      <c r="AG155" s="136"/>
      <c r="AH155">
        <f t="shared" si="96"/>
        <v>1.7527821288140035E-2</v>
      </c>
      <c r="AI155">
        <f t="shared" si="97"/>
        <v>0.94070450317383725</v>
      </c>
      <c r="AJ155">
        <f t="shared" si="98"/>
        <v>0.70033663967173654</v>
      </c>
      <c r="AK155">
        <f t="shared" si="99"/>
        <v>3.6159814536456708E-3</v>
      </c>
      <c r="AL155">
        <f t="shared" si="100"/>
        <v>3.0806856844577291</v>
      </c>
      <c r="AM155">
        <f t="shared" si="101"/>
        <v>32.826812986758966</v>
      </c>
      <c r="AN155" s="120">
        <f t="shared" si="102"/>
        <v>34.492882367762817</v>
      </c>
      <c r="AO155" s="120">
        <f t="shared" si="102"/>
        <v>34.492882367586425</v>
      </c>
      <c r="AP155" s="120">
        <f t="shared" si="102"/>
        <v>34.492882370561951</v>
      </c>
      <c r="AQ155" s="120">
        <f t="shared" si="102"/>
        <v>34.492882320368814</v>
      </c>
      <c r="AR155" s="120">
        <f t="shared" si="102"/>
        <v>34.492883167058793</v>
      </c>
      <c r="AS155" s="120">
        <f t="shared" si="102"/>
        <v>34.492868884543434</v>
      </c>
      <c r="AT155" s="120">
        <f t="shared" si="102"/>
        <v>34.49310980950527</v>
      </c>
      <c r="AU155" s="120">
        <f t="shared" si="103"/>
        <v>34.489045248501306</v>
      </c>
    </row>
    <row r="156" spans="3:47" ht="12.95" customHeight="1" x14ac:dyDescent="0.2">
      <c r="C156" s="21"/>
      <c r="D156" s="21"/>
      <c r="P156" s="14"/>
      <c r="Z156">
        <f t="shared" si="89"/>
        <v>0</v>
      </c>
      <c r="AA156" s="120">
        <f t="shared" si="90"/>
        <v>-9.1877607334964195E-4</v>
      </c>
      <c r="AB156" s="120">
        <f t="shared" si="91"/>
        <v>-9999</v>
      </c>
      <c r="AC156" s="120">
        <f t="shared" si="92"/>
        <v>0</v>
      </c>
      <c r="AD156" s="120">
        <f t="shared" si="93"/>
        <v>-9999</v>
      </c>
      <c r="AE156" s="120">
        <f t="shared" si="94"/>
        <v>0</v>
      </c>
      <c r="AF156">
        <f t="shared" si="95"/>
        <v>-9999</v>
      </c>
      <c r="AG156" s="136"/>
      <c r="AH156">
        <f t="shared" si="96"/>
        <v>1.7527821288140035E-2</v>
      </c>
      <c r="AI156">
        <f t="shared" si="97"/>
        <v>0.94070450317383725</v>
      </c>
      <c r="AJ156">
        <f t="shared" si="98"/>
        <v>0.70033663967173654</v>
      </c>
      <c r="AK156">
        <f t="shared" si="99"/>
        <v>3.6159814536456708E-3</v>
      </c>
      <c r="AL156">
        <f t="shared" si="100"/>
        <v>3.0806856844577291</v>
      </c>
      <c r="AM156">
        <f t="shared" si="101"/>
        <v>32.826812986758966</v>
      </c>
      <c r="AN156" s="120">
        <f t="shared" si="102"/>
        <v>34.492882367762817</v>
      </c>
      <c r="AO156" s="120">
        <f t="shared" si="102"/>
        <v>34.492882367586425</v>
      </c>
      <c r="AP156" s="120">
        <f t="shared" si="102"/>
        <v>34.492882370561951</v>
      </c>
      <c r="AQ156" s="120">
        <f t="shared" si="102"/>
        <v>34.492882320368814</v>
      </c>
      <c r="AR156" s="120">
        <f t="shared" si="102"/>
        <v>34.492883167058793</v>
      </c>
      <c r="AS156" s="120">
        <f t="shared" si="102"/>
        <v>34.492868884543434</v>
      </c>
      <c r="AT156" s="120">
        <f t="shared" si="102"/>
        <v>34.49310980950527</v>
      </c>
      <c r="AU156" s="120">
        <f t="shared" si="103"/>
        <v>34.489045248501306</v>
      </c>
    </row>
    <row r="157" spans="3:47" ht="12.95" customHeight="1" x14ac:dyDescent="0.2">
      <c r="C157" s="21"/>
      <c r="D157" s="21"/>
      <c r="P157" s="14"/>
      <c r="Z157">
        <f t="shared" si="89"/>
        <v>0</v>
      </c>
      <c r="AA157" s="120">
        <f t="shared" si="90"/>
        <v>-9.1877607334964195E-4</v>
      </c>
      <c r="AB157" s="120">
        <f t="shared" si="91"/>
        <v>-9999</v>
      </c>
      <c r="AC157" s="120">
        <f t="shared" si="92"/>
        <v>0</v>
      </c>
      <c r="AD157" s="120">
        <f t="shared" si="93"/>
        <v>-9999</v>
      </c>
      <c r="AE157" s="120">
        <f t="shared" si="94"/>
        <v>0</v>
      </c>
      <c r="AF157">
        <f t="shared" si="95"/>
        <v>-9999</v>
      </c>
      <c r="AG157" s="136"/>
      <c r="AH157">
        <f t="shared" si="96"/>
        <v>1.7527821288140035E-2</v>
      </c>
      <c r="AI157">
        <f t="shared" si="97"/>
        <v>0.94070450317383725</v>
      </c>
      <c r="AJ157">
        <f t="shared" si="98"/>
        <v>0.70033663967173654</v>
      </c>
      <c r="AK157">
        <f t="shared" si="99"/>
        <v>3.6159814536456708E-3</v>
      </c>
      <c r="AL157">
        <f t="shared" si="100"/>
        <v>3.0806856844577291</v>
      </c>
      <c r="AM157">
        <f t="shared" si="101"/>
        <v>32.826812986758966</v>
      </c>
      <c r="AN157" s="120">
        <f t="shared" si="102"/>
        <v>34.492882367762817</v>
      </c>
      <c r="AO157" s="120">
        <f t="shared" si="102"/>
        <v>34.492882367586425</v>
      </c>
      <c r="AP157" s="120">
        <f t="shared" si="102"/>
        <v>34.492882370561951</v>
      </c>
      <c r="AQ157" s="120">
        <f t="shared" si="102"/>
        <v>34.492882320368814</v>
      </c>
      <c r="AR157" s="120">
        <f t="shared" si="102"/>
        <v>34.492883167058793</v>
      </c>
      <c r="AS157" s="120">
        <f t="shared" si="102"/>
        <v>34.492868884543434</v>
      </c>
      <c r="AT157" s="120">
        <f t="shared" si="102"/>
        <v>34.49310980950527</v>
      </c>
      <c r="AU157" s="120">
        <f t="shared" si="103"/>
        <v>34.489045248501306</v>
      </c>
    </row>
    <row r="158" spans="3:47" ht="12.95" customHeight="1" x14ac:dyDescent="0.2">
      <c r="C158" s="21"/>
      <c r="D158" s="21"/>
      <c r="P158" s="14"/>
      <c r="Z158">
        <f t="shared" si="89"/>
        <v>0</v>
      </c>
      <c r="AA158" s="120">
        <f t="shared" si="90"/>
        <v>-9.1877607334964195E-4</v>
      </c>
      <c r="AB158" s="120">
        <f t="shared" si="91"/>
        <v>-9999</v>
      </c>
      <c r="AC158" s="120">
        <f t="shared" si="92"/>
        <v>0</v>
      </c>
      <c r="AD158" s="120">
        <f t="shared" si="93"/>
        <v>-9999</v>
      </c>
      <c r="AE158" s="120">
        <f t="shared" si="94"/>
        <v>0</v>
      </c>
      <c r="AF158">
        <f t="shared" si="95"/>
        <v>-9999</v>
      </c>
      <c r="AG158" s="136"/>
      <c r="AH158">
        <f t="shared" si="96"/>
        <v>1.7527821288140035E-2</v>
      </c>
      <c r="AI158">
        <f t="shared" si="97"/>
        <v>0.94070450317383725</v>
      </c>
      <c r="AJ158">
        <f t="shared" si="98"/>
        <v>0.70033663967173654</v>
      </c>
      <c r="AK158">
        <f t="shared" si="99"/>
        <v>3.6159814536456708E-3</v>
      </c>
      <c r="AL158">
        <f t="shared" si="100"/>
        <v>3.0806856844577291</v>
      </c>
      <c r="AM158">
        <f t="shared" si="101"/>
        <v>32.826812986758966</v>
      </c>
      <c r="AN158" s="120">
        <f t="shared" si="102"/>
        <v>34.492882367762817</v>
      </c>
      <c r="AO158" s="120">
        <f t="shared" si="102"/>
        <v>34.492882367586425</v>
      </c>
      <c r="AP158" s="120">
        <f t="shared" si="102"/>
        <v>34.492882370561951</v>
      </c>
      <c r="AQ158" s="120">
        <f t="shared" si="102"/>
        <v>34.492882320368814</v>
      </c>
      <c r="AR158" s="120">
        <f t="shared" si="102"/>
        <v>34.492883167058793</v>
      </c>
      <c r="AS158" s="120">
        <f t="shared" si="102"/>
        <v>34.492868884543434</v>
      </c>
      <c r="AT158" s="120">
        <f t="shared" si="102"/>
        <v>34.49310980950527</v>
      </c>
      <c r="AU158" s="120">
        <f t="shared" si="103"/>
        <v>34.489045248501306</v>
      </c>
    </row>
    <row r="159" spans="3:47" ht="12.95" customHeight="1" x14ac:dyDescent="0.2">
      <c r="C159" s="21"/>
      <c r="D159" s="21"/>
      <c r="P159" s="14"/>
      <c r="Z159">
        <f t="shared" si="89"/>
        <v>0</v>
      </c>
      <c r="AA159" s="120">
        <f t="shared" si="90"/>
        <v>-9.1877607334964195E-4</v>
      </c>
      <c r="AB159" s="120">
        <f t="shared" si="91"/>
        <v>-9999</v>
      </c>
      <c r="AC159" s="120">
        <f t="shared" si="92"/>
        <v>0</v>
      </c>
      <c r="AD159" s="120">
        <f t="shared" si="93"/>
        <v>-9999</v>
      </c>
      <c r="AE159" s="120">
        <f t="shared" si="94"/>
        <v>0</v>
      </c>
      <c r="AF159">
        <f t="shared" si="95"/>
        <v>-9999</v>
      </c>
      <c r="AG159" s="136"/>
      <c r="AH159">
        <f t="shared" si="96"/>
        <v>1.7527821288140035E-2</v>
      </c>
      <c r="AI159">
        <f t="shared" si="97"/>
        <v>0.94070450317383725</v>
      </c>
      <c r="AJ159">
        <f t="shared" si="98"/>
        <v>0.70033663967173654</v>
      </c>
      <c r="AK159">
        <f t="shared" si="99"/>
        <v>3.6159814536456708E-3</v>
      </c>
      <c r="AL159">
        <f t="shared" si="100"/>
        <v>3.0806856844577291</v>
      </c>
      <c r="AM159">
        <f t="shared" si="101"/>
        <v>32.826812986758966</v>
      </c>
      <c r="AN159" s="120">
        <f t="shared" si="102"/>
        <v>34.492882367762817</v>
      </c>
      <c r="AO159" s="120">
        <f t="shared" si="102"/>
        <v>34.492882367586425</v>
      </c>
      <c r="AP159" s="120">
        <f t="shared" si="102"/>
        <v>34.492882370561951</v>
      </c>
      <c r="AQ159" s="120">
        <f t="shared" si="102"/>
        <v>34.492882320368814</v>
      </c>
      <c r="AR159" s="120">
        <f t="shared" si="102"/>
        <v>34.492883167058793</v>
      </c>
      <c r="AS159" s="120">
        <f t="shared" si="102"/>
        <v>34.492868884543434</v>
      </c>
      <c r="AT159" s="120">
        <f t="shared" si="102"/>
        <v>34.49310980950527</v>
      </c>
      <c r="AU159" s="120">
        <f t="shared" si="103"/>
        <v>34.489045248501306</v>
      </c>
    </row>
    <row r="160" spans="3:47" ht="12.95" customHeight="1" x14ac:dyDescent="0.2">
      <c r="C160" s="21"/>
      <c r="D160" s="21"/>
      <c r="P160" s="14"/>
      <c r="Z160">
        <f t="shared" si="89"/>
        <v>0</v>
      </c>
      <c r="AA160" s="120">
        <f t="shared" si="90"/>
        <v>-9.1877607334964195E-4</v>
      </c>
      <c r="AB160" s="120">
        <f t="shared" si="91"/>
        <v>-9999</v>
      </c>
      <c r="AC160" s="120">
        <f t="shared" si="92"/>
        <v>0</v>
      </c>
      <c r="AD160" s="120">
        <f t="shared" si="93"/>
        <v>-9999</v>
      </c>
      <c r="AE160" s="120">
        <f t="shared" si="94"/>
        <v>0</v>
      </c>
      <c r="AF160">
        <f t="shared" si="95"/>
        <v>-9999</v>
      </c>
      <c r="AG160" s="136"/>
      <c r="AH160">
        <f t="shared" si="96"/>
        <v>1.7527821288140035E-2</v>
      </c>
      <c r="AI160">
        <f t="shared" si="97"/>
        <v>0.94070450317383725</v>
      </c>
      <c r="AJ160">
        <f t="shared" si="98"/>
        <v>0.70033663967173654</v>
      </c>
      <c r="AK160">
        <f t="shared" si="99"/>
        <v>3.6159814536456708E-3</v>
      </c>
      <c r="AL160">
        <f t="shared" si="100"/>
        <v>3.0806856844577291</v>
      </c>
      <c r="AM160">
        <f t="shared" si="101"/>
        <v>32.826812986758966</v>
      </c>
      <c r="AN160" s="120">
        <f t="shared" si="102"/>
        <v>34.492882367762817</v>
      </c>
      <c r="AO160" s="120">
        <f t="shared" si="102"/>
        <v>34.492882367586425</v>
      </c>
      <c r="AP160" s="120">
        <f t="shared" si="102"/>
        <v>34.492882370561951</v>
      </c>
      <c r="AQ160" s="120">
        <f t="shared" si="102"/>
        <v>34.492882320368814</v>
      </c>
      <c r="AR160" s="120">
        <f t="shared" si="102"/>
        <v>34.492883167058793</v>
      </c>
      <c r="AS160" s="120">
        <f t="shared" si="102"/>
        <v>34.492868884543434</v>
      </c>
      <c r="AT160" s="120">
        <f t="shared" si="102"/>
        <v>34.49310980950527</v>
      </c>
      <c r="AU160" s="120">
        <f t="shared" si="103"/>
        <v>34.489045248501306</v>
      </c>
    </row>
    <row r="161" spans="3:48" ht="12.95" customHeight="1" x14ac:dyDescent="0.2">
      <c r="C161" s="21"/>
      <c r="D161" s="21"/>
      <c r="P161" s="14"/>
      <c r="Z161" s="139">
        <f t="shared" si="89"/>
        <v>0</v>
      </c>
      <c r="AA161" s="139">
        <f t="shared" si="90"/>
        <v>-9.1877607334964195E-4</v>
      </c>
      <c r="AB161" s="120">
        <f t="shared" si="91"/>
        <v>-9999</v>
      </c>
      <c r="AC161" s="139">
        <f t="shared" si="92"/>
        <v>0</v>
      </c>
      <c r="AD161" s="139">
        <f t="shared" si="93"/>
        <v>-9999</v>
      </c>
      <c r="AE161" s="139">
        <f t="shared" si="94"/>
        <v>0</v>
      </c>
      <c r="AF161" s="139">
        <f t="shared" si="95"/>
        <v>-9999</v>
      </c>
      <c r="AG161" s="143"/>
      <c r="AH161" s="139">
        <f t="shared" si="96"/>
        <v>1.7527821288140035E-2</v>
      </c>
      <c r="AI161" s="139">
        <f t="shared" si="97"/>
        <v>0.94070450317383725</v>
      </c>
      <c r="AJ161" s="139">
        <f t="shared" si="98"/>
        <v>0.70033663967173654</v>
      </c>
      <c r="AK161" s="139">
        <f t="shared" si="99"/>
        <v>3.6159814536456708E-3</v>
      </c>
      <c r="AL161" s="139">
        <f t="shared" si="100"/>
        <v>3.0806856844577291</v>
      </c>
      <c r="AM161" s="139">
        <f t="shared" si="101"/>
        <v>32.826812986758966</v>
      </c>
      <c r="AN161" s="139">
        <f t="shared" si="102"/>
        <v>34.492882367762817</v>
      </c>
      <c r="AO161" s="139">
        <f t="shared" si="102"/>
        <v>34.492882367586425</v>
      </c>
      <c r="AP161" s="139">
        <f t="shared" si="102"/>
        <v>34.492882370561951</v>
      </c>
      <c r="AQ161" s="139">
        <f t="shared" si="102"/>
        <v>34.492882320368814</v>
      </c>
      <c r="AR161" s="139">
        <f t="shared" si="102"/>
        <v>34.492883167058793</v>
      </c>
      <c r="AS161" s="139">
        <f t="shared" si="102"/>
        <v>34.492868884543434</v>
      </c>
      <c r="AT161" s="139">
        <f t="shared" si="102"/>
        <v>34.49310980950527</v>
      </c>
      <c r="AU161" s="139">
        <f t="shared" si="103"/>
        <v>34.489045248501306</v>
      </c>
    </row>
    <row r="162" spans="3:48" ht="12.95" customHeight="1" x14ac:dyDescent="0.2">
      <c r="C162" s="21"/>
      <c r="D162" s="21"/>
      <c r="P162" s="14"/>
      <c r="Z162" s="139">
        <f t="shared" si="89"/>
        <v>0</v>
      </c>
      <c r="AA162" s="139">
        <f t="shared" si="90"/>
        <v>-9.1877607334964195E-4</v>
      </c>
      <c r="AB162" s="120">
        <f t="shared" si="91"/>
        <v>-9999</v>
      </c>
      <c r="AC162" s="139">
        <f t="shared" si="92"/>
        <v>0</v>
      </c>
      <c r="AD162" s="139">
        <f t="shared" si="93"/>
        <v>-9999</v>
      </c>
      <c r="AE162" s="139">
        <f t="shared" si="94"/>
        <v>0</v>
      </c>
      <c r="AF162" s="139">
        <f t="shared" si="95"/>
        <v>-9999</v>
      </c>
      <c r="AG162" s="143"/>
      <c r="AH162" s="139">
        <f t="shared" si="96"/>
        <v>1.7527821288140035E-2</v>
      </c>
      <c r="AI162" s="139">
        <f t="shared" si="97"/>
        <v>0.94070450317383725</v>
      </c>
      <c r="AJ162" s="139">
        <f t="shared" si="98"/>
        <v>0.70033663967173654</v>
      </c>
      <c r="AK162" s="139">
        <f t="shared" si="99"/>
        <v>3.6159814536456708E-3</v>
      </c>
      <c r="AL162" s="139">
        <f t="shared" si="100"/>
        <v>3.0806856844577291</v>
      </c>
      <c r="AM162" s="139">
        <f t="shared" si="101"/>
        <v>32.826812986758966</v>
      </c>
      <c r="AN162" s="139">
        <f t="shared" si="102"/>
        <v>34.492882367762817</v>
      </c>
      <c r="AO162" s="139">
        <f t="shared" si="102"/>
        <v>34.492882367586425</v>
      </c>
      <c r="AP162" s="139">
        <f t="shared" si="102"/>
        <v>34.492882370561951</v>
      </c>
      <c r="AQ162" s="139">
        <f t="shared" si="102"/>
        <v>34.492882320368814</v>
      </c>
      <c r="AR162" s="139">
        <f t="shared" si="102"/>
        <v>34.492883167058793</v>
      </c>
      <c r="AS162" s="139">
        <f t="shared" si="102"/>
        <v>34.492868884543434</v>
      </c>
      <c r="AT162" s="139">
        <f t="shared" si="102"/>
        <v>34.49310980950527</v>
      </c>
      <c r="AU162" s="139">
        <f t="shared" si="103"/>
        <v>34.489045248501306</v>
      </c>
    </row>
    <row r="163" spans="3:48" ht="12.95" customHeight="1" x14ac:dyDescent="0.2">
      <c r="C163" s="21"/>
      <c r="D163" s="21"/>
      <c r="P163" s="14"/>
      <c r="Z163" s="139">
        <f t="shared" si="89"/>
        <v>0</v>
      </c>
      <c r="AA163" s="139">
        <f t="shared" si="90"/>
        <v>-9.1877607334964195E-4</v>
      </c>
      <c r="AB163" s="120">
        <f t="shared" si="91"/>
        <v>-9999</v>
      </c>
      <c r="AC163" s="139">
        <f t="shared" si="92"/>
        <v>0</v>
      </c>
      <c r="AD163" s="139">
        <f t="shared" si="93"/>
        <v>-9999</v>
      </c>
      <c r="AE163" s="139">
        <f t="shared" si="94"/>
        <v>0</v>
      </c>
      <c r="AF163" s="139">
        <f t="shared" si="95"/>
        <v>-9999</v>
      </c>
      <c r="AG163" s="143"/>
      <c r="AH163" s="139">
        <f t="shared" si="96"/>
        <v>1.7527821288140035E-2</v>
      </c>
      <c r="AI163" s="139">
        <f t="shared" si="97"/>
        <v>0.94070450317383725</v>
      </c>
      <c r="AJ163" s="139">
        <f t="shared" si="98"/>
        <v>0.70033663967173654</v>
      </c>
      <c r="AK163" s="139">
        <f t="shared" si="99"/>
        <v>3.6159814536456708E-3</v>
      </c>
      <c r="AL163" s="139">
        <f t="shared" si="100"/>
        <v>3.0806856844577291</v>
      </c>
      <c r="AM163" s="139">
        <f t="shared" si="101"/>
        <v>32.826812986758966</v>
      </c>
      <c r="AN163" s="139">
        <f t="shared" si="102"/>
        <v>34.492882367762817</v>
      </c>
      <c r="AO163" s="139">
        <f t="shared" si="102"/>
        <v>34.492882367586425</v>
      </c>
      <c r="AP163" s="139">
        <f t="shared" si="102"/>
        <v>34.492882370561951</v>
      </c>
      <c r="AQ163" s="139">
        <f t="shared" si="102"/>
        <v>34.492882320368814</v>
      </c>
      <c r="AR163" s="139">
        <f t="shared" si="102"/>
        <v>34.492883167058793</v>
      </c>
      <c r="AS163" s="139">
        <f t="shared" si="102"/>
        <v>34.492868884543434</v>
      </c>
      <c r="AT163" s="139">
        <f t="shared" si="102"/>
        <v>34.49310980950527</v>
      </c>
      <c r="AU163" s="139">
        <f t="shared" si="103"/>
        <v>34.489045248501306</v>
      </c>
    </row>
    <row r="164" spans="3:48" ht="12.95" customHeight="1" x14ac:dyDescent="0.2">
      <c r="C164" s="21"/>
      <c r="D164" s="21"/>
      <c r="P164" s="14"/>
      <c r="Z164" s="139">
        <f t="shared" si="89"/>
        <v>0</v>
      </c>
      <c r="AA164" s="139">
        <f t="shared" si="90"/>
        <v>-9.1877607334964195E-4</v>
      </c>
      <c r="AB164" s="120">
        <f t="shared" si="91"/>
        <v>-9999</v>
      </c>
      <c r="AC164" s="139">
        <f t="shared" si="92"/>
        <v>0</v>
      </c>
      <c r="AD164" s="139">
        <f t="shared" si="93"/>
        <v>-9999</v>
      </c>
      <c r="AE164" s="139">
        <f t="shared" si="94"/>
        <v>0</v>
      </c>
      <c r="AF164" s="139">
        <f t="shared" si="95"/>
        <v>-9999</v>
      </c>
      <c r="AG164" s="143"/>
      <c r="AH164" s="139">
        <f t="shared" si="96"/>
        <v>1.7527821288140035E-2</v>
      </c>
      <c r="AI164" s="139">
        <f t="shared" si="97"/>
        <v>0.94070450317383725</v>
      </c>
      <c r="AJ164" s="139">
        <f t="shared" si="98"/>
        <v>0.70033663967173654</v>
      </c>
      <c r="AK164" s="139">
        <f t="shared" si="99"/>
        <v>3.6159814536456708E-3</v>
      </c>
      <c r="AL164" s="139">
        <f t="shared" si="100"/>
        <v>3.0806856844577291</v>
      </c>
      <c r="AM164" s="139">
        <f t="shared" si="101"/>
        <v>32.826812986758966</v>
      </c>
      <c r="AN164" s="139">
        <f t="shared" si="102"/>
        <v>34.492882367762817</v>
      </c>
      <c r="AO164" s="139">
        <f t="shared" si="102"/>
        <v>34.492882367586425</v>
      </c>
      <c r="AP164" s="139">
        <f t="shared" si="102"/>
        <v>34.492882370561951</v>
      </c>
      <c r="AQ164" s="139">
        <f t="shared" si="102"/>
        <v>34.492882320368814</v>
      </c>
      <c r="AR164" s="139">
        <f t="shared" si="102"/>
        <v>34.492883167058793</v>
      </c>
      <c r="AS164" s="139">
        <f t="shared" si="102"/>
        <v>34.492868884543434</v>
      </c>
      <c r="AT164" s="139">
        <f t="shared" si="102"/>
        <v>34.49310980950527</v>
      </c>
      <c r="AU164" s="139">
        <f t="shared" si="103"/>
        <v>34.489045248501306</v>
      </c>
    </row>
    <row r="165" spans="3:48" ht="12.95" customHeight="1" x14ac:dyDescent="0.2">
      <c r="C165" s="21"/>
      <c r="D165" s="21"/>
      <c r="P165" s="14"/>
      <c r="Z165" s="139">
        <f t="shared" si="89"/>
        <v>0</v>
      </c>
      <c r="AA165" s="139">
        <f t="shared" si="90"/>
        <v>-9.1877607334964195E-4</v>
      </c>
      <c r="AB165" s="120">
        <f t="shared" si="91"/>
        <v>-9999</v>
      </c>
      <c r="AC165" s="139">
        <f t="shared" si="92"/>
        <v>0</v>
      </c>
      <c r="AD165" s="139">
        <f t="shared" si="93"/>
        <v>-9999</v>
      </c>
      <c r="AE165" s="139">
        <f t="shared" si="94"/>
        <v>0</v>
      </c>
      <c r="AF165" s="139">
        <f t="shared" si="95"/>
        <v>-9999</v>
      </c>
      <c r="AG165" s="143"/>
      <c r="AH165" s="139">
        <f t="shared" si="96"/>
        <v>1.7527821288140035E-2</v>
      </c>
      <c r="AI165" s="139">
        <f t="shared" si="97"/>
        <v>0.94070450317383725</v>
      </c>
      <c r="AJ165" s="139">
        <f t="shared" si="98"/>
        <v>0.70033663967173654</v>
      </c>
      <c r="AK165" s="139">
        <f t="shared" si="99"/>
        <v>3.6159814536456708E-3</v>
      </c>
      <c r="AL165" s="139">
        <f t="shared" si="100"/>
        <v>3.0806856844577291</v>
      </c>
      <c r="AM165" s="139">
        <f t="shared" si="101"/>
        <v>32.826812986758966</v>
      </c>
      <c r="AN165" s="139">
        <f t="shared" ref="AN165:AT180" si="104">$AU165+$AB$7*SIN(AO165)</f>
        <v>34.492882367762817</v>
      </c>
      <c r="AO165" s="139">
        <f t="shared" si="104"/>
        <v>34.492882367586425</v>
      </c>
      <c r="AP165" s="139">
        <f t="shared" si="104"/>
        <v>34.492882370561951</v>
      </c>
      <c r="AQ165" s="139">
        <f t="shared" si="104"/>
        <v>34.492882320368814</v>
      </c>
      <c r="AR165" s="139">
        <f t="shared" si="104"/>
        <v>34.492883167058793</v>
      </c>
      <c r="AS165" s="139">
        <f t="shared" si="104"/>
        <v>34.492868884543434</v>
      </c>
      <c r="AT165" s="139">
        <f t="shared" si="104"/>
        <v>34.49310980950527</v>
      </c>
      <c r="AU165" s="139">
        <f t="shared" si="103"/>
        <v>34.489045248501306</v>
      </c>
    </row>
    <row r="166" spans="3:48" ht="12.95" customHeight="1" x14ac:dyDescent="0.2">
      <c r="C166" s="21"/>
      <c r="D166" s="21"/>
      <c r="P166" s="14"/>
      <c r="Z166" s="139">
        <f t="shared" si="89"/>
        <v>0</v>
      </c>
      <c r="AA166" s="139">
        <f t="shared" si="90"/>
        <v>-9.1877607334964195E-4</v>
      </c>
      <c r="AB166" s="120">
        <f t="shared" si="91"/>
        <v>-9999</v>
      </c>
      <c r="AC166" s="139">
        <f t="shared" si="92"/>
        <v>0</v>
      </c>
      <c r="AD166" s="139">
        <f t="shared" si="93"/>
        <v>-9999</v>
      </c>
      <c r="AE166" s="139">
        <f t="shared" si="94"/>
        <v>0</v>
      </c>
      <c r="AF166" s="139">
        <f t="shared" si="95"/>
        <v>-9999</v>
      </c>
      <c r="AG166" s="143"/>
      <c r="AH166" s="139">
        <f t="shared" si="96"/>
        <v>1.7527821288140035E-2</v>
      </c>
      <c r="AI166" s="139">
        <f t="shared" si="97"/>
        <v>0.94070450317383725</v>
      </c>
      <c r="AJ166" s="139">
        <f t="shared" si="98"/>
        <v>0.70033663967173654</v>
      </c>
      <c r="AK166" s="139">
        <f t="shared" si="99"/>
        <v>3.6159814536456708E-3</v>
      </c>
      <c r="AL166" s="139">
        <f t="shared" si="100"/>
        <v>3.0806856844577291</v>
      </c>
      <c r="AM166" s="139">
        <f t="shared" si="101"/>
        <v>32.826812986758966</v>
      </c>
      <c r="AN166" s="139">
        <f t="shared" si="104"/>
        <v>34.492882367762817</v>
      </c>
      <c r="AO166" s="139">
        <f t="shared" si="104"/>
        <v>34.492882367586425</v>
      </c>
      <c r="AP166" s="139">
        <f t="shared" si="104"/>
        <v>34.492882370561951</v>
      </c>
      <c r="AQ166" s="139">
        <f t="shared" si="104"/>
        <v>34.492882320368814</v>
      </c>
      <c r="AR166" s="139">
        <f t="shared" si="104"/>
        <v>34.492883167058793</v>
      </c>
      <c r="AS166" s="139">
        <f t="shared" si="104"/>
        <v>34.492868884543434</v>
      </c>
      <c r="AT166" s="139">
        <f t="shared" si="104"/>
        <v>34.49310980950527</v>
      </c>
      <c r="AU166" s="139">
        <f t="shared" si="103"/>
        <v>34.489045248501306</v>
      </c>
    </row>
    <row r="167" spans="3:48" ht="12.95" customHeight="1" x14ac:dyDescent="0.2">
      <c r="C167" s="21"/>
      <c r="D167" s="21"/>
      <c r="P167" s="14"/>
      <c r="Z167">
        <f t="shared" si="89"/>
        <v>0</v>
      </c>
      <c r="AA167" s="120">
        <f t="shared" si="90"/>
        <v>-9.1877607334964195E-4</v>
      </c>
      <c r="AB167" s="120">
        <f t="shared" si="91"/>
        <v>-9999</v>
      </c>
      <c r="AC167" s="120">
        <f t="shared" si="92"/>
        <v>0</v>
      </c>
      <c r="AD167" s="120">
        <f t="shared" si="93"/>
        <v>-9999</v>
      </c>
      <c r="AE167" s="120">
        <f t="shared" si="94"/>
        <v>0</v>
      </c>
      <c r="AF167">
        <f t="shared" si="95"/>
        <v>-9999</v>
      </c>
      <c r="AG167" s="136"/>
      <c r="AH167">
        <f t="shared" si="96"/>
        <v>1.7527821288140035E-2</v>
      </c>
      <c r="AI167">
        <f t="shared" si="97"/>
        <v>0.94070450317383725</v>
      </c>
      <c r="AJ167">
        <f t="shared" si="98"/>
        <v>0.70033663967173654</v>
      </c>
      <c r="AK167">
        <f t="shared" si="99"/>
        <v>3.6159814536456708E-3</v>
      </c>
      <c r="AL167">
        <f t="shared" si="100"/>
        <v>3.0806856844577291</v>
      </c>
      <c r="AM167">
        <f t="shared" si="101"/>
        <v>32.826812986758966</v>
      </c>
      <c r="AN167" s="120">
        <f t="shared" si="104"/>
        <v>34.492882367762817</v>
      </c>
      <c r="AO167" s="120">
        <f t="shared" si="104"/>
        <v>34.492882367586425</v>
      </c>
      <c r="AP167" s="120">
        <f t="shared" si="104"/>
        <v>34.492882370561951</v>
      </c>
      <c r="AQ167" s="120">
        <f t="shared" si="104"/>
        <v>34.492882320368814</v>
      </c>
      <c r="AR167" s="120">
        <f t="shared" si="104"/>
        <v>34.492883167058793</v>
      </c>
      <c r="AS167" s="120">
        <f t="shared" si="104"/>
        <v>34.492868884543434</v>
      </c>
      <c r="AT167" s="120">
        <f t="shared" si="104"/>
        <v>34.49310980950527</v>
      </c>
      <c r="AU167" s="120">
        <f t="shared" si="103"/>
        <v>34.489045248501306</v>
      </c>
    </row>
    <row r="168" spans="3:48" ht="12.95" customHeight="1" x14ac:dyDescent="0.2">
      <c r="C168" s="21"/>
      <c r="D168" s="21"/>
      <c r="P168" s="14"/>
      <c r="Z168" s="139">
        <f t="shared" si="89"/>
        <v>0</v>
      </c>
      <c r="AA168" s="139">
        <f t="shared" si="90"/>
        <v>-9.1877607334964195E-4</v>
      </c>
      <c r="AB168" s="120">
        <f t="shared" si="91"/>
        <v>-9999</v>
      </c>
      <c r="AC168" s="139">
        <f t="shared" si="92"/>
        <v>0</v>
      </c>
      <c r="AD168" s="139">
        <f t="shared" si="93"/>
        <v>-9999</v>
      </c>
      <c r="AE168" s="139">
        <f t="shared" si="94"/>
        <v>0</v>
      </c>
      <c r="AF168" s="139">
        <f t="shared" si="95"/>
        <v>-9999</v>
      </c>
      <c r="AG168" s="143"/>
      <c r="AH168" s="139">
        <f t="shared" si="96"/>
        <v>1.7527821288140035E-2</v>
      </c>
      <c r="AI168" s="139">
        <f t="shared" si="97"/>
        <v>0.94070450317383725</v>
      </c>
      <c r="AJ168" s="139">
        <f t="shared" si="98"/>
        <v>0.70033663967173654</v>
      </c>
      <c r="AK168" s="139">
        <f t="shared" si="99"/>
        <v>3.6159814536456708E-3</v>
      </c>
      <c r="AL168" s="139">
        <f t="shared" si="100"/>
        <v>3.0806856844577291</v>
      </c>
      <c r="AM168" s="139">
        <f t="shared" si="101"/>
        <v>32.826812986758966</v>
      </c>
      <c r="AN168" s="139">
        <f t="shared" si="104"/>
        <v>34.492882367762817</v>
      </c>
      <c r="AO168" s="139">
        <f t="shared" si="104"/>
        <v>34.492882367586425</v>
      </c>
      <c r="AP168" s="139">
        <f t="shared" si="104"/>
        <v>34.492882370561951</v>
      </c>
      <c r="AQ168" s="139">
        <f t="shared" si="104"/>
        <v>34.492882320368814</v>
      </c>
      <c r="AR168" s="139">
        <f t="shared" si="104"/>
        <v>34.492883167058793</v>
      </c>
      <c r="AS168" s="139">
        <f t="shared" si="104"/>
        <v>34.492868884543434</v>
      </c>
      <c r="AT168" s="139">
        <f t="shared" si="104"/>
        <v>34.49310980950527</v>
      </c>
      <c r="AU168" s="139">
        <f t="shared" si="103"/>
        <v>34.489045248501306</v>
      </c>
    </row>
    <row r="169" spans="3:48" ht="12.95" customHeight="1" x14ac:dyDescent="0.2">
      <c r="C169" s="21"/>
      <c r="D169" s="21"/>
      <c r="P169" s="14"/>
      <c r="Z169">
        <f t="shared" si="89"/>
        <v>0</v>
      </c>
      <c r="AA169" s="120">
        <f t="shared" si="90"/>
        <v>-9.1877607334964195E-4</v>
      </c>
      <c r="AB169" s="120">
        <f t="shared" si="91"/>
        <v>-9999</v>
      </c>
      <c r="AC169" s="120">
        <f t="shared" si="92"/>
        <v>0</v>
      </c>
      <c r="AD169" s="120">
        <f t="shared" si="93"/>
        <v>-9999</v>
      </c>
      <c r="AE169" s="120">
        <f t="shared" si="94"/>
        <v>0</v>
      </c>
      <c r="AF169">
        <f t="shared" si="95"/>
        <v>-9999</v>
      </c>
      <c r="AG169" s="136"/>
      <c r="AH169">
        <f t="shared" si="96"/>
        <v>1.7527821288140035E-2</v>
      </c>
      <c r="AI169">
        <f t="shared" si="97"/>
        <v>0.94070450317383725</v>
      </c>
      <c r="AJ169">
        <f t="shared" si="98"/>
        <v>0.70033663967173654</v>
      </c>
      <c r="AK169">
        <f t="shared" si="99"/>
        <v>3.6159814536456708E-3</v>
      </c>
      <c r="AL169">
        <f t="shared" si="100"/>
        <v>3.0806856844577291</v>
      </c>
      <c r="AM169">
        <f t="shared" si="101"/>
        <v>32.826812986758966</v>
      </c>
      <c r="AN169" s="120">
        <f t="shared" si="104"/>
        <v>34.492882367762817</v>
      </c>
      <c r="AO169" s="120">
        <f t="shared" si="104"/>
        <v>34.492882367586425</v>
      </c>
      <c r="AP169" s="120">
        <f t="shared" si="104"/>
        <v>34.492882370561951</v>
      </c>
      <c r="AQ169" s="120">
        <f t="shared" si="104"/>
        <v>34.492882320368814</v>
      </c>
      <c r="AR169" s="120">
        <f t="shared" si="104"/>
        <v>34.492883167058793</v>
      </c>
      <c r="AS169" s="120">
        <f t="shared" si="104"/>
        <v>34.492868884543434</v>
      </c>
      <c r="AT169" s="120">
        <f t="shared" si="104"/>
        <v>34.49310980950527</v>
      </c>
      <c r="AU169" s="120">
        <f t="shared" si="103"/>
        <v>34.489045248501306</v>
      </c>
    </row>
    <row r="170" spans="3:48" ht="12.95" customHeight="1" x14ac:dyDescent="0.2">
      <c r="C170" s="21"/>
      <c r="D170" s="21"/>
      <c r="P170" s="14"/>
      <c r="Z170" s="139">
        <f t="shared" si="89"/>
        <v>0</v>
      </c>
      <c r="AA170" s="139">
        <f t="shared" si="90"/>
        <v>-9.1877607334964195E-4</v>
      </c>
      <c r="AB170" s="120">
        <f t="shared" si="91"/>
        <v>-9999</v>
      </c>
      <c r="AC170" s="139">
        <f t="shared" si="92"/>
        <v>0</v>
      </c>
      <c r="AD170" s="139">
        <f t="shared" si="93"/>
        <v>-9999</v>
      </c>
      <c r="AE170" s="139">
        <f t="shared" si="94"/>
        <v>0</v>
      </c>
      <c r="AF170" s="139">
        <f t="shared" si="95"/>
        <v>-9999</v>
      </c>
      <c r="AG170" s="143"/>
      <c r="AH170" s="139">
        <f t="shared" si="96"/>
        <v>1.7527821288140035E-2</v>
      </c>
      <c r="AI170" s="139">
        <f t="shared" si="97"/>
        <v>0.94070450317383725</v>
      </c>
      <c r="AJ170" s="139">
        <f t="shared" si="98"/>
        <v>0.70033663967173654</v>
      </c>
      <c r="AK170" s="139">
        <f t="shared" si="99"/>
        <v>3.6159814536456708E-3</v>
      </c>
      <c r="AL170" s="139">
        <f t="shared" si="100"/>
        <v>3.0806856844577291</v>
      </c>
      <c r="AM170" s="139">
        <f t="shared" si="101"/>
        <v>32.826812986758966</v>
      </c>
      <c r="AN170" s="139">
        <f t="shared" si="104"/>
        <v>34.492882367762817</v>
      </c>
      <c r="AO170" s="139">
        <f t="shared" si="104"/>
        <v>34.492882367586425</v>
      </c>
      <c r="AP170" s="139">
        <f t="shared" si="104"/>
        <v>34.492882370561951</v>
      </c>
      <c r="AQ170" s="139">
        <f t="shared" si="104"/>
        <v>34.492882320368814</v>
      </c>
      <c r="AR170" s="139">
        <f t="shared" si="104"/>
        <v>34.492883167058793</v>
      </c>
      <c r="AS170" s="139">
        <f t="shared" si="104"/>
        <v>34.492868884543434</v>
      </c>
      <c r="AT170" s="139">
        <f t="shared" si="104"/>
        <v>34.49310980950527</v>
      </c>
      <c r="AU170" s="139">
        <f t="shared" si="103"/>
        <v>34.489045248501306</v>
      </c>
    </row>
    <row r="171" spans="3:48" ht="12.95" customHeight="1" x14ac:dyDescent="0.2">
      <c r="C171" s="21"/>
      <c r="D171" s="21"/>
      <c r="P171" s="14"/>
      <c r="Z171">
        <f t="shared" si="89"/>
        <v>0</v>
      </c>
      <c r="AA171" s="120">
        <f t="shared" si="90"/>
        <v>-9.1877607334964195E-4</v>
      </c>
      <c r="AB171" s="120">
        <f t="shared" si="91"/>
        <v>-9999</v>
      </c>
      <c r="AC171" s="120">
        <f t="shared" si="92"/>
        <v>0</v>
      </c>
      <c r="AD171" s="120">
        <f t="shared" si="93"/>
        <v>-9999</v>
      </c>
      <c r="AE171" s="120">
        <f t="shared" si="94"/>
        <v>0</v>
      </c>
      <c r="AF171">
        <f t="shared" si="95"/>
        <v>-9999</v>
      </c>
      <c r="AG171" s="136"/>
      <c r="AH171">
        <f t="shared" si="96"/>
        <v>1.7527821288140035E-2</v>
      </c>
      <c r="AI171">
        <f t="shared" si="97"/>
        <v>0.94070450317383725</v>
      </c>
      <c r="AJ171">
        <f t="shared" si="98"/>
        <v>0.70033663967173654</v>
      </c>
      <c r="AK171">
        <f t="shared" si="99"/>
        <v>3.6159814536456708E-3</v>
      </c>
      <c r="AL171">
        <f t="shared" si="100"/>
        <v>3.0806856844577291</v>
      </c>
      <c r="AM171">
        <f t="shared" si="101"/>
        <v>32.826812986758966</v>
      </c>
      <c r="AN171" s="120">
        <f t="shared" si="104"/>
        <v>34.492882367762817</v>
      </c>
      <c r="AO171" s="120">
        <f t="shared" si="104"/>
        <v>34.492882367586425</v>
      </c>
      <c r="AP171" s="120">
        <f t="shared" si="104"/>
        <v>34.492882370561951</v>
      </c>
      <c r="AQ171" s="120">
        <f t="shared" si="104"/>
        <v>34.492882320368814</v>
      </c>
      <c r="AR171" s="120">
        <f t="shared" si="104"/>
        <v>34.492883167058793</v>
      </c>
      <c r="AS171" s="120">
        <f t="shared" si="104"/>
        <v>34.492868884543434</v>
      </c>
      <c r="AT171" s="120">
        <f t="shared" si="104"/>
        <v>34.49310980950527</v>
      </c>
      <c r="AU171" s="120">
        <f t="shared" si="103"/>
        <v>34.489045248501306</v>
      </c>
      <c r="AV171" s="120"/>
    </row>
    <row r="172" spans="3:48" ht="12.95" customHeight="1" x14ac:dyDescent="0.2">
      <c r="C172" s="21"/>
      <c r="D172" s="21"/>
      <c r="P172" s="14"/>
      <c r="Z172" s="139">
        <f t="shared" si="89"/>
        <v>0</v>
      </c>
      <c r="AA172" s="139">
        <f t="shared" si="90"/>
        <v>-9.1877607334964195E-4</v>
      </c>
      <c r="AB172" s="120">
        <f t="shared" si="91"/>
        <v>-9999</v>
      </c>
      <c r="AC172" s="139">
        <f t="shared" si="92"/>
        <v>0</v>
      </c>
      <c r="AD172" s="139">
        <f t="shared" si="93"/>
        <v>-9999</v>
      </c>
      <c r="AE172" s="139">
        <f t="shared" si="94"/>
        <v>0</v>
      </c>
      <c r="AF172" s="139">
        <f t="shared" si="95"/>
        <v>-9999</v>
      </c>
      <c r="AG172" s="143"/>
      <c r="AH172" s="139">
        <f t="shared" si="96"/>
        <v>1.7527821288140035E-2</v>
      </c>
      <c r="AI172" s="139">
        <f t="shared" si="97"/>
        <v>0.94070450317383725</v>
      </c>
      <c r="AJ172" s="139">
        <f t="shared" si="98"/>
        <v>0.70033663967173654</v>
      </c>
      <c r="AK172" s="139">
        <f t="shared" si="99"/>
        <v>3.6159814536456708E-3</v>
      </c>
      <c r="AL172" s="139">
        <f t="shared" si="100"/>
        <v>3.0806856844577291</v>
      </c>
      <c r="AM172" s="139">
        <f t="shared" si="101"/>
        <v>32.826812986758966</v>
      </c>
      <c r="AN172" s="139">
        <f t="shared" si="104"/>
        <v>34.492882367762817</v>
      </c>
      <c r="AO172" s="139">
        <f t="shared" si="104"/>
        <v>34.492882367586425</v>
      </c>
      <c r="AP172" s="139">
        <f t="shared" si="104"/>
        <v>34.492882370561951</v>
      </c>
      <c r="AQ172" s="139">
        <f t="shared" si="104"/>
        <v>34.492882320368814</v>
      </c>
      <c r="AR172" s="139">
        <f t="shared" si="104"/>
        <v>34.492883167058793</v>
      </c>
      <c r="AS172" s="139">
        <f t="shared" si="104"/>
        <v>34.492868884543434</v>
      </c>
      <c r="AT172" s="139">
        <f t="shared" si="104"/>
        <v>34.49310980950527</v>
      </c>
      <c r="AU172" s="139">
        <f t="shared" si="103"/>
        <v>34.489045248501306</v>
      </c>
    </row>
    <row r="173" spans="3:48" ht="12.95" customHeight="1" x14ac:dyDescent="0.2">
      <c r="C173" s="21"/>
      <c r="D173" s="21"/>
      <c r="P173" s="14"/>
      <c r="Z173" s="139">
        <f t="shared" si="89"/>
        <v>0</v>
      </c>
      <c r="AA173" s="139">
        <f t="shared" si="90"/>
        <v>-9.1877607334964195E-4</v>
      </c>
      <c r="AB173" s="120">
        <f t="shared" si="91"/>
        <v>-9999</v>
      </c>
      <c r="AC173" s="139">
        <f t="shared" si="92"/>
        <v>0</v>
      </c>
      <c r="AD173" s="139">
        <f t="shared" si="93"/>
        <v>-9999</v>
      </c>
      <c r="AE173" s="139">
        <f t="shared" si="94"/>
        <v>0</v>
      </c>
      <c r="AF173" s="139">
        <f t="shared" si="95"/>
        <v>-9999</v>
      </c>
      <c r="AG173" s="143"/>
      <c r="AH173" s="139">
        <f t="shared" si="96"/>
        <v>1.7527821288140035E-2</v>
      </c>
      <c r="AI173" s="139">
        <f t="shared" si="97"/>
        <v>0.94070450317383725</v>
      </c>
      <c r="AJ173" s="139">
        <f t="shared" si="98"/>
        <v>0.70033663967173654</v>
      </c>
      <c r="AK173" s="139">
        <f t="shared" si="99"/>
        <v>3.6159814536456708E-3</v>
      </c>
      <c r="AL173" s="139">
        <f t="shared" si="100"/>
        <v>3.0806856844577291</v>
      </c>
      <c r="AM173" s="139">
        <f t="shared" si="101"/>
        <v>32.826812986758966</v>
      </c>
      <c r="AN173" s="139">
        <f t="shared" si="104"/>
        <v>34.492882367762817</v>
      </c>
      <c r="AO173" s="139">
        <f t="shared" si="104"/>
        <v>34.492882367586425</v>
      </c>
      <c r="AP173" s="139">
        <f t="shared" si="104"/>
        <v>34.492882370561951</v>
      </c>
      <c r="AQ173" s="139">
        <f t="shared" si="104"/>
        <v>34.492882320368814</v>
      </c>
      <c r="AR173" s="139">
        <f t="shared" si="104"/>
        <v>34.492883167058793</v>
      </c>
      <c r="AS173" s="139">
        <f t="shared" si="104"/>
        <v>34.492868884543434</v>
      </c>
      <c r="AT173" s="139">
        <f t="shared" si="104"/>
        <v>34.49310980950527</v>
      </c>
      <c r="AU173" s="139">
        <f t="shared" si="103"/>
        <v>34.489045248501306</v>
      </c>
    </row>
    <row r="174" spans="3:48" ht="12.95" customHeight="1" x14ac:dyDescent="0.2">
      <c r="C174" s="21"/>
      <c r="D174" s="21"/>
      <c r="P174" s="14"/>
      <c r="Z174">
        <f t="shared" si="89"/>
        <v>0</v>
      </c>
      <c r="AA174" s="120">
        <f t="shared" si="90"/>
        <v>-9.1877607334964195E-4</v>
      </c>
      <c r="AB174" s="120">
        <f t="shared" si="91"/>
        <v>-9999</v>
      </c>
      <c r="AC174" s="120">
        <f t="shared" si="92"/>
        <v>0</v>
      </c>
      <c r="AD174" s="120">
        <f t="shared" si="93"/>
        <v>-9999</v>
      </c>
      <c r="AE174" s="120">
        <f t="shared" si="94"/>
        <v>0</v>
      </c>
      <c r="AF174">
        <f t="shared" si="95"/>
        <v>-9999</v>
      </c>
      <c r="AG174" s="136"/>
      <c r="AH174">
        <f t="shared" si="96"/>
        <v>1.7527821288140035E-2</v>
      </c>
      <c r="AI174">
        <f t="shared" si="97"/>
        <v>0.94070450317383725</v>
      </c>
      <c r="AJ174">
        <f t="shared" si="98"/>
        <v>0.70033663967173654</v>
      </c>
      <c r="AK174">
        <f t="shared" si="99"/>
        <v>3.6159814536456708E-3</v>
      </c>
      <c r="AL174">
        <f t="shared" si="100"/>
        <v>3.0806856844577291</v>
      </c>
      <c r="AM174">
        <f t="shared" si="101"/>
        <v>32.826812986758966</v>
      </c>
      <c r="AN174" s="120">
        <f t="shared" si="104"/>
        <v>34.492882367762817</v>
      </c>
      <c r="AO174" s="120">
        <f t="shared" si="104"/>
        <v>34.492882367586425</v>
      </c>
      <c r="AP174" s="120">
        <f t="shared" si="104"/>
        <v>34.492882370561951</v>
      </c>
      <c r="AQ174" s="120">
        <f t="shared" si="104"/>
        <v>34.492882320368814</v>
      </c>
      <c r="AR174" s="120">
        <f t="shared" si="104"/>
        <v>34.492883167058793</v>
      </c>
      <c r="AS174" s="120">
        <f t="shared" si="104"/>
        <v>34.492868884543434</v>
      </c>
      <c r="AT174" s="120">
        <f t="shared" si="104"/>
        <v>34.49310980950527</v>
      </c>
      <c r="AU174" s="120">
        <f t="shared" si="103"/>
        <v>34.489045248501306</v>
      </c>
      <c r="AV174" s="120"/>
    </row>
    <row r="175" spans="3:48" ht="12.95" customHeight="1" x14ac:dyDescent="0.2">
      <c r="C175" s="21"/>
      <c r="D175" s="21"/>
      <c r="P175" s="14"/>
      <c r="Z175">
        <f t="shared" si="89"/>
        <v>0</v>
      </c>
      <c r="AA175" s="120">
        <f t="shared" si="90"/>
        <v>-9.1877607334964195E-4</v>
      </c>
      <c r="AB175" s="120">
        <f t="shared" si="91"/>
        <v>-9999</v>
      </c>
      <c r="AC175" s="120">
        <f t="shared" si="92"/>
        <v>0</v>
      </c>
      <c r="AD175" s="120">
        <f t="shared" si="93"/>
        <v>-9999</v>
      </c>
      <c r="AE175" s="120">
        <f t="shared" si="94"/>
        <v>0</v>
      </c>
      <c r="AF175">
        <f t="shared" si="95"/>
        <v>-9999</v>
      </c>
      <c r="AG175" s="136"/>
      <c r="AH175">
        <f t="shared" si="96"/>
        <v>1.7527821288140035E-2</v>
      </c>
      <c r="AI175">
        <f t="shared" si="97"/>
        <v>0.94070450317383725</v>
      </c>
      <c r="AJ175">
        <f t="shared" si="98"/>
        <v>0.70033663967173654</v>
      </c>
      <c r="AK175">
        <f t="shared" si="99"/>
        <v>3.6159814536456708E-3</v>
      </c>
      <c r="AL175">
        <f t="shared" si="100"/>
        <v>3.0806856844577291</v>
      </c>
      <c r="AM175">
        <f t="shared" si="101"/>
        <v>32.826812986758966</v>
      </c>
      <c r="AN175" s="120">
        <f t="shared" si="104"/>
        <v>34.492882367762817</v>
      </c>
      <c r="AO175" s="120">
        <f t="shared" si="104"/>
        <v>34.492882367586425</v>
      </c>
      <c r="AP175" s="120">
        <f t="shared" si="104"/>
        <v>34.492882370561951</v>
      </c>
      <c r="AQ175" s="120">
        <f t="shared" si="104"/>
        <v>34.492882320368814</v>
      </c>
      <c r="AR175" s="120">
        <f t="shared" si="104"/>
        <v>34.492883167058793</v>
      </c>
      <c r="AS175" s="120">
        <f t="shared" si="104"/>
        <v>34.492868884543434</v>
      </c>
      <c r="AT175" s="120">
        <f t="shared" si="104"/>
        <v>34.49310980950527</v>
      </c>
      <c r="AU175" s="120">
        <f t="shared" si="103"/>
        <v>34.489045248501306</v>
      </c>
    </row>
    <row r="176" spans="3:48" ht="12.95" customHeight="1" x14ac:dyDescent="0.2">
      <c r="C176" s="21"/>
      <c r="D176" s="21"/>
      <c r="P176" s="14"/>
      <c r="Z176" s="139">
        <f t="shared" si="89"/>
        <v>0</v>
      </c>
      <c r="AA176" s="139">
        <f t="shared" si="90"/>
        <v>-9.1877607334964195E-4</v>
      </c>
      <c r="AB176" s="120">
        <f t="shared" si="91"/>
        <v>-9999</v>
      </c>
      <c r="AC176" s="139">
        <f t="shared" si="92"/>
        <v>0</v>
      </c>
      <c r="AD176" s="139">
        <f t="shared" si="93"/>
        <v>-9999</v>
      </c>
      <c r="AE176" s="139">
        <f t="shared" si="94"/>
        <v>0</v>
      </c>
      <c r="AF176" s="139">
        <f t="shared" si="95"/>
        <v>-9999</v>
      </c>
      <c r="AG176" s="143"/>
      <c r="AH176" s="139">
        <f t="shared" si="96"/>
        <v>1.7527821288140035E-2</v>
      </c>
      <c r="AI176" s="139">
        <f t="shared" si="97"/>
        <v>0.94070450317383725</v>
      </c>
      <c r="AJ176" s="139">
        <f t="shared" si="98"/>
        <v>0.70033663967173654</v>
      </c>
      <c r="AK176" s="139">
        <f t="shared" si="99"/>
        <v>3.6159814536456708E-3</v>
      </c>
      <c r="AL176" s="139">
        <f t="shared" si="100"/>
        <v>3.0806856844577291</v>
      </c>
      <c r="AM176" s="139">
        <f t="shared" si="101"/>
        <v>32.826812986758966</v>
      </c>
      <c r="AN176" s="139">
        <f t="shared" si="104"/>
        <v>34.492882367762817</v>
      </c>
      <c r="AO176" s="139">
        <f t="shared" si="104"/>
        <v>34.492882367586425</v>
      </c>
      <c r="AP176" s="139">
        <f t="shared" si="104"/>
        <v>34.492882370561951</v>
      </c>
      <c r="AQ176" s="139">
        <f t="shared" si="104"/>
        <v>34.492882320368814</v>
      </c>
      <c r="AR176" s="139">
        <f t="shared" si="104"/>
        <v>34.492883167058793</v>
      </c>
      <c r="AS176" s="139">
        <f t="shared" si="104"/>
        <v>34.492868884543434</v>
      </c>
      <c r="AT176" s="139">
        <f t="shared" si="104"/>
        <v>34.49310980950527</v>
      </c>
      <c r="AU176" s="139">
        <f t="shared" si="103"/>
        <v>34.489045248501306</v>
      </c>
      <c r="AV176" s="120"/>
    </row>
    <row r="177" spans="3:48" ht="12.95" customHeight="1" x14ac:dyDescent="0.2">
      <c r="C177" s="21"/>
      <c r="D177" s="21"/>
      <c r="P177" s="14"/>
      <c r="Z177" s="139">
        <f t="shared" si="89"/>
        <v>0</v>
      </c>
      <c r="AA177" s="139">
        <f t="shared" si="90"/>
        <v>-9.1877607334964195E-4</v>
      </c>
      <c r="AB177" s="120">
        <f t="shared" si="91"/>
        <v>-9999</v>
      </c>
      <c r="AC177" s="139">
        <f t="shared" si="92"/>
        <v>0</v>
      </c>
      <c r="AD177" s="139">
        <f t="shared" si="93"/>
        <v>-9999</v>
      </c>
      <c r="AE177" s="139">
        <f t="shared" si="94"/>
        <v>0</v>
      </c>
      <c r="AF177" s="139">
        <f t="shared" si="95"/>
        <v>-9999</v>
      </c>
      <c r="AG177" s="143"/>
      <c r="AH177" s="139">
        <f t="shared" si="96"/>
        <v>1.7527821288140035E-2</v>
      </c>
      <c r="AI177" s="139">
        <f t="shared" si="97"/>
        <v>0.94070450317383725</v>
      </c>
      <c r="AJ177" s="139">
        <f t="shared" si="98"/>
        <v>0.70033663967173654</v>
      </c>
      <c r="AK177" s="139">
        <f t="shared" si="99"/>
        <v>3.6159814536456708E-3</v>
      </c>
      <c r="AL177" s="139">
        <f t="shared" si="100"/>
        <v>3.0806856844577291</v>
      </c>
      <c r="AM177" s="139">
        <f t="shared" si="101"/>
        <v>32.826812986758966</v>
      </c>
      <c r="AN177" s="139">
        <f t="shared" si="104"/>
        <v>34.492882367762817</v>
      </c>
      <c r="AO177" s="139">
        <f t="shared" si="104"/>
        <v>34.492882367586425</v>
      </c>
      <c r="AP177" s="139">
        <f t="shared" si="104"/>
        <v>34.492882370561951</v>
      </c>
      <c r="AQ177" s="139">
        <f t="shared" si="104"/>
        <v>34.492882320368814</v>
      </c>
      <c r="AR177" s="139">
        <f t="shared" si="104"/>
        <v>34.492883167058793</v>
      </c>
      <c r="AS177" s="139">
        <f t="shared" si="104"/>
        <v>34.492868884543434</v>
      </c>
      <c r="AT177" s="139">
        <f t="shared" si="104"/>
        <v>34.49310980950527</v>
      </c>
      <c r="AU177" s="139">
        <f t="shared" si="103"/>
        <v>34.489045248501306</v>
      </c>
    </row>
    <row r="178" spans="3:48" ht="12.95" customHeight="1" x14ac:dyDescent="0.2">
      <c r="C178" s="21"/>
      <c r="D178" s="21"/>
      <c r="P178" s="14"/>
      <c r="Z178" s="139">
        <f t="shared" si="89"/>
        <v>0</v>
      </c>
      <c r="AA178" s="139">
        <f t="shared" si="90"/>
        <v>-9.1877607334964195E-4</v>
      </c>
      <c r="AB178" s="120">
        <f t="shared" si="91"/>
        <v>-9999</v>
      </c>
      <c r="AC178" s="139">
        <f t="shared" si="92"/>
        <v>0</v>
      </c>
      <c r="AD178" s="139">
        <f t="shared" si="93"/>
        <v>-9999</v>
      </c>
      <c r="AE178" s="139">
        <f t="shared" si="94"/>
        <v>0</v>
      </c>
      <c r="AF178" s="139">
        <f t="shared" si="95"/>
        <v>-9999</v>
      </c>
      <c r="AG178" s="143"/>
      <c r="AH178" s="139">
        <f t="shared" si="96"/>
        <v>1.7527821288140035E-2</v>
      </c>
      <c r="AI178" s="139">
        <f t="shared" si="97"/>
        <v>0.94070450317383725</v>
      </c>
      <c r="AJ178" s="139">
        <f t="shared" si="98"/>
        <v>0.70033663967173654</v>
      </c>
      <c r="AK178" s="139">
        <f t="shared" si="99"/>
        <v>3.6159814536456708E-3</v>
      </c>
      <c r="AL178" s="139">
        <f t="shared" si="100"/>
        <v>3.0806856844577291</v>
      </c>
      <c r="AM178" s="139">
        <f t="shared" si="101"/>
        <v>32.826812986758966</v>
      </c>
      <c r="AN178" s="139">
        <f t="shared" si="104"/>
        <v>34.492882367762817</v>
      </c>
      <c r="AO178" s="139">
        <f t="shared" si="104"/>
        <v>34.492882367586425</v>
      </c>
      <c r="AP178" s="139">
        <f t="shared" si="104"/>
        <v>34.492882370561951</v>
      </c>
      <c r="AQ178" s="139">
        <f t="shared" si="104"/>
        <v>34.492882320368814</v>
      </c>
      <c r="AR178" s="139">
        <f t="shared" si="104"/>
        <v>34.492883167058793</v>
      </c>
      <c r="AS178" s="139">
        <f t="shared" si="104"/>
        <v>34.492868884543434</v>
      </c>
      <c r="AT178" s="139">
        <f t="shared" si="104"/>
        <v>34.49310980950527</v>
      </c>
      <c r="AU178" s="139">
        <f t="shared" si="103"/>
        <v>34.489045248501306</v>
      </c>
    </row>
    <row r="179" spans="3:48" ht="12.95" customHeight="1" x14ac:dyDescent="0.2">
      <c r="C179" s="21"/>
      <c r="D179" s="21"/>
      <c r="P179" s="14"/>
      <c r="Z179">
        <f t="shared" si="89"/>
        <v>0</v>
      </c>
      <c r="AA179" s="120">
        <f t="shared" si="90"/>
        <v>-9.1877607334964195E-4</v>
      </c>
      <c r="AB179" s="120">
        <f t="shared" si="91"/>
        <v>-9999</v>
      </c>
      <c r="AC179" s="120">
        <f t="shared" si="92"/>
        <v>0</v>
      </c>
      <c r="AD179" s="120">
        <f t="shared" si="93"/>
        <v>-9999</v>
      </c>
      <c r="AE179" s="120">
        <f t="shared" si="94"/>
        <v>0</v>
      </c>
      <c r="AF179">
        <f t="shared" si="95"/>
        <v>-9999</v>
      </c>
      <c r="AG179" s="136"/>
      <c r="AH179">
        <f t="shared" si="96"/>
        <v>1.7527821288140035E-2</v>
      </c>
      <c r="AI179">
        <f t="shared" si="97"/>
        <v>0.94070450317383725</v>
      </c>
      <c r="AJ179">
        <f t="shared" si="98"/>
        <v>0.70033663967173654</v>
      </c>
      <c r="AK179">
        <f t="shared" si="99"/>
        <v>3.6159814536456708E-3</v>
      </c>
      <c r="AL179">
        <f t="shared" si="100"/>
        <v>3.0806856844577291</v>
      </c>
      <c r="AM179">
        <f t="shared" si="101"/>
        <v>32.826812986758966</v>
      </c>
      <c r="AN179" s="120">
        <f t="shared" si="104"/>
        <v>34.492882367762817</v>
      </c>
      <c r="AO179" s="120">
        <f t="shared" si="104"/>
        <v>34.492882367586425</v>
      </c>
      <c r="AP179" s="120">
        <f t="shared" si="104"/>
        <v>34.492882370561951</v>
      </c>
      <c r="AQ179" s="120">
        <f t="shared" si="104"/>
        <v>34.492882320368814</v>
      </c>
      <c r="AR179" s="120">
        <f t="shared" si="104"/>
        <v>34.492883167058793</v>
      </c>
      <c r="AS179" s="120">
        <f t="shared" si="104"/>
        <v>34.492868884543434</v>
      </c>
      <c r="AT179" s="120">
        <f t="shared" si="104"/>
        <v>34.49310980950527</v>
      </c>
      <c r="AU179" s="120">
        <f t="shared" si="103"/>
        <v>34.489045248501306</v>
      </c>
    </row>
    <row r="180" spans="3:48" ht="12.95" customHeight="1" x14ac:dyDescent="0.2">
      <c r="C180" s="21"/>
      <c r="D180" s="21"/>
      <c r="P180" s="14"/>
      <c r="Z180">
        <f t="shared" si="89"/>
        <v>0</v>
      </c>
      <c r="AA180" s="120">
        <f t="shared" si="90"/>
        <v>-9.1877607334964195E-4</v>
      </c>
      <c r="AB180" s="120">
        <f t="shared" si="91"/>
        <v>-9999</v>
      </c>
      <c r="AC180" s="120">
        <f t="shared" si="92"/>
        <v>0</v>
      </c>
      <c r="AD180" s="120">
        <f t="shared" si="93"/>
        <v>-9999</v>
      </c>
      <c r="AE180" s="120">
        <f t="shared" si="94"/>
        <v>0</v>
      </c>
      <c r="AF180">
        <f t="shared" si="95"/>
        <v>-9999</v>
      </c>
      <c r="AG180" s="136"/>
      <c r="AH180">
        <f t="shared" si="96"/>
        <v>1.7527821288140035E-2</v>
      </c>
      <c r="AI180">
        <f t="shared" si="97"/>
        <v>0.94070450317383725</v>
      </c>
      <c r="AJ180">
        <f t="shared" si="98"/>
        <v>0.70033663967173654</v>
      </c>
      <c r="AK180">
        <f t="shared" si="99"/>
        <v>3.6159814536456708E-3</v>
      </c>
      <c r="AL180">
        <f t="shared" si="100"/>
        <v>3.0806856844577291</v>
      </c>
      <c r="AM180">
        <f t="shared" si="101"/>
        <v>32.826812986758966</v>
      </c>
      <c r="AN180" s="120">
        <f t="shared" si="104"/>
        <v>34.492882367762817</v>
      </c>
      <c r="AO180" s="120">
        <f t="shared" si="104"/>
        <v>34.492882367586425</v>
      </c>
      <c r="AP180" s="120">
        <f t="shared" si="104"/>
        <v>34.492882370561951</v>
      </c>
      <c r="AQ180" s="120">
        <f t="shared" si="104"/>
        <v>34.492882320368814</v>
      </c>
      <c r="AR180" s="120">
        <f t="shared" si="104"/>
        <v>34.492883167058793</v>
      </c>
      <c r="AS180" s="120">
        <f t="shared" si="104"/>
        <v>34.492868884543434</v>
      </c>
      <c r="AT180" s="120">
        <f t="shared" si="104"/>
        <v>34.49310980950527</v>
      </c>
      <c r="AU180" s="120">
        <f t="shared" si="103"/>
        <v>34.489045248501306</v>
      </c>
    </row>
    <row r="181" spans="3:48" ht="12.95" customHeight="1" x14ac:dyDescent="0.2">
      <c r="C181" s="21"/>
      <c r="D181" s="21"/>
      <c r="P181" s="14"/>
      <c r="Z181">
        <f t="shared" si="89"/>
        <v>0</v>
      </c>
      <c r="AA181" s="120">
        <f t="shared" si="90"/>
        <v>-9.1877607334964195E-4</v>
      </c>
      <c r="AB181" s="120">
        <f t="shared" si="91"/>
        <v>-9999</v>
      </c>
      <c r="AC181" s="120">
        <f t="shared" si="92"/>
        <v>0</v>
      </c>
      <c r="AD181" s="120">
        <f t="shared" si="93"/>
        <v>-9999</v>
      </c>
      <c r="AE181" s="120">
        <f t="shared" si="94"/>
        <v>0</v>
      </c>
      <c r="AF181">
        <f t="shared" si="95"/>
        <v>-9999</v>
      </c>
      <c r="AG181" s="136"/>
      <c r="AH181">
        <f t="shared" si="96"/>
        <v>1.7527821288140035E-2</v>
      </c>
      <c r="AI181">
        <f t="shared" si="97"/>
        <v>0.94070450317383725</v>
      </c>
      <c r="AJ181">
        <f t="shared" si="98"/>
        <v>0.70033663967173654</v>
      </c>
      <c r="AK181">
        <f t="shared" si="99"/>
        <v>3.6159814536456708E-3</v>
      </c>
      <c r="AL181">
        <f t="shared" si="100"/>
        <v>3.0806856844577291</v>
      </c>
      <c r="AM181">
        <f t="shared" si="101"/>
        <v>32.826812986758966</v>
      </c>
      <c r="AN181" s="120">
        <f t="shared" ref="AN181:AT196" si="105">$AU181+$AB$7*SIN(AO181)</f>
        <v>34.492882367762817</v>
      </c>
      <c r="AO181" s="120">
        <f t="shared" si="105"/>
        <v>34.492882367586425</v>
      </c>
      <c r="AP181" s="120">
        <f t="shared" si="105"/>
        <v>34.492882370561951</v>
      </c>
      <c r="AQ181" s="120">
        <f t="shared" si="105"/>
        <v>34.492882320368814</v>
      </c>
      <c r="AR181" s="120">
        <f t="shared" si="105"/>
        <v>34.492883167058793</v>
      </c>
      <c r="AS181" s="120">
        <f t="shared" si="105"/>
        <v>34.492868884543434</v>
      </c>
      <c r="AT181" s="120">
        <f t="shared" si="105"/>
        <v>34.49310980950527</v>
      </c>
      <c r="AU181" s="120">
        <f t="shared" si="103"/>
        <v>34.489045248501306</v>
      </c>
    </row>
    <row r="182" spans="3:48" ht="12.95" customHeight="1" x14ac:dyDescent="0.2">
      <c r="C182" s="21"/>
      <c r="D182" s="21"/>
      <c r="P182" s="14"/>
      <c r="Z182">
        <f t="shared" si="89"/>
        <v>0</v>
      </c>
      <c r="AA182" s="120">
        <f t="shared" si="90"/>
        <v>-9.1877607334964195E-4</v>
      </c>
      <c r="AB182" s="120">
        <f t="shared" si="91"/>
        <v>-9999</v>
      </c>
      <c r="AC182" s="120">
        <f t="shared" si="92"/>
        <v>0</v>
      </c>
      <c r="AD182" s="120">
        <f t="shared" si="93"/>
        <v>-9999</v>
      </c>
      <c r="AE182" s="120">
        <f t="shared" si="94"/>
        <v>0</v>
      </c>
      <c r="AF182">
        <f t="shared" si="95"/>
        <v>-9999</v>
      </c>
      <c r="AG182" s="136"/>
      <c r="AH182">
        <f t="shared" si="96"/>
        <v>1.7527821288140035E-2</v>
      </c>
      <c r="AI182">
        <f t="shared" si="97"/>
        <v>0.94070450317383725</v>
      </c>
      <c r="AJ182">
        <f t="shared" si="98"/>
        <v>0.70033663967173654</v>
      </c>
      <c r="AK182">
        <f t="shared" si="99"/>
        <v>3.6159814536456708E-3</v>
      </c>
      <c r="AL182">
        <f t="shared" si="100"/>
        <v>3.0806856844577291</v>
      </c>
      <c r="AM182">
        <f t="shared" si="101"/>
        <v>32.826812986758966</v>
      </c>
      <c r="AN182" s="120">
        <f t="shared" si="105"/>
        <v>34.492882367762817</v>
      </c>
      <c r="AO182" s="120">
        <f t="shared" si="105"/>
        <v>34.492882367586425</v>
      </c>
      <c r="AP182" s="120">
        <f t="shared" si="105"/>
        <v>34.492882370561951</v>
      </c>
      <c r="AQ182" s="120">
        <f t="shared" si="105"/>
        <v>34.492882320368814</v>
      </c>
      <c r="AR182" s="120">
        <f t="shared" si="105"/>
        <v>34.492883167058793</v>
      </c>
      <c r="AS182" s="120">
        <f t="shared" si="105"/>
        <v>34.492868884543434</v>
      </c>
      <c r="AT182" s="120">
        <f t="shared" si="105"/>
        <v>34.49310980950527</v>
      </c>
      <c r="AU182" s="120">
        <f t="shared" si="103"/>
        <v>34.489045248501306</v>
      </c>
    </row>
    <row r="183" spans="3:48" ht="12.95" customHeight="1" x14ac:dyDescent="0.2">
      <c r="C183" s="21"/>
      <c r="D183" s="21"/>
      <c r="P183" s="14"/>
      <c r="Z183">
        <f t="shared" si="89"/>
        <v>0</v>
      </c>
      <c r="AA183" s="120">
        <f t="shared" si="90"/>
        <v>-9.1877607334964195E-4</v>
      </c>
      <c r="AB183" s="120">
        <f t="shared" si="91"/>
        <v>-9999</v>
      </c>
      <c r="AC183" s="120">
        <f t="shared" si="92"/>
        <v>0</v>
      </c>
      <c r="AD183" s="120">
        <f t="shared" si="93"/>
        <v>-9999</v>
      </c>
      <c r="AE183" s="120">
        <f t="shared" si="94"/>
        <v>0</v>
      </c>
      <c r="AF183">
        <f t="shared" si="95"/>
        <v>-9999</v>
      </c>
      <c r="AG183" s="136"/>
      <c r="AH183">
        <f t="shared" si="96"/>
        <v>1.7527821288140035E-2</v>
      </c>
      <c r="AI183">
        <f t="shared" si="97"/>
        <v>0.94070450317383725</v>
      </c>
      <c r="AJ183">
        <f t="shared" si="98"/>
        <v>0.70033663967173654</v>
      </c>
      <c r="AK183">
        <f t="shared" si="99"/>
        <v>3.6159814536456708E-3</v>
      </c>
      <c r="AL183">
        <f t="shared" si="100"/>
        <v>3.0806856844577291</v>
      </c>
      <c r="AM183">
        <f t="shared" si="101"/>
        <v>32.826812986758966</v>
      </c>
      <c r="AN183" s="120">
        <f t="shared" si="105"/>
        <v>34.492882367762817</v>
      </c>
      <c r="AO183" s="120">
        <f t="shared" si="105"/>
        <v>34.492882367586425</v>
      </c>
      <c r="AP183" s="120">
        <f t="shared" si="105"/>
        <v>34.492882370561951</v>
      </c>
      <c r="AQ183" s="120">
        <f t="shared" si="105"/>
        <v>34.492882320368814</v>
      </c>
      <c r="AR183" s="120">
        <f t="shared" si="105"/>
        <v>34.492883167058793</v>
      </c>
      <c r="AS183" s="120">
        <f t="shared" si="105"/>
        <v>34.492868884543434</v>
      </c>
      <c r="AT183" s="120">
        <f t="shared" si="105"/>
        <v>34.49310980950527</v>
      </c>
      <c r="AU183" s="120">
        <f t="shared" si="103"/>
        <v>34.489045248501306</v>
      </c>
    </row>
    <row r="184" spans="3:48" ht="12.95" customHeight="1" x14ac:dyDescent="0.2">
      <c r="C184" s="21"/>
      <c r="D184" s="21"/>
      <c r="P184" s="14"/>
      <c r="Z184">
        <f t="shared" si="89"/>
        <v>0</v>
      </c>
      <c r="AA184" s="120">
        <f t="shared" si="90"/>
        <v>-9.1877607334964195E-4</v>
      </c>
      <c r="AB184" s="120">
        <f t="shared" si="91"/>
        <v>-9999</v>
      </c>
      <c r="AC184" s="120">
        <f t="shared" si="92"/>
        <v>0</v>
      </c>
      <c r="AD184" s="120">
        <f t="shared" si="93"/>
        <v>-9999</v>
      </c>
      <c r="AE184" s="120">
        <f t="shared" si="94"/>
        <v>0</v>
      </c>
      <c r="AF184">
        <f t="shared" si="95"/>
        <v>-9999</v>
      </c>
      <c r="AG184" s="136"/>
      <c r="AH184">
        <f t="shared" si="96"/>
        <v>1.7527821288140035E-2</v>
      </c>
      <c r="AI184">
        <f t="shared" si="97"/>
        <v>0.94070450317383725</v>
      </c>
      <c r="AJ184">
        <f t="shared" si="98"/>
        <v>0.70033663967173654</v>
      </c>
      <c r="AK184">
        <f t="shared" si="99"/>
        <v>3.6159814536456708E-3</v>
      </c>
      <c r="AL184">
        <f t="shared" si="100"/>
        <v>3.0806856844577291</v>
      </c>
      <c r="AM184">
        <f t="shared" si="101"/>
        <v>32.826812986758966</v>
      </c>
      <c r="AN184" s="120">
        <f t="shared" si="105"/>
        <v>34.492882367762817</v>
      </c>
      <c r="AO184" s="120">
        <f t="shared" si="105"/>
        <v>34.492882367586425</v>
      </c>
      <c r="AP184" s="120">
        <f t="shared" si="105"/>
        <v>34.492882370561951</v>
      </c>
      <c r="AQ184" s="120">
        <f t="shared" si="105"/>
        <v>34.492882320368814</v>
      </c>
      <c r="AR184" s="120">
        <f t="shared" si="105"/>
        <v>34.492883167058793</v>
      </c>
      <c r="AS184" s="120">
        <f t="shared" si="105"/>
        <v>34.492868884543434</v>
      </c>
      <c r="AT184" s="120">
        <f t="shared" si="105"/>
        <v>34.49310980950527</v>
      </c>
      <c r="AU184" s="120">
        <f t="shared" si="103"/>
        <v>34.489045248501306</v>
      </c>
    </row>
    <row r="185" spans="3:48" ht="12.95" customHeight="1" x14ac:dyDescent="0.2">
      <c r="C185" s="21"/>
      <c r="D185" s="21"/>
      <c r="P185" s="14"/>
      <c r="Z185">
        <f t="shared" si="89"/>
        <v>0</v>
      </c>
      <c r="AA185" s="120">
        <f t="shared" si="90"/>
        <v>-9.1877607334964195E-4</v>
      </c>
      <c r="AB185" s="120">
        <f t="shared" si="91"/>
        <v>-9999</v>
      </c>
      <c r="AC185" s="120">
        <f t="shared" si="92"/>
        <v>0</v>
      </c>
      <c r="AD185" s="120">
        <f t="shared" si="93"/>
        <v>-9999</v>
      </c>
      <c r="AE185" s="120">
        <f t="shared" si="94"/>
        <v>0</v>
      </c>
      <c r="AF185">
        <f t="shared" si="95"/>
        <v>-9999</v>
      </c>
      <c r="AG185" s="136"/>
      <c r="AH185">
        <f t="shared" si="96"/>
        <v>1.7527821288140035E-2</v>
      </c>
      <c r="AI185">
        <f t="shared" si="97"/>
        <v>0.94070450317383725</v>
      </c>
      <c r="AJ185">
        <f t="shared" si="98"/>
        <v>0.70033663967173654</v>
      </c>
      <c r="AK185">
        <f t="shared" si="99"/>
        <v>3.6159814536456708E-3</v>
      </c>
      <c r="AL185">
        <f t="shared" si="100"/>
        <v>3.0806856844577291</v>
      </c>
      <c r="AM185">
        <f t="shared" si="101"/>
        <v>32.826812986758966</v>
      </c>
      <c r="AN185" s="120">
        <f t="shared" si="105"/>
        <v>34.492882367762817</v>
      </c>
      <c r="AO185" s="120">
        <f t="shared" si="105"/>
        <v>34.492882367586425</v>
      </c>
      <c r="AP185" s="120">
        <f t="shared" si="105"/>
        <v>34.492882370561951</v>
      </c>
      <c r="AQ185" s="120">
        <f t="shared" si="105"/>
        <v>34.492882320368814</v>
      </c>
      <c r="AR185" s="120">
        <f t="shared" si="105"/>
        <v>34.492883167058793</v>
      </c>
      <c r="AS185" s="120">
        <f t="shared" si="105"/>
        <v>34.492868884543434</v>
      </c>
      <c r="AT185" s="120">
        <f t="shared" si="105"/>
        <v>34.49310980950527</v>
      </c>
      <c r="AU185" s="120">
        <f t="shared" si="103"/>
        <v>34.489045248501306</v>
      </c>
      <c r="AV185" s="120"/>
    </row>
    <row r="186" spans="3:48" ht="12.95" customHeight="1" x14ac:dyDescent="0.2">
      <c r="C186" s="21"/>
      <c r="D186" s="21"/>
      <c r="P186" s="14"/>
      <c r="Z186">
        <f t="shared" si="89"/>
        <v>0</v>
      </c>
      <c r="AA186" s="120">
        <f t="shared" si="90"/>
        <v>-9.1877607334964195E-4</v>
      </c>
      <c r="AB186" s="120">
        <f t="shared" si="91"/>
        <v>-9999</v>
      </c>
      <c r="AC186" s="120">
        <f t="shared" si="92"/>
        <v>0</v>
      </c>
      <c r="AD186" s="120">
        <f t="shared" si="93"/>
        <v>-9999</v>
      </c>
      <c r="AE186" s="120">
        <f t="shared" si="94"/>
        <v>0</v>
      </c>
      <c r="AF186">
        <f t="shared" si="95"/>
        <v>-9999</v>
      </c>
      <c r="AG186" s="136"/>
      <c r="AH186">
        <f t="shared" si="96"/>
        <v>1.7527821288140035E-2</v>
      </c>
      <c r="AI186">
        <f t="shared" si="97"/>
        <v>0.94070450317383725</v>
      </c>
      <c r="AJ186">
        <f t="shared" si="98"/>
        <v>0.70033663967173654</v>
      </c>
      <c r="AK186">
        <f t="shared" si="99"/>
        <v>3.6159814536456708E-3</v>
      </c>
      <c r="AL186">
        <f t="shared" si="100"/>
        <v>3.0806856844577291</v>
      </c>
      <c r="AM186">
        <f t="shared" si="101"/>
        <v>32.826812986758966</v>
      </c>
      <c r="AN186" s="120">
        <f t="shared" si="105"/>
        <v>34.492882367762817</v>
      </c>
      <c r="AO186" s="120">
        <f t="shared" si="105"/>
        <v>34.492882367586425</v>
      </c>
      <c r="AP186" s="120">
        <f t="shared" si="105"/>
        <v>34.492882370561951</v>
      </c>
      <c r="AQ186" s="120">
        <f t="shared" si="105"/>
        <v>34.492882320368814</v>
      </c>
      <c r="AR186" s="120">
        <f t="shared" si="105"/>
        <v>34.492883167058793</v>
      </c>
      <c r="AS186" s="120">
        <f t="shared" si="105"/>
        <v>34.492868884543434</v>
      </c>
      <c r="AT186" s="120">
        <f t="shared" si="105"/>
        <v>34.49310980950527</v>
      </c>
      <c r="AU186" s="120">
        <f t="shared" si="103"/>
        <v>34.489045248501306</v>
      </c>
    </row>
    <row r="187" spans="3:48" ht="12.95" customHeight="1" x14ac:dyDescent="0.2">
      <c r="C187" s="21"/>
      <c r="D187" s="21"/>
      <c r="P187" s="14"/>
      <c r="Z187">
        <f t="shared" si="89"/>
        <v>0</v>
      </c>
      <c r="AA187" s="120">
        <f t="shared" si="90"/>
        <v>-9.1877607334964195E-4</v>
      </c>
      <c r="AB187" s="120">
        <f t="shared" si="91"/>
        <v>-9999</v>
      </c>
      <c r="AC187" s="120">
        <f t="shared" si="92"/>
        <v>0</v>
      </c>
      <c r="AD187" s="120">
        <f t="shared" si="93"/>
        <v>-9999</v>
      </c>
      <c r="AE187" s="120">
        <f t="shared" si="94"/>
        <v>0</v>
      </c>
      <c r="AF187">
        <f t="shared" si="95"/>
        <v>-9999</v>
      </c>
      <c r="AG187" s="136"/>
      <c r="AH187">
        <f t="shared" si="96"/>
        <v>1.7527821288140035E-2</v>
      </c>
      <c r="AI187">
        <f t="shared" si="97"/>
        <v>0.94070450317383725</v>
      </c>
      <c r="AJ187">
        <f t="shared" si="98"/>
        <v>0.70033663967173654</v>
      </c>
      <c r="AK187">
        <f t="shared" si="99"/>
        <v>3.6159814536456708E-3</v>
      </c>
      <c r="AL187">
        <f t="shared" si="100"/>
        <v>3.0806856844577291</v>
      </c>
      <c r="AM187">
        <f t="shared" si="101"/>
        <v>32.826812986758966</v>
      </c>
      <c r="AN187" s="120">
        <f t="shared" si="105"/>
        <v>34.492882367762817</v>
      </c>
      <c r="AO187" s="120">
        <f t="shared" si="105"/>
        <v>34.492882367586425</v>
      </c>
      <c r="AP187" s="120">
        <f t="shared" si="105"/>
        <v>34.492882370561951</v>
      </c>
      <c r="AQ187" s="120">
        <f t="shared" si="105"/>
        <v>34.492882320368814</v>
      </c>
      <c r="AR187" s="120">
        <f t="shared" si="105"/>
        <v>34.492883167058793</v>
      </c>
      <c r="AS187" s="120">
        <f t="shared" si="105"/>
        <v>34.492868884543434</v>
      </c>
      <c r="AT187" s="120">
        <f t="shared" si="105"/>
        <v>34.49310980950527</v>
      </c>
      <c r="AU187" s="120">
        <f t="shared" si="103"/>
        <v>34.489045248501306</v>
      </c>
    </row>
    <row r="188" spans="3:48" ht="12.95" customHeight="1" x14ac:dyDescent="0.2">
      <c r="C188" s="21"/>
      <c r="D188" s="21"/>
      <c r="P188" s="14"/>
      <c r="Z188">
        <f t="shared" si="89"/>
        <v>0</v>
      </c>
      <c r="AA188" s="120">
        <f t="shared" si="90"/>
        <v>-9.1877607334964195E-4</v>
      </c>
      <c r="AB188" s="120">
        <f t="shared" si="91"/>
        <v>-9999</v>
      </c>
      <c r="AC188" s="120">
        <f t="shared" si="92"/>
        <v>0</v>
      </c>
      <c r="AD188" s="120">
        <f t="shared" si="93"/>
        <v>-9999</v>
      </c>
      <c r="AE188" s="120">
        <f t="shared" si="94"/>
        <v>0</v>
      </c>
      <c r="AF188">
        <f t="shared" si="95"/>
        <v>-9999</v>
      </c>
      <c r="AG188" s="136"/>
      <c r="AH188">
        <f t="shared" si="96"/>
        <v>1.7527821288140035E-2</v>
      </c>
      <c r="AI188">
        <f t="shared" si="97"/>
        <v>0.94070450317383725</v>
      </c>
      <c r="AJ188">
        <f t="shared" si="98"/>
        <v>0.70033663967173654</v>
      </c>
      <c r="AK188">
        <f t="shared" si="99"/>
        <v>3.6159814536456708E-3</v>
      </c>
      <c r="AL188">
        <f t="shared" si="100"/>
        <v>3.0806856844577291</v>
      </c>
      <c r="AM188">
        <f t="shared" si="101"/>
        <v>32.826812986758966</v>
      </c>
      <c r="AN188" s="120">
        <f t="shared" si="105"/>
        <v>34.492882367762817</v>
      </c>
      <c r="AO188" s="120">
        <f t="shared" si="105"/>
        <v>34.492882367586425</v>
      </c>
      <c r="AP188" s="120">
        <f t="shared" si="105"/>
        <v>34.492882370561951</v>
      </c>
      <c r="AQ188" s="120">
        <f t="shared" si="105"/>
        <v>34.492882320368814</v>
      </c>
      <c r="AR188" s="120">
        <f t="shared" si="105"/>
        <v>34.492883167058793</v>
      </c>
      <c r="AS188" s="120">
        <f t="shared" si="105"/>
        <v>34.492868884543434</v>
      </c>
      <c r="AT188" s="120">
        <f t="shared" si="105"/>
        <v>34.49310980950527</v>
      </c>
      <c r="AU188" s="120">
        <f t="shared" si="103"/>
        <v>34.489045248501306</v>
      </c>
    </row>
    <row r="189" spans="3:48" ht="12.95" customHeight="1" x14ac:dyDescent="0.2">
      <c r="C189" s="21"/>
      <c r="D189" s="21"/>
      <c r="P189" s="14"/>
      <c r="Z189">
        <f t="shared" si="89"/>
        <v>0</v>
      </c>
      <c r="AA189" s="120">
        <f t="shared" si="90"/>
        <v>-9.1877607334964195E-4</v>
      </c>
      <c r="AB189" s="120">
        <f t="shared" si="91"/>
        <v>-9999</v>
      </c>
      <c r="AC189" s="120">
        <f t="shared" si="92"/>
        <v>0</v>
      </c>
      <c r="AD189" s="120">
        <f t="shared" si="93"/>
        <v>-9999</v>
      </c>
      <c r="AE189" s="120">
        <f t="shared" si="94"/>
        <v>0</v>
      </c>
      <c r="AF189">
        <f t="shared" si="95"/>
        <v>-9999</v>
      </c>
      <c r="AG189" s="136"/>
      <c r="AH189">
        <f t="shared" si="96"/>
        <v>1.7527821288140035E-2</v>
      </c>
      <c r="AI189">
        <f t="shared" si="97"/>
        <v>0.94070450317383725</v>
      </c>
      <c r="AJ189">
        <f t="shared" si="98"/>
        <v>0.70033663967173654</v>
      </c>
      <c r="AK189">
        <f t="shared" si="99"/>
        <v>3.6159814536456708E-3</v>
      </c>
      <c r="AL189">
        <f t="shared" si="100"/>
        <v>3.0806856844577291</v>
      </c>
      <c r="AM189">
        <f t="shared" si="101"/>
        <v>32.826812986758966</v>
      </c>
      <c r="AN189" s="120">
        <f t="shared" si="105"/>
        <v>34.492882367762817</v>
      </c>
      <c r="AO189" s="120">
        <f t="shared" si="105"/>
        <v>34.492882367586425</v>
      </c>
      <c r="AP189" s="120">
        <f t="shared" si="105"/>
        <v>34.492882370561951</v>
      </c>
      <c r="AQ189" s="120">
        <f t="shared" si="105"/>
        <v>34.492882320368814</v>
      </c>
      <c r="AR189" s="120">
        <f t="shared" si="105"/>
        <v>34.492883167058793</v>
      </c>
      <c r="AS189" s="120">
        <f t="shared" si="105"/>
        <v>34.492868884543434</v>
      </c>
      <c r="AT189" s="120">
        <f t="shared" si="105"/>
        <v>34.49310980950527</v>
      </c>
      <c r="AU189" s="120">
        <f t="shared" si="103"/>
        <v>34.489045248501306</v>
      </c>
    </row>
    <row r="190" spans="3:48" ht="12.95" customHeight="1" x14ac:dyDescent="0.2">
      <c r="C190" s="21"/>
      <c r="D190" s="21"/>
      <c r="P190" s="14"/>
      <c r="Z190">
        <f t="shared" si="89"/>
        <v>0</v>
      </c>
      <c r="AA190" s="120">
        <f t="shared" si="90"/>
        <v>-9.1877607334964195E-4</v>
      </c>
      <c r="AB190" s="120">
        <f t="shared" si="91"/>
        <v>-9999</v>
      </c>
      <c r="AC190" s="120">
        <f t="shared" si="92"/>
        <v>0</v>
      </c>
      <c r="AD190" s="120">
        <f t="shared" si="93"/>
        <v>-9999</v>
      </c>
      <c r="AE190" s="120">
        <f t="shared" si="94"/>
        <v>0</v>
      </c>
      <c r="AF190">
        <f t="shared" si="95"/>
        <v>-9999</v>
      </c>
      <c r="AG190" s="136"/>
      <c r="AH190">
        <f t="shared" si="96"/>
        <v>1.7527821288140035E-2</v>
      </c>
      <c r="AI190">
        <f t="shared" si="97"/>
        <v>0.94070450317383725</v>
      </c>
      <c r="AJ190">
        <f t="shared" si="98"/>
        <v>0.70033663967173654</v>
      </c>
      <c r="AK190">
        <f t="shared" si="99"/>
        <v>3.6159814536456708E-3</v>
      </c>
      <c r="AL190">
        <f t="shared" si="100"/>
        <v>3.0806856844577291</v>
      </c>
      <c r="AM190">
        <f t="shared" si="101"/>
        <v>32.826812986758966</v>
      </c>
      <c r="AN190" s="120">
        <f t="shared" si="105"/>
        <v>34.492882367762817</v>
      </c>
      <c r="AO190" s="120">
        <f t="shared" si="105"/>
        <v>34.492882367586425</v>
      </c>
      <c r="AP190" s="120">
        <f t="shared" si="105"/>
        <v>34.492882370561951</v>
      </c>
      <c r="AQ190" s="120">
        <f t="shared" si="105"/>
        <v>34.492882320368814</v>
      </c>
      <c r="AR190" s="120">
        <f t="shared" si="105"/>
        <v>34.492883167058793</v>
      </c>
      <c r="AS190" s="120">
        <f t="shared" si="105"/>
        <v>34.492868884543434</v>
      </c>
      <c r="AT190" s="120">
        <f t="shared" si="105"/>
        <v>34.49310980950527</v>
      </c>
      <c r="AU190" s="120">
        <f t="shared" si="103"/>
        <v>34.489045248501306</v>
      </c>
    </row>
    <row r="191" spans="3:48" ht="12.95" customHeight="1" x14ac:dyDescent="0.2">
      <c r="C191" s="21"/>
      <c r="D191" s="21"/>
      <c r="P191" s="14"/>
      <c r="Z191">
        <f t="shared" si="89"/>
        <v>0</v>
      </c>
      <c r="AA191" s="120">
        <f t="shared" si="90"/>
        <v>-9.1877607334964195E-4</v>
      </c>
      <c r="AB191" s="120">
        <f t="shared" si="91"/>
        <v>-9999</v>
      </c>
      <c r="AC191" s="120">
        <f t="shared" si="92"/>
        <v>0</v>
      </c>
      <c r="AD191" s="120">
        <f t="shared" si="93"/>
        <v>-9999</v>
      </c>
      <c r="AE191" s="120">
        <f t="shared" si="94"/>
        <v>0</v>
      </c>
      <c r="AF191">
        <f t="shared" si="95"/>
        <v>-9999</v>
      </c>
      <c r="AG191" s="136"/>
      <c r="AH191">
        <f t="shared" si="96"/>
        <v>1.7527821288140035E-2</v>
      </c>
      <c r="AI191">
        <f t="shared" si="97"/>
        <v>0.94070450317383725</v>
      </c>
      <c r="AJ191">
        <f t="shared" si="98"/>
        <v>0.70033663967173654</v>
      </c>
      <c r="AK191">
        <f t="shared" si="99"/>
        <v>3.6159814536456708E-3</v>
      </c>
      <c r="AL191">
        <f t="shared" si="100"/>
        <v>3.0806856844577291</v>
      </c>
      <c r="AM191">
        <f t="shared" si="101"/>
        <v>32.826812986758966</v>
      </c>
      <c r="AN191" s="120">
        <f t="shared" si="105"/>
        <v>34.492882367762817</v>
      </c>
      <c r="AO191" s="120">
        <f t="shared" si="105"/>
        <v>34.492882367586425</v>
      </c>
      <c r="AP191" s="120">
        <f t="shared" si="105"/>
        <v>34.492882370561951</v>
      </c>
      <c r="AQ191" s="120">
        <f t="shared" si="105"/>
        <v>34.492882320368814</v>
      </c>
      <c r="AR191" s="120">
        <f t="shared" si="105"/>
        <v>34.492883167058793</v>
      </c>
      <c r="AS191" s="120">
        <f t="shared" si="105"/>
        <v>34.492868884543434</v>
      </c>
      <c r="AT191" s="120">
        <f t="shared" si="105"/>
        <v>34.49310980950527</v>
      </c>
      <c r="AU191" s="120">
        <f t="shared" si="103"/>
        <v>34.489045248501306</v>
      </c>
      <c r="AV191" s="120"/>
    </row>
    <row r="192" spans="3:48" ht="12.95" customHeight="1" x14ac:dyDescent="0.2">
      <c r="C192" s="21"/>
      <c r="D192" s="21"/>
      <c r="P192" s="14"/>
      <c r="Z192">
        <f t="shared" si="89"/>
        <v>0</v>
      </c>
      <c r="AA192" s="120">
        <f t="shared" si="90"/>
        <v>-9.1877607334964195E-4</v>
      </c>
      <c r="AB192" s="120">
        <f t="shared" si="91"/>
        <v>-9999</v>
      </c>
      <c r="AC192" s="120">
        <f t="shared" si="92"/>
        <v>0</v>
      </c>
      <c r="AD192" s="120">
        <f t="shared" si="93"/>
        <v>-9999</v>
      </c>
      <c r="AE192" s="120">
        <f t="shared" si="94"/>
        <v>0</v>
      </c>
      <c r="AF192">
        <f t="shared" si="95"/>
        <v>-9999</v>
      </c>
      <c r="AG192" s="136"/>
      <c r="AH192">
        <f t="shared" si="96"/>
        <v>1.7527821288140035E-2</v>
      </c>
      <c r="AI192">
        <f t="shared" si="97"/>
        <v>0.94070450317383725</v>
      </c>
      <c r="AJ192">
        <f t="shared" si="98"/>
        <v>0.70033663967173654</v>
      </c>
      <c r="AK192">
        <f t="shared" si="99"/>
        <v>3.6159814536456708E-3</v>
      </c>
      <c r="AL192">
        <f t="shared" si="100"/>
        <v>3.0806856844577291</v>
      </c>
      <c r="AM192">
        <f t="shared" si="101"/>
        <v>32.826812986758966</v>
      </c>
      <c r="AN192" s="120">
        <f t="shared" si="105"/>
        <v>34.492882367762817</v>
      </c>
      <c r="AO192" s="120">
        <f t="shared" si="105"/>
        <v>34.492882367586425</v>
      </c>
      <c r="AP192" s="120">
        <f t="shared" si="105"/>
        <v>34.492882370561951</v>
      </c>
      <c r="AQ192" s="120">
        <f t="shared" si="105"/>
        <v>34.492882320368814</v>
      </c>
      <c r="AR192" s="120">
        <f t="shared" si="105"/>
        <v>34.492883167058793</v>
      </c>
      <c r="AS192" s="120">
        <f t="shared" si="105"/>
        <v>34.492868884543434</v>
      </c>
      <c r="AT192" s="120">
        <f t="shared" si="105"/>
        <v>34.49310980950527</v>
      </c>
      <c r="AU192" s="120">
        <f t="shared" si="103"/>
        <v>34.489045248501306</v>
      </c>
    </row>
    <row r="193" spans="3:48" ht="12.95" customHeight="1" x14ac:dyDescent="0.2">
      <c r="C193" s="21"/>
      <c r="D193" s="21"/>
      <c r="P193" s="14"/>
      <c r="Z193">
        <f t="shared" si="89"/>
        <v>0</v>
      </c>
      <c r="AA193" s="120">
        <f t="shared" si="90"/>
        <v>-9.1877607334964195E-4</v>
      </c>
      <c r="AB193" s="120">
        <f t="shared" si="91"/>
        <v>-9999</v>
      </c>
      <c r="AC193" s="120">
        <f t="shared" si="92"/>
        <v>0</v>
      </c>
      <c r="AD193" s="120">
        <f t="shared" si="93"/>
        <v>-9999</v>
      </c>
      <c r="AE193" s="120">
        <f t="shared" si="94"/>
        <v>0</v>
      </c>
      <c r="AF193">
        <f t="shared" si="95"/>
        <v>-9999</v>
      </c>
      <c r="AG193" s="136"/>
      <c r="AH193">
        <f t="shared" si="96"/>
        <v>1.7527821288140035E-2</v>
      </c>
      <c r="AI193">
        <f t="shared" si="97"/>
        <v>0.94070450317383725</v>
      </c>
      <c r="AJ193">
        <f t="shared" si="98"/>
        <v>0.70033663967173654</v>
      </c>
      <c r="AK193">
        <f t="shared" si="99"/>
        <v>3.6159814536456708E-3</v>
      </c>
      <c r="AL193">
        <f t="shared" si="100"/>
        <v>3.0806856844577291</v>
      </c>
      <c r="AM193">
        <f t="shared" si="101"/>
        <v>32.826812986758966</v>
      </c>
      <c r="AN193" s="120">
        <f t="shared" si="105"/>
        <v>34.492882367762817</v>
      </c>
      <c r="AO193" s="120">
        <f t="shared" si="105"/>
        <v>34.492882367586425</v>
      </c>
      <c r="AP193" s="120">
        <f t="shared" si="105"/>
        <v>34.492882370561951</v>
      </c>
      <c r="AQ193" s="120">
        <f t="shared" si="105"/>
        <v>34.492882320368814</v>
      </c>
      <c r="AR193" s="120">
        <f t="shared" si="105"/>
        <v>34.492883167058793</v>
      </c>
      <c r="AS193" s="120">
        <f t="shared" si="105"/>
        <v>34.492868884543434</v>
      </c>
      <c r="AT193" s="120">
        <f t="shared" si="105"/>
        <v>34.49310980950527</v>
      </c>
      <c r="AU193" s="120">
        <f t="shared" si="103"/>
        <v>34.489045248501306</v>
      </c>
    </row>
    <row r="194" spans="3:48" ht="12.95" customHeight="1" x14ac:dyDescent="0.2">
      <c r="C194" s="21"/>
      <c r="D194" s="21"/>
      <c r="P194" s="14"/>
      <c r="Z194">
        <f t="shared" si="89"/>
        <v>0</v>
      </c>
      <c r="AA194" s="120">
        <f t="shared" si="90"/>
        <v>-9.1877607334964195E-4</v>
      </c>
      <c r="AB194" s="120">
        <f t="shared" si="91"/>
        <v>-9999</v>
      </c>
      <c r="AC194" s="120">
        <f t="shared" si="92"/>
        <v>0</v>
      </c>
      <c r="AD194" s="120">
        <f t="shared" si="93"/>
        <v>-9999</v>
      </c>
      <c r="AE194" s="120">
        <f t="shared" si="94"/>
        <v>0</v>
      </c>
      <c r="AF194">
        <f t="shared" si="95"/>
        <v>-9999</v>
      </c>
      <c r="AG194" s="136"/>
      <c r="AH194">
        <f t="shared" si="96"/>
        <v>1.7527821288140035E-2</v>
      </c>
      <c r="AI194">
        <f t="shared" si="97"/>
        <v>0.94070450317383725</v>
      </c>
      <c r="AJ194">
        <f t="shared" si="98"/>
        <v>0.70033663967173654</v>
      </c>
      <c r="AK194">
        <f t="shared" si="99"/>
        <v>3.6159814536456708E-3</v>
      </c>
      <c r="AL194">
        <f t="shared" si="100"/>
        <v>3.0806856844577291</v>
      </c>
      <c r="AM194">
        <f t="shared" si="101"/>
        <v>32.826812986758966</v>
      </c>
      <c r="AN194" s="120">
        <f t="shared" si="105"/>
        <v>34.492882367762817</v>
      </c>
      <c r="AO194" s="120">
        <f t="shared" si="105"/>
        <v>34.492882367586425</v>
      </c>
      <c r="AP194" s="120">
        <f t="shared" si="105"/>
        <v>34.492882370561951</v>
      </c>
      <c r="AQ194" s="120">
        <f t="shared" si="105"/>
        <v>34.492882320368814</v>
      </c>
      <c r="AR194" s="120">
        <f t="shared" si="105"/>
        <v>34.492883167058793</v>
      </c>
      <c r="AS194" s="120">
        <f t="shared" si="105"/>
        <v>34.492868884543434</v>
      </c>
      <c r="AT194" s="120">
        <f t="shared" si="105"/>
        <v>34.49310980950527</v>
      </c>
      <c r="AU194" s="120">
        <f t="shared" si="103"/>
        <v>34.489045248501306</v>
      </c>
      <c r="AV194" s="120"/>
    </row>
    <row r="195" spans="3:48" ht="12.95" customHeight="1" x14ac:dyDescent="0.2">
      <c r="C195" s="21"/>
      <c r="D195" s="21"/>
      <c r="P195" s="14"/>
      <c r="Z195">
        <f t="shared" si="89"/>
        <v>0</v>
      </c>
      <c r="AA195" s="120">
        <f t="shared" si="90"/>
        <v>-9.1877607334964195E-4</v>
      </c>
      <c r="AB195" s="120">
        <f t="shared" si="91"/>
        <v>-9999</v>
      </c>
      <c r="AC195" s="120">
        <f t="shared" si="92"/>
        <v>0</v>
      </c>
      <c r="AD195" s="120">
        <f t="shared" si="93"/>
        <v>-9999</v>
      </c>
      <c r="AE195" s="120">
        <f t="shared" si="94"/>
        <v>0</v>
      </c>
      <c r="AF195">
        <f t="shared" si="95"/>
        <v>-9999</v>
      </c>
      <c r="AG195" s="136"/>
      <c r="AH195">
        <f t="shared" si="96"/>
        <v>1.7527821288140035E-2</v>
      </c>
      <c r="AI195">
        <f t="shared" si="97"/>
        <v>0.94070450317383725</v>
      </c>
      <c r="AJ195">
        <f t="shared" si="98"/>
        <v>0.70033663967173654</v>
      </c>
      <c r="AK195">
        <f t="shared" si="99"/>
        <v>3.6159814536456708E-3</v>
      </c>
      <c r="AL195">
        <f t="shared" si="100"/>
        <v>3.0806856844577291</v>
      </c>
      <c r="AM195">
        <f t="shared" si="101"/>
        <v>32.826812986758966</v>
      </c>
      <c r="AN195" s="120">
        <f t="shared" si="105"/>
        <v>34.492882367762817</v>
      </c>
      <c r="AO195" s="120">
        <f t="shared" si="105"/>
        <v>34.492882367586425</v>
      </c>
      <c r="AP195" s="120">
        <f t="shared" si="105"/>
        <v>34.492882370561951</v>
      </c>
      <c r="AQ195" s="120">
        <f t="shared" si="105"/>
        <v>34.492882320368814</v>
      </c>
      <c r="AR195" s="120">
        <f t="shared" si="105"/>
        <v>34.492883167058793</v>
      </c>
      <c r="AS195" s="120">
        <f t="shared" si="105"/>
        <v>34.492868884543434</v>
      </c>
      <c r="AT195" s="120">
        <f t="shared" si="105"/>
        <v>34.49310980950527</v>
      </c>
      <c r="AU195" s="120">
        <f t="shared" si="103"/>
        <v>34.489045248501306</v>
      </c>
    </row>
    <row r="196" spans="3:48" ht="12.95" customHeight="1" x14ac:dyDescent="0.2">
      <c r="C196" s="21"/>
      <c r="D196" s="21"/>
      <c r="P196" s="14"/>
      <c r="Z196">
        <f t="shared" si="89"/>
        <v>0</v>
      </c>
      <c r="AA196" s="120">
        <f t="shared" si="90"/>
        <v>-9.1877607334964195E-4</v>
      </c>
      <c r="AB196" s="120">
        <f t="shared" si="91"/>
        <v>-9999</v>
      </c>
      <c r="AC196" s="120">
        <f t="shared" si="92"/>
        <v>0</v>
      </c>
      <c r="AD196" s="120">
        <f t="shared" si="93"/>
        <v>-9999</v>
      </c>
      <c r="AE196" s="120">
        <f t="shared" si="94"/>
        <v>0</v>
      </c>
      <c r="AF196">
        <f t="shared" si="95"/>
        <v>-9999</v>
      </c>
      <c r="AG196" s="136"/>
      <c r="AH196">
        <f t="shared" si="96"/>
        <v>1.7527821288140035E-2</v>
      </c>
      <c r="AI196">
        <f t="shared" si="97"/>
        <v>0.94070450317383725</v>
      </c>
      <c r="AJ196">
        <f t="shared" si="98"/>
        <v>0.70033663967173654</v>
      </c>
      <c r="AK196">
        <f t="shared" si="99"/>
        <v>3.6159814536456708E-3</v>
      </c>
      <c r="AL196">
        <f t="shared" si="100"/>
        <v>3.0806856844577291</v>
      </c>
      <c r="AM196">
        <f t="shared" si="101"/>
        <v>32.826812986758966</v>
      </c>
      <c r="AN196" s="120">
        <f t="shared" si="105"/>
        <v>34.492882367762817</v>
      </c>
      <c r="AO196" s="120">
        <f t="shared" si="105"/>
        <v>34.492882367586425</v>
      </c>
      <c r="AP196" s="120">
        <f t="shared" si="105"/>
        <v>34.492882370561951</v>
      </c>
      <c r="AQ196" s="120">
        <f t="shared" si="105"/>
        <v>34.492882320368814</v>
      </c>
      <c r="AR196" s="120">
        <f t="shared" si="105"/>
        <v>34.492883167058793</v>
      </c>
      <c r="AS196" s="120">
        <f t="shared" si="105"/>
        <v>34.492868884543434</v>
      </c>
      <c r="AT196" s="120">
        <f t="shared" si="105"/>
        <v>34.49310980950527</v>
      </c>
      <c r="AU196" s="120">
        <f t="shared" si="103"/>
        <v>34.489045248501306</v>
      </c>
    </row>
    <row r="197" spans="3:48" ht="12.95" customHeight="1" x14ac:dyDescent="0.2">
      <c r="C197" s="21"/>
      <c r="D197" s="21"/>
      <c r="P197" s="14"/>
      <c r="Z197">
        <f t="shared" si="89"/>
        <v>0</v>
      </c>
      <c r="AA197" s="120">
        <f t="shared" si="90"/>
        <v>-9.1877607334964195E-4</v>
      </c>
      <c r="AB197" s="120">
        <f t="shared" si="91"/>
        <v>-9999</v>
      </c>
      <c r="AC197" s="120">
        <f t="shared" si="92"/>
        <v>0</v>
      </c>
      <c r="AD197" s="120">
        <f t="shared" si="93"/>
        <v>-9999</v>
      </c>
      <c r="AE197" s="120">
        <f t="shared" si="94"/>
        <v>0</v>
      </c>
      <c r="AF197">
        <f t="shared" si="95"/>
        <v>-9999</v>
      </c>
      <c r="AG197" s="136"/>
      <c r="AH197">
        <f t="shared" si="96"/>
        <v>1.7527821288140035E-2</v>
      </c>
      <c r="AI197">
        <f t="shared" si="97"/>
        <v>0.94070450317383725</v>
      </c>
      <c r="AJ197">
        <f t="shared" si="98"/>
        <v>0.70033663967173654</v>
      </c>
      <c r="AK197">
        <f t="shared" si="99"/>
        <v>3.6159814536456708E-3</v>
      </c>
      <c r="AL197">
        <f t="shared" si="100"/>
        <v>3.0806856844577291</v>
      </c>
      <c r="AM197">
        <f t="shared" si="101"/>
        <v>32.826812986758966</v>
      </c>
      <c r="AN197" s="120">
        <f t="shared" ref="AN197:AT212" si="106">$AU197+$AB$7*SIN(AO197)</f>
        <v>34.492882367762817</v>
      </c>
      <c r="AO197" s="120">
        <f t="shared" si="106"/>
        <v>34.492882367586425</v>
      </c>
      <c r="AP197" s="120">
        <f t="shared" si="106"/>
        <v>34.492882370561951</v>
      </c>
      <c r="AQ197" s="120">
        <f t="shared" si="106"/>
        <v>34.492882320368814</v>
      </c>
      <c r="AR197" s="120">
        <f t="shared" si="106"/>
        <v>34.492883167058793</v>
      </c>
      <c r="AS197" s="120">
        <f t="shared" si="106"/>
        <v>34.492868884543434</v>
      </c>
      <c r="AT197" s="120">
        <f t="shared" si="106"/>
        <v>34.49310980950527</v>
      </c>
      <c r="AU197" s="120">
        <f t="shared" si="103"/>
        <v>34.489045248501306</v>
      </c>
    </row>
    <row r="198" spans="3:48" ht="12.95" customHeight="1" x14ac:dyDescent="0.2">
      <c r="C198" s="21"/>
      <c r="D198" s="21"/>
      <c r="P198" s="14"/>
      <c r="Z198">
        <f t="shared" si="89"/>
        <v>0</v>
      </c>
      <c r="AA198" s="120">
        <f t="shared" si="90"/>
        <v>-9.1877607334964195E-4</v>
      </c>
      <c r="AB198" s="120">
        <f t="shared" si="91"/>
        <v>-9999</v>
      </c>
      <c r="AC198" s="120">
        <f t="shared" si="92"/>
        <v>0</v>
      </c>
      <c r="AD198" s="120">
        <f t="shared" si="93"/>
        <v>-9999</v>
      </c>
      <c r="AE198" s="120">
        <f t="shared" si="94"/>
        <v>0</v>
      </c>
      <c r="AF198">
        <f t="shared" si="95"/>
        <v>-9999</v>
      </c>
      <c r="AG198" s="136"/>
      <c r="AH198">
        <f t="shared" si="96"/>
        <v>1.7527821288140035E-2</v>
      </c>
      <c r="AI198">
        <f t="shared" si="97"/>
        <v>0.94070450317383725</v>
      </c>
      <c r="AJ198">
        <f t="shared" si="98"/>
        <v>0.70033663967173654</v>
      </c>
      <c r="AK198">
        <f t="shared" si="99"/>
        <v>3.6159814536456708E-3</v>
      </c>
      <c r="AL198">
        <f t="shared" si="100"/>
        <v>3.0806856844577291</v>
      </c>
      <c r="AM198">
        <f t="shared" si="101"/>
        <v>32.826812986758966</v>
      </c>
      <c r="AN198" s="120">
        <f t="shared" si="106"/>
        <v>34.492882367762817</v>
      </c>
      <c r="AO198" s="120">
        <f t="shared" si="106"/>
        <v>34.492882367586425</v>
      </c>
      <c r="AP198" s="120">
        <f t="shared" si="106"/>
        <v>34.492882370561951</v>
      </c>
      <c r="AQ198" s="120">
        <f t="shared" si="106"/>
        <v>34.492882320368814</v>
      </c>
      <c r="AR198" s="120">
        <f t="shared" si="106"/>
        <v>34.492883167058793</v>
      </c>
      <c r="AS198" s="120">
        <f t="shared" si="106"/>
        <v>34.492868884543434</v>
      </c>
      <c r="AT198" s="120">
        <f t="shared" si="106"/>
        <v>34.49310980950527</v>
      </c>
      <c r="AU198" s="120">
        <f t="shared" si="103"/>
        <v>34.489045248501306</v>
      </c>
    </row>
    <row r="199" spans="3:48" ht="12.95" customHeight="1" x14ac:dyDescent="0.2">
      <c r="C199" s="21"/>
      <c r="D199" s="21"/>
      <c r="P199" s="14"/>
      <c r="Z199">
        <f t="shared" si="89"/>
        <v>0</v>
      </c>
      <c r="AA199" s="120">
        <f t="shared" si="90"/>
        <v>-9.1877607334964195E-4</v>
      </c>
      <c r="AB199" s="120">
        <f t="shared" si="91"/>
        <v>-9999</v>
      </c>
      <c r="AC199" s="120">
        <f t="shared" si="92"/>
        <v>0</v>
      </c>
      <c r="AD199" s="120">
        <f t="shared" si="93"/>
        <v>-9999</v>
      </c>
      <c r="AE199" s="120">
        <f t="shared" si="94"/>
        <v>0</v>
      </c>
      <c r="AF199">
        <f t="shared" si="95"/>
        <v>-9999</v>
      </c>
      <c r="AG199" s="136"/>
      <c r="AH199">
        <f t="shared" si="96"/>
        <v>1.7527821288140035E-2</v>
      </c>
      <c r="AI199">
        <f t="shared" si="97"/>
        <v>0.94070450317383725</v>
      </c>
      <c r="AJ199">
        <f t="shared" si="98"/>
        <v>0.70033663967173654</v>
      </c>
      <c r="AK199">
        <f t="shared" si="99"/>
        <v>3.6159814536456708E-3</v>
      </c>
      <c r="AL199">
        <f t="shared" si="100"/>
        <v>3.0806856844577291</v>
      </c>
      <c r="AM199">
        <f t="shared" si="101"/>
        <v>32.826812986758966</v>
      </c>
      <c r="AN199" s="120">
        <f t="shared" si="106"/>
        <v>34.492882367762817</v>
      </c>
      <c r="AO199" s="120">
        <f t="shared" si="106"/>
        <v>34.492882367586425</v>
      </c>
      <c r="AP199" s="120">
        <f t="shared" si="106"/>
        <v>34.492882370561951</v>
      </c>
      <c r="AQ199" s="120">
        <f t="shared" si="106"/>
        <v>34.492882320368814</v>
      </c>
      <c r="AR199" s="120">
        <f t="shared" si="106"/>
        <v>34.492883167058793</v>
      </c>
      <c r="AS199" s="120">
        <f t="shared" si="106"/>
        <v>34.492868884543434</v>
      </c>
      <c r="AT199" s="120">
        <f t="shared" si="106"/>
        <v>34.49310980950527</v>
      </c>
      <c r="AU199" s="120">
        <f t="shared" si="103"/>
        <v>34.489045248501306</v>
      </c>
    </row>
    <row r="200" spans="3:48" ht="12.95" customHeight="1" x14ac:dyDescent="0.2">
      <c r="C200" s="21"/>
      <c r="D200" s="21"/>
      <c r="P200" s="14"/>
      <c r="Z200">
        <f t="shared" si="89"/>
        <v>0</v>
      </c>
      <c r="AA200" s="120">
        <f t="shared" si="90"/>
        <v>-9.1877607334964195E-4</v>
      </c>
      <c r="AB200" s="120">
        <f t="shared" si="91"/>
        <v>-9999</v>
      </c>
      <c r="AC200" s="120">
        <f t="shared" si="92"/>
        <v>0</v>
      </c>
      <c r="AD200" s="120">
        <f t="shared" si="93"/>
        <v>-9999</v>
      </c>
      <c r="AE200" s="120">
        <f t="shared" si="94"/>
        <v>0</v>
      </c>
      <c r="AF200">
        <f t="shared" si="95"/>
        <v>-9999</v>
      </c>
      <c r="AG200" s="136"/>
      <c r="AH200">
        <f t="shared" si="96"/>
        <v>1.7527821288140035E-2</v>
      </c>
      <c r="AI200">
        <f t="shared" si="97"/>
        <v>0.94070450317383725</v>
      </c>
      <c r="AJ200">
        <f t="shared" si="98"/>
        <v>0.70033663967173654</v>
      </c>
      <c r="AK200">
        <f t="shared" si="99"/>
        <v>3.6159814536456708E-3</v>
      </c>
      <c r="AL200">
        <f t="shared" si="100"/>
        <v>3.0806856844577291</v>
      </c>
      <c r="AM200">
        <f t="shared" si="101"/>
        <v>32.826812986758966</v>
      </c>
      <c r="AN200" s="120">
        <f t="shared" si="106"/>
        <v>34.492882367762817</v>
      </c>
      <c r="AO200" s="120">
        <f t="shared" si="106"/>
        <v>34.492882367586425</v>
      </c>
      <c r="AP200" s="120">
        <f t="shared" si="106"/>
        <v>34.492882370561951</v>
      </c>
      <c r="AQ200" s="120">
        <f t="shared" si="106"/>
        <v>34.492882320368814</v>
      </c>
      <c r="AR200" s="120">
        <f t="shared" si="106"/>
        <v>34.492883167058793</v>
      </c>
      <c r="AS200" s="120">
        <f t="shared" si="106"/>
        <v>34.492868884543434</v>
      </c>
      <c r="AT200" s="120">
        <f t="shared" si="106"/>
        <v>34.49310980950527</v>
      </c>
      <c r="AU200" s="120">
        <f t="shared" si="103"/>
        <v>34.489045248501306</v>
      </c>
    </row>
    <row r="201" spans="3:48" ht="12.95" customHeight="1" x14ac:dyDescent="0.2">
      <c r="C201" s="21"/>
      <c r="D201" s="21"/>
      <c r="P201" s="14"/>
      <c r="Z201">
        <f t="shared" si="89"/>
        <v>0</v>
      </c>
      <c r="AA201" s="120">
        <f t="shared" si="90"/>
        <v>-9.1877607334964195E-4</v>
      </c>
      <c r="AB201" s="120">
        <f t="shared" si="91"/>
        <v>-9999</v>
      </c>
      <c r="AC201" s="120">
        <f t="shared" si="92"/>
        <v>0</v>
      </c>
      <c r="AD201" s="120">
        <f t="shared" si="93"/>
        <v>-9999</v>
      </c>
      <c r="AE201" s="120">
        <f t="shared" si="94"/>
        <v>0</v>
      </c>
      <c r="AF201">
        <f t="shared" si="95"/>
        <v>-9999</v>
      </c>
      <c r="AG201" s="136"/>
      <c r="AH201">
        <f t="shared" si="96"/>
        <v>1.7527821288140035E-2</v>
      </c>
      <c r="AI201">
        <f t="shared" si="97"/>
        <v>0.94070450317383725</v>
      </c>
      <c r="AJ201">
        <f t="shared" si="98"/>
        <v>0.70033663967173654</v>
      </c>
      <c r="AK201">
        <f t="shared" si="99"/>
        <v>3.6159814536456708E-3</v>
      </c>
      <c r="AL201">
        <f t="shared" si="100"/>
        <v>3.0806856844577291</v>
      </c>
      <c r="AM201">
        <f t="shared" si="101"/>
        <v>32.826812986758966</v>
      </c>
      <c r="AN201" s="120">
        <f t="shared" si="106"/>
        <v>34.492882367762817</v>
      </c>
      <c r="AO201" s="120">
        <f t="shared" si="106"/>
        <v>34.492882367586425</v>
      </c>
      <c r="AP201" s="120">
        <f t="shared" si="106"/>
        <v>34.492882370561951</v>
      </c>
      <c r="AQ201" s="120">
        <f t="shared" si="106"/>
        <v>34.492882320368814</v>
      </c>
      <c r="AR201" s="120">
        <f t="shared" si="106"/>
        <v>34.492883167058793</v>
      </c>
      <c r="AS201" s="120">
        <f t="shared" si="106"/>
        <v>34.492868884543434</v>
      </c>
      <c r="AT201" s="120">
        <f t="shared" si="106"/>
        <v>34.49310980950527</v>
      </c>
      <c r="AU201" s="120">
        <f t="shared" si="103"/>
        <v>34.489045248501306</v>
      </c>
    </row>
    <row r="202" spans="3:48" ht="12.95" customHeight="1" x14ac:dyDescent="0.2">
      <c r="C202" s="21"/>
      <c r="D202" s="21"/>
      <c r="P202" s="14"/>
      <c r="Z202">
        <f t="shared" si="89"/>
        <v>0</v>
      </c>
      <c r="AA202" s="120">
        <f t="shared" si="90"/>
        <v>-9.1877607334964195E-4</v>
      </c>
      <c r="AB202" s="120">
        <f t="shared" si="91"/>
        <v>-9999</v>
      </c>
      <c r="AC202" s="120">
        <f t="shared" si="92"/>
        <v>0</v>
      </c>
      <c r="AD202" s="120">
        <f t="shared" si="93"/>
        <v>-9999</v>
      </c>
      <c r="AE202" s="120">
        <f t="shared" si="94"/>
        <v>0</v>
      </c>
      <c r="AF202">
        <f t="shared" si="95"/>
        <v>-9999</v>
      </c>
      <c r="AG202" s="136"/>
      <c r="AH202">
        <f t="shared" si="96"/>
        <v>1.7527821288140035E-2</v>
      </c>
      <c r="AI202">
        <f t="shared" si="97"/>
        <v>0.94070450317383725</v>
      </c>
      <c r="AJ202">
        <f t="shared" si="98"/>
        <v>0.70033663967173654</v>
      </c>
      <c r="AK202">
        <f t="shared" si="99"/>
        <v>3.6159814536456708E-3</v>
      </c>
      <c r="AL202">
        <f t="shared" si="100"/>
        <v>3.0806856844577291</v>
      </c>
      <c r="AM202">
        <f t="shared" si="101"/>
        <v>32.826812986758966</v>
      </c>
      <c r="AN202" s="120">
        <f t="shared" si="106"/>
        <v>34.492882367762817</v>
      </c>
      <c r="AO202" s="120">
        <f t="shared" si="106"/>
        <v>34.492882367586425</v>
      </c>
      <c r="AP202" s="120">
        <f t="shared" si="106"/>
        <v>34.492882370561951</v>
      </c>
      <c r="AQ202" s="120">
        <f t="shared" si="106"/>
        <v>34.492882320368814</v>
      </c>
      <c r="AR202" s="120">
        <f t="shared" si="106"/>
        <v>34.492883167058793</v>
      </c>
      <c r="AS202" s="120">
        <f t="shared" si="106"/>
        <v>34.492868884543434</v>
      </c>
      <c r="AT202" s="120">
        <f t="shared" si="106"/>
        <v>34.49310980950527</v>
      </c>
      <c r="AU202" s="120">
        <f t="shared" si="103"/>
        <v>34.489045248501306</v>
      </c>
    </row>
    <row r="203" spans="3:48" ht="12.95" customHeight="1" x14ac:dyDescent="0.2">
      <c r="C203" s="21"/>
      <c r="D203" s="21"/>
      <c r="P203" s="14"/>
      <c r="Z203">
        <f t="shared" si="89"/>
        <v>0</v>
      </c>
      <c r="AA203" s="120">
        <f t="shared" si="90"/>
        <v>-9.1877607334964195E-4</v>
      </c>
      <c r="AB203" s="120">
        <f t="shared" si="91"/>
        <v>-9999</v>
      </c>
      <c r="AC203" s="120">
        <f t="shared" si="92"/>
        <v>0</v>
      </c>
      <c r="AD203" s="120">
        <f t="shared" si="93"/>
        <v>-9999</v>
      </c>
      <c r="AE203" s="120">
        <f t="shared" si="94"/>
        <v>0</v>
      </c>
      <c r="AF203">
        <f t="shared" si="95"/>
        <v>-9999</v>
      </c>
      <c r="AG203" s="136"/>
      <c r="AH203">
        <f t="shared" si="96"/>
        <v>1.7527821288140035E-2</v>
      </c>
      <c r="AI203">
        <f t="shared" si="97"/>
        <v>0.94070450317383725</v>
      </c>
      <c r="AJ203">
        <f t="shared" si="98"/>
        <v>0.70033663967173654</v>
      </c>
      <c r="AK203">
        <f t="shared" si="99"/>
        <v>3.6159814536456708E-3</v>
      </c>
      <c r="AL203">
        <f t="shared" si="100"/>
        <v>3.0806856844577291</v>
      </c>
      <c r="AM203">
        <f t="shared" si="101"/>
        <v>32.826812986758966</v>
      </c>
      <c r="AN203" s="120">
        <f t="shared" si="106"/>
        <v>34.492882367762817</v>
      </c>
      <c r="AO203" s="120">
        <f t="shared" si="106"/>
        <v>34.492882367586425</v>
      </c>
      <c r="AP203" s="120">
        <f t="shared" si="106"/>
        <v>34.492882370561951</v>
      </c>
      <c r="AQ203" s="120">
        <f t="shared" si="106"/>
        <v>34.492882320368814</v>
      </c>
      <c r="AR203" s="120">
        <f t="shared" si="106"/>
        <v>34.492883167058793</v>
      </c>
      <c r="AS203" s="120">
        <f t="shared" si="106"/>
        <v>34.492868884543434</v>
      </c>
      <c r="AT203" s="120">
        <f t="shared" si="106"/>
        <v>34.49310980950527</v>
      </c>
      <c r="AU203" s="120">
        <f t="shared" si="103"/>
        <v>34.489045248501306</v>
      </c>
    </row>
    <row r="204" spans="3:48" ht="12.95" customHeight="1" x14ac:dyDescent="0.2">
      <c r="C204" s="21"/>
      <c r="D204" s="21"/>
      <c r="P204" s="14"/>
      <c r="Z204">
        <f t="shared" si="89"/>
        <v>0</v>
      </c>
      <c r="AA204" s="120">
        <f t="shared" si="90"/>
        <v>-9.1877607334964195E-4</v>
      </c>
      <c r="AB204" s="120">
        <f t="shared" si="91"/>
        <v>-9999</v>
      </c>
      <c r="AC204" s="120">
        <f t="shared" si="92"/>
        <v>0</v>
      </c>
      <c r="AD204" s="120">
        <f t="shared" si="93"/>
        <v>-9999</v>
      </c>
      <c r="AE204" s="120">
        <f t="shared" si="94"/>
        <v>0</v>
      </c>
      <c r="AF204">
        <f t="shared" si="95"/>
        <v>-9999</v>
      </c>
      <c r="AG204" s="136"/>
      <c r="AH204">
        <f t="shared" si="96"/>
        <v>1.7527821288140035E-2</v>
      </c>
      <c r="AI204">
        <f t="shared" si="97"/>
        <v>0.94070450317383725</v>
      </c>
      <c r="AJ204">
        <f t="shared" si="98"/>
        <v>0.70033663967173654</v>
      </c>
      <c r="AK204">
        <f t="shared" si="99"/>
        <v>3.6159814536456708E-3</v>
      </c>
      <c r="AL204">
        <f t="shared" si="100"/>
        <v>3.0806856844577291</v>
      </c>
      <c r="AM204">
        <f t="shared" si="101"/>
        <v>32.826812986758966</v>
      </c>
      <c r="AN204" s="120">
        <f t="shared" si="106"/>
        <v>34.492882367762817</v>
      </c>
      <c r="AO204" s="120">
        <f t="shared" si="106"/>
        <v>34.492882367586425</v>
      </c>
      <c r="AP204" s="120">
        <f t="shared" si="106"/>
        <v>34.492882370561951</v>
      </c>
      <c r="AQ204" s="120">
        <f t="shared" si="106"/>
        <v>34.492882320368814</v>
      </c>
      <c r="AR204" s="120">
        <f t="shared" si="106"/>
        <v>34.492883167058793</v>
      </c>
      <c r="AS204" s="120">
        <f t="shared" si="106"/>
        <v>34.492868884543434</v>
      </c>
      <c r="AT204" s="120">
        <f t="shared" si="106"/>
        <v>34.49310980950527</v>
      </c>
      <c r="AU204" s="120">
        <f t="shared" si="103"/>
        <v>34.489045248501306</v>
      </c>
    </row>
    <row r="205" spans="3:48" ht="12.95" customHeight="1" x14ac:dyDescent="0.2">
      <c r="C205" s="21"/>
      <c r="D205" s="21"/>
      <c r="P205" s="14"/>
      <c r="Z205">
        <f t="shared" si="89"/>
        <v>0</v>
      </c>
      <c r="AA205" s="120">
        <f t="shared" si="90"/>
        <v>-9.1877607334964195E-4</v>
      </c>
      <c r="AB205" s="120">
        <f t="shared" si="91"/>
        <v>-9999</v>
      </c>
      <c r="AC205" s="120">
        <f t="shared" si="92"/>
        <v>0</v>
      </c>
      <c r="AD205" s="120">
        <f t="shared" si="93"/>
        <v>-9999</v>
      </c>
      <c r="AE205" s="120">
        <f t="shared" si="94"/>
        <v>0</v>
      </c>
      <c r="AF205">
        <f t="shared" si="95"/>
        <v>-9999</v>
      </c>
      <c r="AG205" s="136"/>
      <c r="AH205">
        <f t="shared" si="96"/>
        <v>1.7527821288140035E-2</v>
      </c>
      <c r="AI205">
        <f t="shared" si="97"/>
        <v>0.94070450317383725</v>
      </c>
      <c r="AJ205">
        <f t="shared" si="98"/>
        <v>0.70033663967173654</v>
      </c>
      <c r="AK205">
        <f t="shared" si="99"/>
        <v>3.6159814536456708E-3</v>
      </c>
      <c r="AL205">
        <f t="shared" si="100"/>
        <v>3.0806856844577291</v>
      </c>
      <c r="AM205">
        <f t="shared" si="101"/>
        <v>32.826812986758966</v>
      </c>
      <c r="AN205" s="120">
        <f t="shared" si="106"/>
        <v>34.492882367762817</v>
      </c>
      <c r="AO205" s="120">
        <f t="shared" si="106"/>
        <v>34.492882367586425</v>
      </c>
      <c r="AP205" s="120">
        <f t="shared" si="106"/>
        <v>34.492882370561951</v>
      </c>
      <c r="AQ205" s="120">
        <f t="shared" si="106"/>
        <v>34.492882320368814</v>
      </c>
      <c r="AR205" s="120">
        <f t="shared" si="106"/>
        <v>34.492883167058793</v>
      </c>
      <c r="AS205" s="120">
        <f t="shared" si="106"/>
        <v>34.492868884543434</v>
      </c>
      <c r="AT205" s="120">
        <f t="shared" si="106"/>
        <v>34.49310980950527</v>
      </c>
      <c r="AU205" s="120">
        <f t="shared" si="103"/>
        <v>34.489045248501306</v>
      </c>
    </row>
    <row r="206" spans="3:48" ht="12.95" customHeight="1" x14ac:dyDescent="0.2">
      <c r="C206" s="21"/>
      <c r="D206" s="21"/>
      <c r="P206" s="14"/>
      <c r="Z206">
        <f t="shared" si="89"/>
        <v>0</v>
      </c>
      <c r="AA206" s="120">
        <f t="shared" si="90"/>
        <v>-9.1877607334964195E-4</v>
      </c>
      <c r="AB206" s="120">
        <f t="shared" si="91"/>
        <v>-9999</v>
      </c>
      <c r="AC206" s="120">
        <f t="shared" si="92"/>
        <v>0</v>
      </c>
      <c r="AD206" s="120">
        <f t="shared" si="93"/>
        <v>-9999</v>
      </c>
      <c r="AE206" s="120">
        <f t="shared" si="94"/>
        <v>0</v>
      </c>
      <c r="AF206">
        <f t="shared" si="95"/>
        <v>-9999</v>
      </c>
      <c r="AG206" s="136"/>
      <c r="AH206">
        <f t="shared" si="96"/>
        <v>1.7527821288140035E-2</v>
      </c>
      <c r="AI206">
        <f t="shared" si="97"/>
        <v>0.94070450317383725</v>
      </c>
      <c r="AJ206">
        <f t="shared" si="98"/>
        <v>0.70033663967173654</v>
      </c>
      <c r="AK206">
        <f t="shared" si="99"/>
        <v>3.6159814536456708E-3</v>
      </c>
      <c r="AL206">
        <f t="shared" si="100"/>
        <v>3.0806856844577291</v>
      </c>
      <c r="AM206">
        <f t="shared" si="101"/>
        <v>32.826812986758966</v>
      </c>
      <c r="AN206" s="120">
        <f t="shared" si="106"/>
        <v>34.492882367762817</v>
      </c>
      <c r="AO206" s="120">
        <f t="shared" si="106"/>
        <v>34.492882367586425</v>
      </c>
      <c r="AP206" s="120">
        <f t="shared" si="106"/>
        <v>34.492882370561951</v>
      </c>
      <c r="AQ206" s="120">
        <f t="shared" si="106"/>
        <v>34.492882320368814</v>
      </c>
      <c r="AR206" s="120">
        <f t="shared" si="106"/>
        <v>34.492883167058793</v>
      </c>
      <c r="AS206" s="120">
        <f t="shared" si="106"/>
        <v>34.492868884543434</v>
      </c>
      <c r="AT206" s="120">
        <f t="shared" si="106"/>
        <v>34.49310980950527</v>
      </c>
      <c r="AU206" s="120">
        <f t="shared" si="103"/>
        <v>34.489045248501306</v>
      </c>
    </row>
    <row r="207" spans="3:48" ht="12.95" customHeight="1" x14ac:dyDescent="0.2">
      <c r="C207" s="21"/>
      <c r="D207" s="21"/>
      <c r="P207" s="14"/>
      <c r="Z207">
        <f t="shared" si="89"/>
        <v>0</v>
      </c>
      <c r="AA207" s="120">
        <f t="shared" si="90"/>
        <v>-9.1877607334964195E-4</v>
      </c>
      <c r="AB207" s="120">
        <f t="shared" si="91"/>
        <v>-9999</v>
      </c>
      <c r="AC207" s="120">
        <f t="shared" si="92"/>
        <v>0</v>
      </c>
      <c r="AD207" s="120">
        <f t="shared" si="93"/>
        <v>-9999</v>
      </c>
      <c r="AE207" s="120">
        <f t="shared" si="94"/>
        <v>0</v>
      </c>
      <c r="AF207">
        <f t="shared" si="95"/>
        <v>-9999</v>
      </c>
      <c r="AG207" s="136"/>
      <c r="AH207">
        <f t="shared" si="96"/>
        <v>1.7527821288140035E-2</v>
      </c>
      <c r="AI207">
        <f t="shared" si="97"/>
        <v>0.94070450317383725</v>
      </c>
      <c r="AJ207">
        <f t="shared" si="98"/>
        <v>0.70033663967173654</v>
      </c>
      <c r="AK207">
        <f t="shared" si="99"/>
        <v>3.6159814536456708E-3</v>
      </c>
      <c r="AL207">
        <f t="shared" si="100"/>
        <v>3.0806856844577291</v>
      </c>
      <c r="AM207">
        <f t="shared" si="101"/>
        <v>32.826812986758966</v>
      </c>
      <c r="AN207" s="120">
        <f t="shared" si="106"/>
        <v>34.492882367762817</v>
      </c>
      <c r="AO207" s="120">
        <f t="shared" si="106"/>
        <v>34.492882367586425</v>
      </c>
      <c r="AP207" s="120">
        <f t="shared" si="106"/>
        <v>34.492882370561951</v>
      </c>
      <c r="AQ207" s="120">
        <f t="shared" si="106"/>
        <v>34.492882320368814</v>
      </c>
      <c r="AR207" s="120">
        <f t="shared" si="106"/>
        <v>34.492883167058793</v>
      </c>
      <c r="AS207" s="120">
        <f t="shared" si="106"/>
        <v>34.492868884543434</v>
      </c>
      <c r="AT207" s="120">
        <f t="shared" si="106"/>
        <v>34.49310980950527</v>
      </c>
      <c r="AU207" s="120">
        <f t="shared" si="103"/>
        <v>34.489045248501306</v>
      </c>
    </row>
    <row r="208" spans="3:48" ht="12.95" customHeight="1" x14ac:dyDescent="0.2">
      <c r="C208" s="21"/>
      <c r="D208" s="21"/>
      <c r="P208" s="14"/>
      <c r="Z208">
        <f t="shared" si="89"/>
        <v>0</v>
      </c>
      <c r="AA208" s="120">
        <f t="shared" si="90"/>
        <v>-9.1877607334964195E-4</v>
      </c>
      <c r="AB208" s="120">
        <f t="shared" si="91"/>
        <v>-9999</v>
      </c>
      <c r="AC208" s="120">
        <f t="shared" si="92"/>
        <v>0</v>
      </c>
      <c r="AD208" s="120">
        <f t="shared" si="93"/>
        <v>-9999</v>
      </c>
      <c r="AE208" s="120">
        <f t="shared" si="94"/>
        <v>0</v>
      </c>
      <c r="AF208">
        <f t="shared" si="95"/>
        <v>-9999</v>
      </c>
      <c r="AG208" s="136"/>
      <c r="AH208">
        <f t="shared" si="96"/>
        <v>1.7527821288140035E-2</v>
      </c>
      <c r="AI208">
        <f t="shared" si="97"/>
        <v>0.94070450317383725</v>
      </c>
      <c r="AJ208">
        <f t="shared" si="98"/>
        <v>0.70033663967173654</v>
      </c>
      <c r="AK208">
        <f t="shared" si="99"/>
        <v>3.6159814536456708E-3</v>
      </c>
      <c r="AL208">
        <f t="shared" si="100"/>
        <v>3.0806856844577291</v>
      </c>
      <c r="AM208">
        <f t="shared" si="101"/>
        <v>32.826812986758966</v>
      </c>
      <c r="AN208" s="120">
        <f t="shared" si="106"/>
        <v>34.492882367762817</v>
      </c>
      <c r="AO208" s="120">
        <f t="shared" si="106"/>
        <v>34.492882367586425</v>
      </c>
      <c r="AP208" s="120">
        <f t="shared" si="106"/>
        <v>34.492882370561951</v>
      </c>
      <c r="AQ208" s="120">
        <f t="shared" si="106"/>
        <v>34.492882320368814</v>
      </c>
      <c r="AR208" s="120">
        <f t="shared" si="106"/>
        <v>34.492883167058793</v>
      </c>
      <c r="AS208" s="120">
        <f t="shared" si="106"/>
        <v>34.492868884543434</v>
      </c>
      <c r="AT208" s="120">
        <f t="shared" si="106"/>
        <v>34.49310980950527</v>
      </c>
      <c r="AU208" s="120">
        <f t="shared" si="103"/>
        <v>34.489045248501306</v>
      </c>
      <c r="AV208" s="120"/>
    </row>
    <row r="209" spans="3:48" ht="12.95" customHeight="1" x14ac:dyDescent="0.2">
      <c r="C209" s="21"/>
      <c r="D209" s="21"/>
      <c r="P209" s="14"/>
      <c r="Z209">
        <f t="shared" si="89"/>
        <v>0</v>
      </c>
      <c r="AA209" s="120">
        <f t="shared" si="90"/>
        <v>-9.1877607334964195E-4</v>
      </c>
      <c r="AB209" s="120">
        <f t="shared" si="91"/>
        <v>-9999</v>
      </c>
      <c r="AC209" s="120">
        <f t="shared" si="92"/>
        <v>0</v>
      </c>
      <c r="AD209" s="120">
        <f t="shared" si="93"/>
        <v>-9999</v>
      </c>
      <c r="AE209" s="120">
        <f t="shared" si="94"/>
        <v>0</v>
      </c>
      <c r="AF209">
        <f t="shared" si="95"/>
        <v>-9999</v>
      </c>
      <c r="AG209" s="136"/>
      <c r="AH209">
        <f t="shared" si="96"/>
        <v>1.7527821288140035E-2</v>
      </c>
      <c r="AI209">
        <f t="shared" si="97"/>
        <v>0.94070450317383725</v>
      </c>
      <c r="AJ209">
        <f t="shared" si="98"/>
        <v>0.70033663967173654</v>
      </c>
      <c r="AK209">
        <f t="shared" si="99"/>
        <v>3.6159814536456708E-3</v>
      </c>
      <c r="AL209">
        <f t="shared" si="100"/>
        <v>3.0806856844577291</v>
      </c>
      <c r="AM209">
        <f t="shared" si="101"/>
        <v>32.826812986758966</v>
      </c>
      <c r="AN209" s="120">
        <f t="shared" si="106"/>
        <v>34.492882367762817</v>
      </c>
      <c r="AO209" s="120">
        <f t="shared" si="106"/>
        <v>34.492882367586425</v>
      </c>
      <c r="AP209" s="120">
        <f t="shared" si="106"/>
        <v>34.492882370561951</v>
      </c>
      <c r="AQ209" s="120">
        <f t="shared" si="106"/>
        <v>34.492882320368814</v>
      </c>
      <c r="AR209" s="120">
        <f t="shared" si="106"/>
        <v>34.492883167058793</v>
      </c>
      <c r="AS209" s="120">
        <f t="shared" si="106"/>
        <v>34.492868884543434</v>
      </c>
      <c r="AT209" s="120">
        <f t="shared" si="106"/>
        <v>34.49310980950527</v>
      </c>
      <c r="AU209" s="120">
        <f t="shared" si="103"/>
        <v>34.489045248501306</v>
      </c>
      <c r="AV209" s="120"/>
    </row>
    <row r="210" spans="3:48" ht="12.95" customHeight="1" x14ac:dyDescent="0.2">
      <c r="C210" s="21"/>
      <c r="D210" s="21"/>
      <c r="P210" s="14"/>
      <c r="Z210">
        <f t="shared" si="89"/>
        <v>0</v>
      </c>
      <c r="AA210" s="120">
        <f t="shared" si="90"/>
        <v>-9.1877607334964195E-4</v>
      </c>
      <c r="AB210" s="120">
        <f t="shared" si="91"/>
        <v>-9999</v>
      </c>
      <c r="AC210" s="120">
        <f t="shared" si="92"/>
        <v>0</v>
      </c>
      <c r="AD210" s="120">
        <f t="shared" si="93"/>
        <v>-9999</v>
      </c>
      <c r="AE210" s="120">
        <f t="shared" si="94"/>
        <v>0</v>
      </c>
      <c r="AF210">
        <f t="shared" si="95"/>
        <v>-9999</v>
      </c>
      <c r="AG210" s="136"/>
      <c r="AH210">
        <f t="shared" si="96"/>
        <v>1.7527821288140035E-2</v>
      </c>
      <c r="AI210">
        <f t="shared" si="97"/>
        <v>0.94070450317383725</v>
      </c>
      <c r="AJ210">
        <f t="shared" si="98"/>
        <v>0.70033663967173654</v>
      </c>
      <c r="AK210">
        <f t="shared" si="99"/>
        <v>3.6159814536456708E-3</v>
      </c>
      <c r="AL210">
        <f t="shared" si="100"/>
        <v>3.0806856844577291</v>
      </c>
      <c r="AM210">
        <f t="shared" si="101"/>
        <v>32.826812986758966</v>
      </c>
      <c r="AN210" s="120">
        <f t="shared" si="106"/>
        <v>34.492882367762817</v>
      </c>
      <c r="AO210" s="120">
        <f t="shared" si="106"/>
        <v>34.492882367586425</v>
      </c>
      <c r="AP210" s="120">
        <f t="shared" si="106"/>
        <v>34.492882370561951</v>
      </c>
      <c r="AQ210" s="120">
        <f t="shared" si="106"/>
        <v>34.492882320368814</v>
      </c>
      <c r="AR210" s="120">
        <f t="shared" si="106"/>
        <v>34.492883167058793</v>
      </c>
      <c r="AS210" s="120">
        <f t="shared" si="106"/>
        <v>34.492868884543434</v>
      </c>
      <c r="AT210" s="120">
        <f t="shared" si="106"/>
        <v>34.49310980950527</v>
      </c>
      <c r="AU210" s="120">
        <f t="shared" si="103"/>
        <v>34.489045248501306</v>
      </c>
      <c r="AV210" s="120"/>
    </row>
    <row r="211" spans="3:48" ht="12.95" customHeight="1" x14ac:dyDescent="0.2">
      <c r="C211" s="21"/>
      <c r="D211" s="21"/>
      <c r="P211" s="14"/>
      <c r="Z211">
        <f t="shared" si="89"/>
        <v>0</v>
      </c>
      <c r="AA211" s="120">
        <f t="shared" si="90"/>
        <v>-9.1877607334964195E-4</v>
      </c>
      <c r="AB211" s="120">
        <f t="shared" si="91"/>
        <v>-9999</v>
      </c>
      <c r="AC211" s="120">
        <f t="shared" si="92"/>
        <v>0</v>
      </c>
      <c r="AD211" s="120">
        <f t="shared" si="93"/>
        <v>-9999</v>
      </c>
      <c r="AE211" s="120">
        <f t="shared" si="94"/>
        <v>0</v>
      </c>
      <c r="AF211">
        <f t="shared" si="95"/>
        <v>-9999</v>
      </c>
      <c r="AG211" s="136"/>
      <c r="AH211">
        <f t="shared" si="96"/>
        <v>1.7527821288140035E-2</v>
      </c>
      <c r="AI211">
        <f t="shared" si="97"/>
        <v>0.94070450317383725</v>
      </c>
      <c r="AJ211">
        <f t="shared" si="98"/>
        <v>0.70033663967173654</v>
      </c>
      <c r="AK211">
        <f t="shared" si="99"/>
        <v>3.6159814536456708E-3</v>
      </c>
      <c r="AL211">
        <f t="shared" si="100"/>
        <v>3.0806856844577291</v>
      </c>
      <c r="AM211">
        <f t="shared" si="101"/>
        <v>32.826812986758966</v>
      </c>
      <c r="AN211" s="120">
        <f t="shared" si="106"/>
        <v>34.492882367762817</v>
      </c>
      <c r="AO211" s="120">
        <f t="shared" si="106"/>
        <v>34.492882367586425</v>
      </c>
      <c r="AP211" s="120">
        <f t="shared" si="106"/>
        <v>34.492882370561951</v>
      </c>
      <c r="AQ211" s="120">
        <f t="shared" si="106"/>
        <v>34.492882320368814</v>
      </c>
      <c r="AR211" s="120">
        <f t="shared" si="106"/>
        <v>34.492883167058793</v>
      </c>
      <c r="AS211" s="120">
        <f t="shared" si="106"/>
        <v>34.492868884543434</v>
      </c>
      <c r="AT211" s="120">
        <f t="shared" si="106"/>
        <v>34.49310980950527</v>
      </c>
      <c r="AU211" s="120">
        <f t="shared" si="103"/>
        <v>34.489045248501306</v>
      </c>
    </row>
    <row r="212" spans="3:48" ht="12.95" customHeight="1" x14ac:dyDescent="0.2">
      <c r="C212" s="21"/>
      <c r="D212" s="21"/>
      <c r="P212" s="14"/>
      <c r="Z212">
        <f t="shared" si="89"/>
        <v>0</v>
      </c>
      <c r="AA212" s="120">
        <f t="shared" si="90"/>
        <v>-9.1877607334964195E-4</v>
      </c>
      <c r="AB212" s="120">
        <f t="shared" si="91"/>
        <v>-9999</v>
      </c>
      <c r="AC212" s="120">
        <f t="shared" si="92"/>
        <v>0</v>
      </c>
      <c r="AD212" s="120">
        <f t="shared" si="93"/>
        <v>-9999</v>
      </c>
      <c r="AE212" s="120">
        <f t="shared" si="94"/>
        <v>0</v>
      </c>
      <c r="AF212">
        <f t="shared" si="95"/>
        <v>-9999</v>
      </c>
      <c r="AG212" s="136"/>
      <c r="AH212">
        <f t="shared" si="96"/>
        <v>1.7527821288140035E-2</v>
      </c>
      <c r="AI212">
        <f t="shared" si="97"/>
        <v>0.94070450317383725</v>
      </c>
      <c r="AJ212">
        <f t="shared" si="98"/>
        <v>0.70033663967173654</v>
      </c>
      <c r="AK212">
        <f t="shared" si="99"/>
        <v>3.6159814536456708E-3</v>
      </c>
      <c r="AL212">
        <f t="shared" si="100"/>
        <v>3.0806856844577291</v>
      </c>
      <c r="AM212">
        <f t="shared" si="101"/>
        <v>32.826812986758966</v>
      </c>
      <c r="AN212" s="120">
        <f t="shared" si="106"/>
        <v>34.492882367762817</v>
      </c>
      <c r="AO212" s="120">
        <f t="shared" si="106"/>
        <v>34.492882367586425</v>
      </c>
      <c r="AP212" s="120">
        <f t="shared" si="106"/>
        <v>34.492882370561951</v>
      </c>
      <c r="AQ212" s="120">
        <f t="shared" si="106"/>
        <v>34.492882320368814</v>
      </c>
      <c r="AR212" s="120">
        <f t="shared" si="106"/>
        <v>34.492883167058793</v>
      </c>
      <c r="AS212" s="120">
        <f t="shared" si="106"/>
        <v>34.492868884543434</v>
      </c>
      <c r="AT212" s="120">
        <f t="shared" si="106"/>
        <v>34.49310980950527</v>
      </c>
      <c r="AU212" s="120">
        <f t="shared" si="103"/>
        <v>34.489045248501306</v>
      </c>
    </row>
    <row r="213" spans="3:48" ht="12.95" customHeight="1" x14ac:dyDescent="0.2">
      <c r="C213" s="21"/>
      <c r="D213" s="21"/>
      <c r="P213" s="14"/>
      <c r="Z213">
        <f t="shared" ref="Z213:Z276" si="107">F213</f>
        <v>0</v>
      </c>
      <c r="AA213" s="120">
        <f t="shared" ref="AA213:AA276" si="108">AB$3+AB$4*Z213+AB$5*Z213^2+AH213</f>
        <v>-9.1877607334964195E-4</v>
      </c>
      <c r="AB213" s="120">
        <f t="shared" ref="AB213:AB276" si="109">IF(S213&lt;&gt;0,G213-AH213, -9999)</f>
        <v>-9999</v>
      </c>
      <c r="AC213" s="120">
        <f t="shared" ref="AC213:AC276" si="110">+G213-P213</f>
        <v>0</v>
      </c>
      <c r="AD213" s="120">
        <f t="shared" ref="AD213:AD276" si="111">IF(S213&lt;&gt;0,G213-AA213, -9999)</f>
        <v>-9999</v>
      </c>
      <c r="AE213" s="120">
        <f t="shared" ref="AE213:AE276" si="112">+(G213-AA213)^2*S213</f>
        <v>0</v>
      </c>
      <c r="AF213">
        <f t="shared" ref="AF213:AF276" si="113">IF(S213&lt;&gt;0,G213-P213, -9999)</f>
        <v>-9999</v>
      </c>
      <c r="AG213" s="136"/>
      <c r="AH213">
        <f t="shared" ref="AH213:AH276" si="114">$AB$6*($AB$11/AI213*AJ213+$AB$12)</f>
        <v>1.7527821288140035E-2</v>
      </c>
      <c r="AI213">
        <f t="shared" ref="AI213:AI276" si="115">1+$AB$7*COS(AL213)</f>
        <v>0.94070450317383725</v>
      </c>
      <c r="AJ213">
        <f t="shared" ref="AJ213:AJ276" si="116">SIN(AL213+RADIANS($AB$9))</f>
        <v>0.70033663967173654</v>
      </c>
      <c r="AK213">
        <f t="shared" ref="AK213:AK276" si="117">$AB$7*SIN(AL213)</f>
        <v>3.6159814536456708E-3</v>
      </c>
      <c r="AL213">
        <f t="shared" ref="AL213:AL276" si="118">2*ATAN(AM213)</f>
        <v>3.0806856844577291</v>
      </c>
      <c r="AM213">
        <f t="shared" ref="AM213:AM276" si="119">SQRT((1+$AB$7)/(1-$AB$7))*TAN(AN213/2)</f>
        <v>32.826812986758966</v>
      </c>
      <c r="AN213" s="120">
        <f t="shared" ref="AN213:AT228" si="120">$AU213+$AB$7*SIN(AO213)</f>
        <v>34.492882367762817</v>
      </c>
      <c r="AO213" s="120">
        <f t="shared" si="120"/>
        <v>34.492882367586425</v>
      </c>
      <c r="AP213" s="120">
        <f t="shared" si="120"/>
        <v>34.492882370561951</v>
      </c>
      <c r="AQ213" s="120">
        <f t="shared" si="120"/>
        <v>34.492882320368814</v>
      </c>
      <c r="AR213" s="120">
        <f t="shared" si="120"/>
        <v>34.492883167058793</v>
      </c>
      <c r="AS213" s="120">
        <f t="shared" si="120"/>
        <v>34.492868884543434</v>
      </c>
      <c r="AT213" s="120">
        <f t="shared" si="120"/>
        <v>34.49310980950527</v>
      </c>
      <c r="AU213" s="120">
        <f t="shared" ref="AU213:AU276" si="121">RADIANS($AB$9)+$AB$18*(F213-AB$15)</f>
        <v>34.489045248501306</v>
      </c>
    </row>
    <row r="214" spans="3:48" ht="12.95" customHeight="1" x14ac:dyDescent="0.2">
      <c r="C214" s="21"/>
      <c r="D214" s="21"/>
      <c r="P214" s="14"/>
      <c r="Z214">
        <f t="shared" si="107"/>
        <v>0</v>
      </c>
      <c r="AA214" s="120">
        <f t="shared" si="108"/>
        <v>-9.1877607334964195E-4</v>
      </c>
      <c r="AB214" s="120">
        <f t="shared" si="109"/>
        <v>-9999</v>
      </c>
      <c r="AC214" s="120">
        <f t="shared" si="110"/>
        <v>0</v>
      </c>
      <c r="AD214" s="120">
        <f t="shared" si="111"/>
        <v>-9999</v>
      </c>
      <c r="AE214" s="120">
        <f t="shared" si="112"/>
        <v>0</v>
      </c>
      <c r="AF214">
        <f t="shared" si="113"/>
        <v>-9999</v>
      </c>
      <c r="AG214" s="136"/>
      <c r="AH214">
        <f t="shared" si="114"/>
        <v>1.7527821288140035E-2</v>
      </c>
      <c r="AI214">
        <f t="shared" si="115"/>
        <v>0.94070450317383725</v>
      </c>
      <c r="AJ214">
        <f t="shared" si="116"/>
        <v>0.70033663967173654</v>
      </c>
      <c r="AK214">
        <f t="shared" si="117"/>
        <v>3.6159814536456708E-3</v>
      </c>
      <c r="AL214">
        <f t="shared" si="118"/>
        <v>3.0806856844577291</v>
      </c>
      <c r="AM214">
        <f t="shared" si="119"/>
        <v>32.826812986758966</v>
      </c>
      <c r="AN214" s="120">
        <f t="shared" si="120"/>
        <v>34.492882367762817</v>
      </c>
      <c r="AO214" s="120">
        <f t="shared" si="120"/>
        <v>34.492882367586425</v>
      </c>
      <c r="AP214" s="120">
        <f t="shared" si="120"/>
        <v>34.492882370561951</v>
      </c>
      <c r="AQ214" s="120">
        <f t="shared" si="120"/>
        <v>34.492882320368814</v>
      </c>
      <c r="AR214" s="120">
        <f t="shared" si="120"/>
        <v>34.492883167058793</v>
      </c>
      <c r="AS214" s="120">
        <f t="shared" si="120"/>
        <v>34.492868884543434</v>
      </c>
      <c r="AT214" s="120">
        <f t="shared" si="120"/>
        <v>34.49310980950527</v>
      </c>
      <c r="AU214" s="120">
        <f t="shared" si="121"/>
        <v>34.489045248501306</v>
      </c>
    </row>
    <row r="215" spans="3:48" ht="12.95" customHeight="1" x14ac:dyDescent="0.2">
      <c r="C215" s="21"/>
      <c r="D215" s="21"/>
      <c r="P215" s="14"/>
      <c r="Z215">
        <f t="shared" si="107"/>
        <v>0</v>
      </c>
      <c r="AA215" s="120">
        <f t="shared" si="108"/>
        <v>-9.1877607334964195E-4</v>
      </c>
      <c r="AB215" s="120">
        <f t="shared" si="109"/>
        <v>-9999</v>
      </c>
      <c r="AC215" s="120">
        <f t="shared" si="110"/>
        <v>0</v>
      </c>
      <c r="AD215" s="120">
        <f t="shared" si="111"/>
        <v>-9999</v>
      </c>
      <c r="AE215" s="120">
        <f t="shared" si="112"/>
        <v>0</v>
      </c>
      <c r="AF215">
        <f t="shared" si="113"/>
        <v>-9999</v>
      </c>
      <c r="AG215" s="136"/>
      <c r="AH215">
        <f t="shared" si="114"/>
        <v>1.7527821288140035E-2</v>
      </c>
      <c r="AI215">
        <f t="shared" si="115"/>
        <v>0.94070450317383725</v>
      </c>
      <c r="AJ215">
        <f t="shared" si="116"/>
        <v>0.70033663967173654</v>
      </c>
      <c r="AK215">
        <f t="shared" si="117"/>
        <v>3.6159814536456708E-3</v>
      </c>
      <c r="AL215">
        <f t="shared" si="118"/>
        <v>3.0806856844577291</v>
      </c>
      <c r="AM215">
        <f t="shared" si="119"/>
        <v>32.826812986758966</v>
      </c>
      <c r="AN215" s="120">
        <f t="shared" si="120"/>
        <v>34.492882367762817</v>
      </c>
      <c r="AO215" s="120">
        <f t="shared" si="120"/>
        <v>34.492882367586425</v>
      </c>
      <c r="AP215" s="120">
        <f t="shared" si="120"/>
        <v>34.492882370561951</v>
      </c>
      <c r="AQ215" s="120">
        <f t="shared" si="120"/>
        <v>34.492882320368814</v>
      </c>
      <c r="AR215" s="120">
        <f t="shared" si="120"/>
        <v>34.492883167058793</v>
      </c>
      <c r="AS215" s="120">
        <f t="shared" si="120"/>
        <v>34.492868884543434</v>
      </c>
      <c r="AT215" s="120">
        <f t="shared" si="120"/>
        <v>34.49310980950527</v>
      </c>
      <c r="AU215" s="120">
        <f t="shared" si="121"/>
        <v>34.489045248501306</v>
      </c>
    </row>
    <row r="216" spans="3:48" ht="12.95" customHeight="1" x14ac:dyDescent="0.2">
      <c r="C216" s="21"/>
      <c r="D216" s="21"/>
      <c r="P216" s="14"/>
      <c r="Z216">
        <f t="shared" si="107"/>
        <v>0</v>
      </c>
      <c r="AA216" s="120">
        <f t="shared" si="108"/>
        <v>-9.1877607334964195E-4</v>
      </c>
      <c r="AB216" s="120">
        <f t="shared" si="109"/>
        <v>-9999</v>
      </c>
      <c r="AC216" s="120">
        <f t="shared" si="110"/>
        <v>0</v>
      </c>
      <c r="AD216" s="120">
        <f t="shared" si="111"/>
        <v>-9999</v>
      </c>
      <c r="AE216" s="120">
        <f t="shared" si="112"/>
        <v>0</v>
      </c>
      <c r="AF216">
        <f t="shared" si="113"/>
        <v>-9999</v>
      </c>
      <c r="AG216" s="136"/>
      <c r="AH216">
        <f t="shared" si="114"/>
        <v>1.7527821288140035E-2</v>
      </c>
      <c r="AI216">
        <f t="shared" si="115"/>
        <v>0.94070450317383725</v>
      </c>
      <c r="AJ216">
        <f t="shared" si="116"/>
        <v>0.70033663967173654</v>
      </c>
      <c r="AK216">
        <f t="shared" si="117"/>
        <v>3.6159814536456708E-3</v>
      </c>
      <c r="AL216">
        <f t="shared" si="118"/>
        <v>3.0806856844577291</v>
      </c>
      <c r="AM216">
        <f t="shared" si="119"/>
        <v>32.826812986758966</v>
      </c>
      <c r="AN216" s="120">
        <f t="shared" si="120"/>
        <v>34.492882367762817</v>
      </c>
      <c r="AO216" s="120">
        <f t="shared" si="120"/>
        <v>34.492882367586425</v>
      </c>
      <c r="AP216" s="120">
        <f t="shared" si="120"/>
        <v>34.492882370561951</v>
      </c>
      <c r="AQ216" s="120">
        <f t="shared" si="120"/>
        <v>34.492882320368814</v>
      </c>
      <c r="AR216" s="120">
        <f t="shared" si="120"/>
        <v>34.492883167058793</v>
      </c>
      <c r="AS216" s="120">
        <f t="shared" si="120"/>
        <v>34.492868884543434</v>
      </c>
      <c r="AT216" s="120">
        <f t="shared" si="120"/>
        <v>34.49310980950527</v>
      </c>
      <c r="AU216" s="120">
        <f t="shared" si="121"/>
        <v>34.489045248501306</v>
      </c>
    </row>
    <row r="217" spans="3:48" ht="12.95" customHeight="1" x14ac:dyDescent="0.2">
      <c r="C217" s="21"/>
      <c r="D217" s="21"/>
      <c r="P217" s="14"/>
      <c r="Z217">
        <f t="shared" si="107"/>
        <v>0</v>
      </c>
      <c r="AA217" s="120">
        <f t="shared" si="108"/>
        <v>-9.1877607334964195E-4</v>
      </c>
      <c r="AB217" s="120">
        <f t="shared" si="109"/>
        <v>-9999</v>
      </c>
      <c r="AC217" s="120">
        <f t="shared" si="110"/>
        <v>0</v>
      </c>
      <c r="AD217" s="120">
        <f t="shared" si="111"/>
        <v>-9999</v>
      </c>
      <c r="AE217" s="120">
        <f t="shared" si="112"/>
        <v>0</v>
      </c>
      <c r="AF217">
        <f t="shared" si="113"/>
        <v>-9999</v>
      </c>
      <c r="AG217" s="136"/>
      <c r="AH217">
        <f t="shared" si="114"/>
        <v>1.7527821288140035E-2</v>
      </c>
      <c r="AI217">
        <f t="shared" si="115"/>
        <v>0.94070450317383725</v>
      </c>
      <c r="AJ217">
        <f t="shared" si="116"/>
        <v>0.70033663967173654</v>
      </c>
      <c r="AK217">
        <f t="shared" si="117"/>
        <v>3.6159814536456708E-3</v>
      </c>
      <c r="AL217">
        <f t="shared" si="118"/>
        <v>3.0806856844577291</v>
      </c>
      <c r="AM217">
        <f t="shared" si="119"/>
        <v>32.826812986758966</v>
      </c>
      <c r="AN217" s="120">
        <f t="shared" si="120"/>
        <v>34.492882367762817</v>
      </c>
      <c r="AO217" s="120">
        <f t="shared" si="120"/>
        <v>34.492882367586425</v>
      </c>
      <c r="AP217" s="120">
        <f t="shared" si="120"/>
        <v>34.492882370561951</v>
      </c>
      <c r="AQ217" s="120">
        <f t="shared" si="120"/>
        <v>34.492882320368814</v>
      </c>
      <c r="AR217" s="120">
        <f t="shared" si="120"/>
        <v>34.492883167058793</v>
      </c>
      <c r="AS217" s="120">
        <f t="shared" si="120"/>
        <v>34.492868884543434</v>
      </c>
      <c r="AT217" s="120">
        <f t="shared" si="120"/>
        <v>34.49310980950527</v>
      </c>
      <c r="AU217" s="120">
        <f t="shared" si="121"/>
        <v>34.489045248501306</v>
      </c>
    </row>
    <row r="218" spans="3:48" ht="12.95" customHeight="1" x14ac:dyDescent="0.2">
      <c r="C218" s="21"/>
      <c r="D218" s="21"/>
      <c r="P218" s="14"/>
      <c r="Z218">
        <f t="shared" si="107"/>
        <v>0</v>
      </c>
      <c r="AA218" s="120">
        <f t="shared" si="108"/>
        <v>-9.1877607334964195E-4</v>
      </c>
      <c r="AB218" s="120">
        <f t="shared" si="109"/>
        <v>-9999</v>
      </c>
      <c r="AC218" s="120">
        <f t="shared" si="110"/>
        <v>0</v>
      </c>
      <c r="AD218" s="120">
        <f t="shared" si="111"/>
        <v>-9999</v>
      </c>
      <c r="AE218" s="120">
        <f t="shared" si="112"/>
        <v>0</v>
      </c>
      <c r="AF218">
        <f t="shared" si="113"/>
        <v>-9999</v>
      </c>
      <c r="AG218" s="136"/>
      <c r="AH218">
        <f t="shared" si="114"/>
        <v>1.7527821288140035E-2</v>
      </c>
      <c r="AI218">
        <f t="shared" si="115"/>
        <v>0.94070450317383725</v>
      </c>
      <c r="AJ218">
        <f t="shared" si="116"/>
        <v>0.70033663967173654</v>
      </c>
      <c r="AK218">
        <f t="shared" si="117"/>
        <v>3.6159814536456708E-3</v>
      </c>
      <c r="AL218">
        <f t="shared" si="118"/>
        <v>3.0806856844577291</v>
      </c>
      <c r="AM218">
        <f t="shared" si="119"/>
        <v>32.826812986758966</v>
      </c>
      <c r="AN218" s="120">
        <f t="shared" si="120"/>
        <v>34.492882367762817</v>
      </c>
      <c r="AO218" s="120">
        <f t="shared" si="120"/>
        <v>34.492882367586425</v>
      </c>
      <c r="AP218" s="120">
        <f t="shared" si="120"/>
        <v>34.492882370561951</v>
      </c>
      <c r="AQ218" s="120">
        <f t="shared" si="120"/>
        <v>34.492882320368814</v>
      </c>
      <c r="AR218" s="120">
        <f t="shared" si="120"/>
        <v>34.492883167058793</v>
      </c>
      <c r="AS218" s="120">
        <f t="shared" si="120"/>
        <v>34.492868884543434</v>
      </c>
      <c r="AT218" s="120">
        <f t="shared" si="120"/>
        <v>34.49310980950527</v>
      </c>
      <c r="AU218" s="120">
        <f t="shared" si="121"/>
        <v>34.489045248501306</v>
      </c>
    </row>
    <row r="219" spans="3:48" ht="12.95" customHeight="1" x14ac:dyDescent="0.2">
      <c r="C219" s="21"/>
      <c r="D219" s="21"/>
      <c r="P219" s="14"/>
      <c r="Z219">
        <f t="shared" si="107"/>
        <v>0</v>
      </c>
      <c r="AA219" s="120">
        <f t="shared" si="108"/>
        <v>-9.1877607334964195E-4</v>
      </c>
      <c r="AB219" s="120">
        <f t="shared" si="109"/>
        <v>-9999</v>
      </c>
      <c r="AC219" s="120">
        <f t="shared" si="110"/>
        <v>0</v>
      </c>
      <c r="AD219" s="120">
        <f t="shared" si="111"/>
        <v>-9999</v>
      </c>
      <c r="AE219" s="120">
        <f t="shared" si="112"/>
        <v>0</v>
      </c>
      <c r="AF219">
        <f t="shared" si="113"/>
        <v>-9999</v>
      </c>
      <c r="AG219" s="136"/>
      <c r="AH219">
        <f t="shared" si="114"/>
        <v>1.7527821288140035E-2</v>
      </c>
      <c r="AI219">
        <f t="shared" si="115"/>
        <v>0.94070450317383725</v>
      </c>
      <c r="AJ219">
        <f t="shared" si="116"/>
        <v>0.70033663967173654</v>
      </c>
      <c r="AK219">
        <f t="shared" si="117"/>
        <v>3.6159814536456708E-3</v>
      </c>
      <c r="AL219">
        <f t="shared" si="118"/>
        <v>3.0806856844577291</v>
      </c>
      <c r="AM219">
        <f t="shared" si="119"/>
        <v>32.826812986758966</v>
      </c>
      <c r="AN219" s="120">
        <f t="shared" si="120"/>
        <v>34.492882367762817</v>
      </c>
      <c r="AO219" s="120">
        <f t="shared" si="120"/>
        <v>34.492882367586425</v>
      </c>
      <c r="AP219" s="120">
        <f t="shared" si="120"/>
        <v>34.492882370561951</v>
      </c>
      <c r="AQ219" s="120">
        <f t="shared" si="120"/>
        <v>34.492882320368814</v>
      </c>
      <c r="AR219" s="120">
        <f t="shared" si="120"/>
        <v>34.492883167058793</v>
      </c>
      <c r="AS219" s="120">
        <f t="shared" si="120"/>
        <v>34.492868884543434</v>
      </c>
      <c r="AT219" s="120">
        <f t="shared" si="120"/>
        <v>34.49310980950527</v>
      </c>
      <c r="AU219" s="120">
        <f t="shared" si="121"/>
        <v>34.489045248501306</v>
      </c>
    </row>
    <row r="220" spans="3:48" ht="12.95" customHeight="1" x14ac:dyDescent="0.2">
      <c r="C220" s="21"/>
      <c r="D220" s="21"/>
      <c r="P220" s="14"/>
      <c r="Z220">
        <f t="shared" si="107"/>
        <v>0</v>
      </c>
      <c r="AA220" s="120">
        <f t="shared" si="108"/>
        <v>-9.1877607334964195E-4</v>
      </c>
      <c r="AB220" s="120">
        <f t="shared" si="109"/>
        <v>-9999</v>
      </c>
      <c r="AC220" s="120">
        <f t="shared" si="110"/>
        <v>0</v>
      </c>
      <c r="AD220" s="120">
        <f t="shared" si="111"/>
        <v>-9999</v>
      </c>
      <c r="AE220" s="120">
        <f t="shared" si="112"/>
        <v>0</v>
      </c>
      <c r="AF220">
        <f t="shared" si="113"/>
        <v>-9999</v>
      </c>
      <c r="AG220" s="136"/>
      <c r="AH220">
        <f t="shared" si="114"/>
        <v>1.7527821288140035E-2</v>
      </c>
      <c r="AI220">
        <f t="shared" si="115"/>
        <v>0.94070450317383725</v>
      </c>
      <c r="AJ220">
        <f t="shared" si="116"/>
        <v>0.70033663967173654</v>
      </c>
      <c r="AK220">
        <f t="shared" si="117"/>
        <v>3.6159814536456708E-3</v>
      </c>
      <c r="AL220">
        <f t="shared" si="118"/>
        <v>3.0806856844577291</v>
      </c>
      <c r="AM220">
        <f t="shared" si="119"/>
        <v>32.826812986758966</v>
      </c>
      <c r="AN220" s="120">
        <f t="shared" si="120"/>
        <v>34.492882367762817</v>
      </c>
      <c r="AO220" s="120">
        <f t="shared" si="120"/>
        <v>34.492882367586425</v>
      </c>
      <c r="AP220" s="120">
        <f t="shared" si="120"/>
        <v>34.492882370561951</v>
      </c>
      <c r="AQ220" s="120">
        <f t="shared" si="120"/>
        <v>34.492882320368814</v>
      </c>
      <c r="AR220" s="120">
        <f t="shared" si="120"/>
        <v>34.492883167058793</v>
      </c>
      <c r="AS220" s="120">
        <f t="shared" si="120"/>
        <v>34.492868884543434</v>
      </c>
      <c r="AT220" s="120">
        <f t="shared" si="120"/>
        <v>34.49310980950527</v>
      </c>
      <c r="AU220" s="120">
        <f t="shared" si="121"/>
        <v>34.489045248501306</v>
      </c>
    </row>
    <row r="221" spans="3:48" ht="12.95" customHeight="1" x14ac:dyDescent="0.2">
      <c r="C221" s="21"/>
      <c r="D221" s="21"/>
      <c r="P221" s="14"/>
      <c r="Z221">
        <f t="shared" si="107"/>
        <v>0</v>
      </c>
      <c r="AA221" s="120">
        <f t="shared" si="108"/>
        <v>-9.1877607334964195E-4</v>
      </c>
      <c r="AB221" s="120">
        <f t="shared" si="109"/>
        <v>-9999</v>
      </c>
      <c r="AC221" s="120">
        <f t="shared" si="110"/>
        <v>0</v>
      </c>
      <c r="AD221" s="120">
        <f t="shared" si="111"/>
        <v>-9999</v>
      </c>
      <c r="AE221" s="120">
        <f t="shared" si="112"/>
        <v>0</v>
      </c>
      <c r="AF221">
        <f t="shared" si="113"/>
        <v>-9999</v>
      </c>
      <c r="AG221" s="136"/>
      <c r="AH221">
        <f t="shared" si="114"/>
        <v>1.7527821288140035E-2</v>
      </c>
      <c r="AI221">
        <f t="shared" si="115"/>
        <v>0.94070450317383725</v>
      </c>
      <c r="AJ221">
        <f t="shared" si="116"/>
        <v>0.70033663967173654</v>
      </c>
      <c r="AK221">
        <f t="shared" si="117"/>
        <v>3.6159814536456708E-3</v>
      </c>
      <c r="AL221">
        <f t="shared" si="118"/>
        <v>3.0806856844577291</v>
      </c>
      <c r="AM221">
        <f t="shared" si="119"/>
        <v>32.826812986758966</v>
      </c>
      <c r="AN221" s="120">
        <f t="shared" si="120"/>
        <v>34.492882367762817</v>
      </c>
      <c r="AO221" s="120">
        <f t="shared" si="120"/>
        <v>34.492882367586425</v>
      </c>
      <c r="AP221" s="120">
        <f t="shared" si="120"/>
        <v>34.492882370561951</v>
      </c>
      <c r="AQ221" s="120">
        <f t="shared" si="120"/>
        <v>34.492882320368814</v>
      </c>
      <c r="AR221" s="120">
        <f t="shared" si="120"/>
        <v>34.492883167058793</v>
      </c>
      <c r="AS221" s="120">
        <f t="shared" si="120"/>
        <v>34.492868884543434</v>
      </c>
      <c r="AT221" s="120">
        <f t="shared" si="120"/>
        <v>34.49310980950527</v>
      </c>
      <c r="AU221" s="120">
        <f t="shared" si="121"/>
        <v>34.489045248501306</v>
      </c>
    </row>
    <row r="222" spans="3:48" ht="12.95" customHeight="1" x14ac:dyDescent="0.2">
      <c r="C222" s="21"/>
      <c r="D222" s="21"/>
      <c r="P222" s="14"/>
      <c r="Z222">
        <f t="shared" si="107"/>
        <v>0</v>
      </c>
      <c r="AA222" s="120">
        <f t="shared" si="108"/>
        <v>-9.1877607334964195E-4</v>
      </c>
      <c r="AB222" s="120">
        <f t="shared" si="109"/>
        <v>-9999</v>
      </c>
      <c r="AC222" s="120">
        <f t="shared" si="110"/>
        <v>0</v>
      </c>
      <c r="AD222" s="120">
        <f t="shared" si="111"/>
        <v>-9999</v>
      </c>
      <c r="AE222" s="120">
        <f t="shared" si="112"/>
        <v>0</v>
      </c>
      <c r="AF222">
        <f t="shared" si="113"/>
        <v>-9999</v>
      </c>
      <c r="AG222" s="136"/>
      <c r="AH222">
        <f t="shared" si="114"/>
        <v>1.7527821288140035E-2</v>
      </c>
      <c r="AI222">
        <f t="shared" si="115"/>
        <v>0.94070450317383725</v>
      </c>
      <c r="AJ222">
        <f t="shared" si="116"/>
        <v>0.70033663967173654</v>
      </c>
      <c r="AK222">
        <f t="shared" si="117"/>
        <v>3.6159814536456708E-3</v>
      </c>
      <c r="AL222">
        <f t="shared" si="118"/>
        <v>3.0806856844577291</v>
      </c>
      <c r="AM222">
        <f t="shared" si="119"/>
        <v>32.826812986758966</v>
      </c>
      <c r="AN222" s="120">
        <f t="shared" si="120"/>
        <v>34.492882367762817</v>
      </c>
      <c r="AO222" s="120">
        <f t="shared" si="120"/>
        <v>34.492882367586425</v>
      </c>
      <c r="AP222" s="120">
        <f t="shared" si="120"/>
        <v>34.492882370561951</v>
      </c>
      <c r="AQ222" s="120">
        <f t="shared" si="120"/>
        <v>34.492882320368814</v>
      </c>
      <c r="AR222" s="120">
        <f t="shared" si="120"/>
        <v>34.492883167058793</v>
      </c>
      <c r="AS222" s="120">
        <f t="shared" si="120"/>
        <v>34.492868884543434</v>
      </c>
      <c r="AT222" s="120">
        <f t="shared" si="120"/>
        <v>34.49310980950527</v>
      </c>
      <c r="AU222" s="120">
        <f t="shared" si="121"/>
        <v>34.489045248501306</v>
      </c>
    </row>
    <row r="223" spans="3:48" ht="12.95" customHeight="1" x14ac:dyDescent="0.2">
      <c r="C223" s="21"/>
      <c r="D223" s="21"/>
      <c r="P223" s="14"/>
      <c r="Z223">
        <f t="shared" si="107"/>
        <v>0</v>
      </c>
      <c r="AA223" s="120">
        <f t="shared" si="108"/>
        <v>-9.1877607334964195E-4</v>
      </c>
      <c r="AB223" s="120">
        <f t="shared" si="109"/>
        <v>-9999</v>
      </c>
      <c r="AC223" s="120">
        <f t="shared" si="110"/>
        <v>0</v>
      </c>
      <c r="AD223" s="120">
        <f t="shared" si="111"/>
        <v>-9999</v>
      </c>
      <c r="AE223" s="120">
        <f t="shared" si="112"/>
        <v>0</v>
      </c>
      <c r="AF223">
        <f t="shared" si="113"/>
        <v>-9999</v>
      </c>
      <c r="AG223" s="136"/>
      <c r="AH223">
        <f t="shared" si="114"/>
        <v>1.7527821288140035E-2</v>
      </c>
      <c r="AI223">
        <f t="shared" si="115"/>
        <v>0.94070450317383725</v>
      </c>
      <c r="AJ223">
        <f t="shared" si="116"/>
        <v>0.70033663967173654</v>
      </c>
      <c r="AK223">
        <f t="shared" si="117"/>
        <v>3.6159814536456708E-3</v>
      </c>
      <c r="AL223">
        <f t="shared" si="118"/>
        <v>3.0806856844577291</v>
      </c>
      <c r="AM223">
        <f t="shared" si="119"/>
        <v>32.826812986758966</v>
      </c>
      <c r="AN223" s="120">
        <f t="shared" si="120"/>
        <v>34.492882367762817</v>
      </c>
      <c r="AO223" s="120">
        <f t="shared" si="120"/>
        <v>34.492882367586425</v>
      </c>
      <c r="AP223" s="120">
        <f t="shared" si="120"/>
        <v>34.492882370561951</v>
      </c>
      <c r="AQ223" s="120">
        <f t="shared" si="120"/>
        <v>34.492882320368814</v>
      </c>
      <c r="AR223" s="120">
        <f t="shared" si="120"/>
        <v>34.492883167058793</v>
      </c>
      <c r="AS223" s="120">
        <f t="shared" si="120"/>
        <v>34.492868884543434</v>
      </c>
      <c r="AT223" s="120">
        <f t="shared" si="120"/>
        <v>34.49310980950527</v>
      </c>
      <c r="AU223" s="120">
        <f t="shared" si="121"/>
        <v>34.489045248501306</v>
      </c>
    </row>
    <row r="224" spans="3:48" ht="12.95" customHeight="1" x14ac:dyDescent="0.2">
      <c r="C224" s="21"/>
      <c r="D224" s="21"/>
      <c r="P224" s="14"/>
      <c r="Z224">
        <f t="shared" si="107"/>
        <v>0</v>
      </c>
      <c r="AA224" s="120">
        <f t="shared" si="108"/>
        <v>-9.1877607334964195E-4</v>
      </c>
      <c r="AB224" s="120">
        <f t="shared" si="109"/>
        <v>-9999</v>
      </c>
      <c r="AC224" s="120">
        <f t="shared" si="110"/>
        <v>0</v>
      </c>
      <c r="AD224" s="120">
        <f t="shared" si="111"/>
        <v>-9999</v>
      </c>
      <c r="AE224" s="120">
        <f t="shared" si="112"/>
        <v>0</v>
      </c>
      <c r="AF224">
        <f t="shared" si="113"/>
        <v>-9999</v>
      </c>
      <c r="AG224" s="136"/>
      <c r="AH224">
        <f t="shared" si="114"/>
        <v>1.7527821288140035E-2</v>
      </c>
      <c r="AI224">
        <f t="shared" si="115"/>
        <v>0.94070450317383725</v>
      </c>
      <c r="AJ224">
        <f t="shared" si="116"/>
        <v>0.70033663967173654</v>
      </c>
      <c r="AK224">
        <f t="shared" si="117"/>
        <v>3.6159814536456708E-3</v>
      </c>
      <c r="AL224">
        <f t="shared" si="118"/>
        <v>3.0806856844577291</v>
      </c>
      <c r="AM224">
        <f t="shared" si="119"/>
        <v>32.826812986758966</v>
      </c>
      <c r="AN224" s="120">
        <f t="shared" si="120"/>
        <v>34.492882367762817</v>
      </c>
      <c r="AO224" s="120">
        <f t="shared" si="120"/>
        <v>34.492882367586425</v>
      </c>
      <c r="AP224" s="120">
        <f t="shared" si="120"/>
        <v>34.492882370561951</v>
      </c>
      <c r="AQ224" s="120">
        <f t="shared" si="120"/>
        <v>34.492882320368814</v>
      </c>
      <c r="AR224" s="120">
        <f t="shared" si="120"/>
        <v>34.492883167058793</v>
      </c>
      <c r="AS224" s="120">
        <f t="shared" si="120"/>
        <v>34.492868884543434</v>
      </c>
      <c r="AT224" s="120">
        <f t="shared" si="120"/>
        <v>34.49310980950527</v>
      </c>
      <c r="AU224" s="120">
        <f t="shared" si="121"/>
        <v>34.489045248501306</v>
      </c>
    </row>
    <row r="225" spans="3:48" ht="12.95" customHeight="1" x14ac:dyDescent="0.2">
      <c r="C225" s="21"/>
      <c r="D225" s="21"/>
      <c r="P225" s="14"/>
      <c r="Z225">
        <f t="shared" si="107"/>
        <v>0</v>
      </c>
      <c r="AA225" s="120">
        <f t="shared" si="108"/>
        <v>-9.1877607334964195E-4</v>
      </c>
      <c r="AB225" s="120">
        <f t="shared" si="109"/>
        <v>-9999</v>
      </c>
      <c r="AC225" s="120">
        <f t="shared" si="110"/>
        <v>0</v>
      </c>
      <c r="AD225" s="120">
        <f t="shared" si="111"/>
        <v>-9999</v>
      </c>
      <c r="AE225" s="120">
        <f t="shared" si="112"/>
        <v>0</v>
      </c>
      <c r="AF225">
        <f t="shared" si="113"/>
        <v>-9999</v>
      </c>
      <c r="AG225" s="136"/>
      <c r="AH225">
        <f t="shared" si="114"/>
        <v>1.7527821288140035E-2</v>
      </c>
      <c r="AI225">
        <f t="shared" si="115"/>
        <v>0.94070450317383725</v>
      </c>
      <c r="AJ225">
        <f t="shared" si="116"/>
        <v>0.70033663967173654</v>
      </c>
      <c r="AK225">
        <f t="shared" si="117"/>
        <v>3.6159814536456708E-3</v>
      </c>
      <c r="AL225">
        <f t="shared" si="118"/>
        <v>3.0806856844577291</v>
      </c>
      <c r="AM225">
        <f t="shared" si="119"/>
        <v>32.826812986758966</v>
      </c>
      <c r="AN225" s="120">
        <f t="shared" si="120"/>
        <v>34.492882367762817</v>
      </c>
      <c r="AO225" s="120">
        <f t="shared" si="120"/>
        <v>34.492882367586425</v>
      </c>
      <c r="AP225" s="120">
        <f t="shared" si="120"/>
        <v>34.492882370561951</v>
      </c>
      <c r="AQ225" s="120">
        <f t="shared" si="120"/>
        <v>34.492882320368814</v>
      </c>
      <c r="AR225" s="120">
        <f t="shared" si="120"/>
        <v>34.492883167058793</v>
      </c>
      <c r="AS225" s="120">
        <f t="shared" si="120"/>
        <v>34.492868884543434</v>
      </c>
      <c r="AT225" s="120">
        <f t="shared" si="120"/>
        <v>34.49310980950527</v>
      </c>
      <c r="AU225" s="120">
        <f t="shared" si="121"/>
        <v>34.489045248501306</v>
      </c>
    </row>
    <row r="226" spans="3:48" ht="12.95" customHeight="1" x14ac:dyDescent="0.2">
      <c r="C226" s="21"/>
      <c r="D226" s="21"/>
      <c r="P226" s="14"/>
      <c r="Z226">
        <f t="shared" si="107"/>
        <v>0</v>
      </c>
      <c r="AA226" s="120">
        <f t="shared" si="108"/>
        <v>-9.1877607334964195E-4</v>
      </c>
      <c r="AB226" s="120">
        <f t="shared" si="109"/>
        <v>-9999</v>
      </c>
      <c r="AC226" s="120">
        <f t="shared" si="110"/>
        <v>0</v>
      </c>
      <c r="AD226" s="120">
        <f t="shared" si="111"/>
        <v>-9999</v>
      </c>
      <c r="AE226" s="120">
        <f t="shared" si="112"/>
        <v>0</v>
      </c>
      <c r="AF226">
        <f t="shared" si="113"/>
        <v>-9999</v>
      </c>
      <c r="AG226" s="136"/>
      <c r="AH226">
        <f t="shared" si="114"/>
        <v>1.7527821288140035E-2</v>
      </c>
      <c r="AI226">
        <f t="shared" si="115"/>
        <v>0.94070450317383725</v>
      </c>
      <c r="AJ226">
        <f t="shared" si="116"/>
        <v>0.70033663967173654</v>
      </c>
      <c r="AK226">
        <f t="shared" si="117"/>
        <v>3.6159814536456708E-3</v>
      </c>
      <c r="AL226">
        <f t="shared" si="118"/>
        <v>3.0806856844577291</v>
      </c>
      <c r="AM226">
        <f t="shared" si="119"/>
        <v>32.826812986758966</v>
      </c>
      <c r="AN226" s="120">
        <f t="shared" si="120"/>
        <v>34.492882367762817</v>
      </c>
      <c r="AO226" s="120">
        <f t="shared" si="120"/>
        <v>34.492882367586425</v>
      </c>
      <c r="AP226" s="120">
        <f t="shared" si="120"/>
        <v>34.492882370561951</v>
      </c>
      <c r="AQ226" s="120">
        <f t="shared" si="120"/>
        <v>34.492882320368814</v>
      </c>
      <c r="AR226" s="120">
        <f t="shared" si="120"/>
        <v>34.492883167058793</v>
      </c>
      <c r="AS226" s="120">
        <f t="shared" si="120"/>
        <v>34.492868884543434</v>
      </c>
      <c r="AT226" s="120">
        <f t="shared" si="120"/>
        <v>34.49310980950527</v>
      </c>
      <c r="AU226" s="120">
        <f t="shared" si="121"/>
        <v>34.489045248501306</v>
      </c>
    </row>
    <row r="227" spans="3:48" ht="12.95" customHeight="1" x14ac:dyDescent="0.2">
      <c r="C227" s="21"/>
      <c r="D227" s="21"/>
      <c r="P227" s="14"/>
      <c r="Z227">
        <f t="shared" si="107"/>
        <v>0</v>
      </c>
      <c r="AA227" s="120">
        <f t="shared" si="108"/>
        <v>-9.1877607334964195E-4</v>
      </c>
      <c r="AB227" s="120">
        <f t="shared" si="109"/>
        <v>-9999</v>
      </c>
      <c r="AC227" s="120">
        <f t="shared" si="110"/>
        <v>0</v>
      </c>
      <c r="AD227" s="120">
        <f t="shared" si="111"/>
        <v>-9999</v>
      </c>
      <c r="AE227" s="120">
        <f t="shared" si="112"/>
        <v>0</v>
      </c>
      <c r="AF227">
        <f t="shared" si="113"/>
        <v>-9999</v>
      </c>
      <c r="AG227" s="136"/>
      <c r="AH227">
        <f t="shared" si="114"/>
        <v>1.7527821288140035E-2</v>
      </c>
      <c r="AI227">
        <f t="shared" si="115"/>
        <v>0.94070450317383725</v>
      </c>
      <c r="AJ227">
        <f t="shared" si="116"/>
        <v>0.70033663967173654</v>
      </c>
      <c r="AK227">
        <f t="shared" si="117"/>
        <v>3.6159814536456708E-3</v>
      </c>
      <c r="AL227">
        <f t="shared" si="118"/>
        <v>3.0806856844577291</v>
      </c>
      <c r="AM227">
        <f t="shared" si="119"/>
        <v>32.826812986758966</v>
      </c>
      <c r="AN227" s="120">
        <f t="shared" si="120"/>
        <v>34.492882367762817</v>
      </c>
      <c r="AO227" s="120">
        <f t="shared" si="120"/>
        <v>34.492882367586425</v>
      </c>
      <c r="AP227" s="120">
        <f t="shared" si="120"/>
        <v>34.492882370561951</v>
      </c>
      <c r="AQ227" s="120">
        <f t="shared" si="120"/>
        <v>34.492882320368814</v>
      </c>
      <c r="AR227" s="120">
        <f t="shared" si="120"/>
        <v>34.492883167058793</v>
      </c>
      <c r="AS227" s="120">
        <f t="shared" si="120"/>
        <v>34.492868884543434</v>
      </c>
      <c r="AT227" s="120">
        <f t="shared" si="120"/>
        <v>34.49310980950527</v>
      </c>
      <c r="AU227" s="120">
        <f t="shared" si="121"/>
        <v>34.489045248501306</v>
      </c>
    </row>
    <row r="228" spans="3:48" ht="12.95" customHeight="1" x14ac:dyDescent="0.2">
      <c r="C228" s="21"/>
      <c r="D228" s="21"/>
      <c r="P228" s="14"/>
      <c r="Z228">
        <f t="shared" si="107"/>
        <v>0</v>
      </c>
      <c r="AA228" s="120">
        <f t="shared" si="108"/>
        <v>-9.1877607334964195E-4</v>
      </c>
      <c r="AB228" s="120">
        <f t="shared" si="109"/>
        <v>-9999</v>
      </c>
      <c r="AC228" s="120">
        <f t="shared" si="110"/>
        <v>0</v>
      </c>
      <c r="AD228" s="120">
        <f t="shared" si="111"/>
        <v>-9999</v>
      </c>
      <c r="AE228" s="120">
        <f t="shared" si="112"/>
        <v>0</v>
      </c>
      <c r="AF228">
        <f t="shared" si="113"/>
        <v>-9999</v>
      </c>
      <c r="AG228" s="136"/>
      <c r="AH228">
        <f t="shared" si="114"/>
        <v>1.7527821288140035E-2</v>
      </c>
      <c r="AI228">
        <f t="shared" si="115"/>
        <v>0.94070450317383725</v>
      </c>
      <c r="AJ228">
        <f t="shared" si="116"/>
        <v>0.70033663967173654</v>
      </c>
      <c r="AK228">
        <f t="shared" si="117"/>
        <v>3.6159814536456708E-3</v>
      </c>
      <c r="AL228">
        <f t="shared" si="118"/>
        <v>3.0806856844577291</v>
      </c>
      <c r="AM228">
        <f t="shared" si="119"/>
        <v>32.826812986758966</v>
      </c>
      <c r="AN228" s="120">
        <f t="shared" si="120"/>
        <v>34.492882367762817</v>
      </c>
      <c r="AO228" s="120">
        <f t="shared" si="120"/>
        <v>34.492882367586425</v>
      </c>
      <c r="AP228" s="120">
        <f t="shared" si="120"/>
        <v>34.492882370561951</v>
      </c>
      <c r="AQ228" s="120">
        <f t="shared" si="120"/>
        <v>34.492882320368814</v>
      </c>
      <c r="AR228" s="120">
        <f t="shared" si="120"/>
        <v>34.492883167058793</v>
      </c>
      <c r="AS228" s="120">
        <f t="shared" si="120"/>
        <v>34.492868884543434</v>
      </c>
      <c r="AT228" s="120">
        <f t="shared" si="120"/>
        <v>34.49310980950527</v>
      </c>
      <c r="AU228" s="120">
        <f t="shared" si="121"/>
        <v>34.489045248501306</v>
      </c>
    </row>
    <row r="229" spans="3:48" ht="12.95" customHeight="1" x14ac:dyDescent="0.2">
      <c r="C229" s="21"/>
      <c r="D229" s="21"/>
      <c r="P229" s="14"/>
      <c r="Z229">
        <f t="shared" si="107"/>
        <v>0</v>
      </c>
      <c r="AA229" s="120">
        <f t="shared" si="108"/>
        <v>-9.1877607334964195E-4</v>
      </c>
      <c r="AB229" s="120">
        <f t="shared" si="109"/>
        <v>-9999</v>
      </c>
      <c r="AC229" s="120">
        <f t="shared" si="110"/>
        <v>0</v>
      </c>
      <c r="AD229" s="120">
        <f t="shared" si="111"/>
        <v>-9999</v>
      </c>
      <c r="AE229" s="120">
        <f t="shared" si="112"/>
        <v>0</v>
      </c>
      <c r="AF229">
        <f t="shared" si="113"/>
        <v>-9999</v>
      </c>
      <c r="AG229" s="136"/>
      <c r="AH229">
        <f t="shared" si="114"/>
        <v>1.7527821288140035E-2</v>
      </c>
      <c r="AI229">
        <f t="shared" si="115"/>
        <v>0.94070450317383725</v>
      </c>
      <c r="AJ229">
        <f t="shared" si="116"/>
        <v>0.70033663967173654</v>
      </c>
      <c r="AK229">
        <f t="shared" si="117"/>
        <v>3.6159814536456708E-3</v>
      </c>
      <c r="AL229">
        <f t="shared" si="118"/>
        <v>3.0806856844577291</v>
      </c>
      <c r="AM229">
        <f t="shared" si="119"/>
        <v>32.826812986758966</v>
      </c>
      <c r="AN229" s="120">
        <f t="shared" ref="AN229:AT244" si="122">$AU229+$AB$7*SIN(AO229)</f>
        <v>34.492882367762817</v>
      </c>
      <c r="AO229" s="120">
        <f t="shared" si="122"/>
        <v>34.492882367586425</v>
      </c>
      <c r="AP229" s="120">
        <f t="shared" si="122"/>
        <v>34.492882370561951</v>
      </c>
      <c r="AQ229" s="120">
        <f t="shared" si="122"/>
        <v>34.492882320368814</v>
      </c>
      <c r="AR229" s="120">
        <f t="shared" si="122"/>
        <v>34.492883167058793</v>
      </c>
      <c r="AS229" s="120">
        <f t="shared" si="122"/>
        <v>34.492868884543434</v>
      </c>
      <c r="AT229" s="120">
        <f t="shared" si="122"/>
        <v>34.49310980950527</v>
      </c>
      <c r="AU229" s="120">
        <f t="shared" si="121"/>
        <v>34.489045248501306</v>
      </c>
    </row>
    <row r="230" spans="3:48" ht="12.95" customHeight="1" x14ac:dyDescent="0.2">
      <c r="C230" s="21"/>
      <c r="D230" s="21"/>
      <c r="P230" s="14"/>
      <c r="Z230">
        <f t="shared" si="107"/>
        <v>0</v>
      </c>
      <c r="AA230" s="120">
        <f t="shared" si="108"/>
        <v>-9.1877607334964195E-4</v>
      </c>
      <c r="AB230" s="120">
        <f t="shared" si="109"/>
        <v>-9999</v>
      </c>
      <c r="AC230" s="120">
        <f t="shared" si="110"/>
        <v>0</v>
      </c>
      <c r="AD230" s="120">
        <f t="shared" si="111"/>
        <v>-9999</v>
      </c>
      <c r="AE230" s="120">
        <f t="shared" si="112"/>
        <v>0</v>
      </c>
      <c r="AF230">
        <f t="shared" si="113"/>
        <v>-9999</v>
      </c>
      <c r="AG230" s="136"/>
      <c r="AH230">
        <f t="shared" si="114"/>
        <v>1.7527821288140035E-2</v>
      </c>
      <c r="AI230">
        <f t="shared" si="115"/>
        <v>0.94070450317383725</v>
      </c>
      <c r="AJ230">
        <f t="shared" si="116"/>
        <v>0.70033663967173654</v>
      </c>
      <c r="AK230">
        <f t="shared" si="117"/>
        <v>3.6159814536456708E-3</v>
      </c>
      <c r="AL230">
        <f t="shared" si="118"/>
        <v>3.0806856844577291</v>
      </c>
      <c r="AM230">
        <f t="shared" si="119"/>
        <v>32.826812986758966</v>
      </c>
      <c r="AN230" s="120">
        <f t="shared" si="122"/>
        <v>34.492882367762817</v>
      </c>
      <c r="AO230" s="120">
        <f t="shared" si="122"/>
        <v>34.492882367586425</v>
      </c>
      <c r="AP230" s="120">
        <f t="shared" si="122"/>
        <v>34.492882370561951</v>
      </c>
      <c r="AQ230" s="120">
        <f t="shared" si="122"/>
        <v>34.492882320368814</v>
      </c>
      <c r="AR230" s="120">
        <f t="shared" si="122"/>
        <v>34.492883167058793</v>
      </c>
      <c r="AS230" s="120">
        <f t="shared" si="122"/>
        <v>34.492868884543434</v>
      </c>
      <c r="AT230" s="120">
        <f t="shared" si="122"/>
        <v>34.49310980950527</v>
      </c>
      <c r="AU230" s="120">
        <f t="shared" si="121"/>
        <v>34.489045248501306</v>
      </c>
    </row>
    <row r="231" spans="3:48" ht="12.95" customHeight="1" x14ac:dyDescent="0.2">
      <c r="C231" s="21"/>
      <c r="D231" s="21"/>
      <c r="P231" s="14"/>
      <c r="Z231">
        <f t="shared" si="107"/>
        <v>0</v>
      </c>
      <c r="AA231" s="120">
        <f t="shared" si="108"/>
        <v>-9.1877607334964195E-4</v>
      </c>
      <c r="AB231" s="120">
        <f t="shared" si="109"/>
        <v>-9999</v>
      </c>
      <c r="AC231" s="120">
        <f t="shared" si="110"/>
        <v>0</v>
      </c>
      <c r="AD231" s="120">
        <f t="shared" si="111"/>
        <v>-9999</v>
      </c>
      <c r="AE231" s="120">
        <f t="shared" si="112"/>
        <v>0</v>
      </c>
      <c r="AF231">
        <f t="shared" si="113"/>
        <v>-9999</v>
      </c>
      <c r="AG231" s="136"/>
      <c r="AH231">
        <f t="shared" si="114"/>
        <v>1.7527821288140035E-2</v>
      </c>
      <c r="AI231">
        <f t="shared" si="115"/>
        <v>0.94070450317383725</v>
      </c>
      <c r="AJ231">
        <f t="shared" si="116"/>
        <v>0.70033663967173654</v>
      </c>
      <c r="AK231">
        <f t="shared" si="117"/>
        <v>3.6159814536456708E-3</v>
      </c>
      <c r="AL231">
        <f t="shared" si="118"/>
        <v>3.0806856844577291</v>
      </c>
      <c r="AM231">
        <f t="shared" si="119"/>
        <v>32.826812986758966</v>
      </c>
      <c r="AN231" s="120">
        <f t="shared" si="122"/>
        <v>34.492882367762817</v>
      </c>
      <c r="AO231" s="120">
        <f t="shared" si="122"/>
        <v>34.492882367586425</v>
      </c>
      <c r="AP231" s="120">
        <f t="shared" si="122"/>
        <v>34.492882370561951</v>
      </c>
      <c r="AQ231" s="120">
        <f t="shared" si="122"/>
        <v>34.492882320368814</v>
      </c>
      <c r="AR231" s="120">
        <f t="shared" si="122"/>
        <v>34.492883167058793</v>
      </c>
      <c r="AS231" s="120">
        <f t="shared" si="122"/>
        <v>34.492868884543434</v>
      </c>
      <c r="AT231" s="120">
        <f t="shared" si="122"/>
        <v>34.49310980950527</v>
      </c>
      <c r="AU231" s="120">
        <f t="shared" si="121"/>
        <v>34.489045248501306</v>
      </c>
    </row>
    <row r="232" spans="3:48" ht="12.95" customHeight="1" x14ac:dyDescent="0.2">
      <c r="C232" s="21"/>
      <c r="D232" s="21"/>
      <c r="P232" s="14"/>
      <c r="Z232">
        <f t="shared" si="107"/>
        <v>0</v>
      </c>
      <c r="AA232" s="120">
        <f t="shared" si="108"/>
        <v>-9.1877607334964195E-4</v>
      </c>
      <c r="AB232" s="120">
        <f t="shared" si="109"/>
        <v>-9999</v>
      </c>
      <c r="AC232" s="120">
        <f t="shared" si="110"/>
        <v>0</v>
      </c>
      <c r="AD232" s="120">
        <f t="shared" si="111"/>
        <v>-9999</v>
      </c>
      <c r="AE232" s="120">
        <f t="shared" si="112"/>
        <v>0</v>
      </c>
      <c r="AF232">
        <f t="shared" si="113"/>
        <v>-9999</v>
      </c>
      <c r="AG232" s="136"/>
      <c r="AH232">
        <f t="shared" si="114"/>
        <v>1.7527821288140035E-2</v>
      </c>
      <c r="AI232">
        <f t="shared" si="115"/>
        <v>0.94070450317383725</v>
      </c>
      <c r="AJ232">
        <f t="shared" si="116"/>
        <v>0.70033663967173654</v>
      </c>
      <c r="AK232">
        <f t="shared" si="117"/>
        <v>3.6159814536456708E-3</v>
      </c>
      <c r="AL232">
        <f t="shared" si="118"/>
        <v>3.0806856844577291</v>
      </c>
      <c r="AM232">
        <f t="shared" si="119"/>
        <v>32.826812986758966</v>
      </c>
      <c r="AN232" s="120">
        <f t="shared" si="122"/>
        <v>34.492882367762817</v>
      </c>
      <c r="AO232" s="120">
        <f t="shared" si="122"/>
        <v>34.492882367586425</v>
      </c>
      <c r="AP232" s="120">
        <f t="shared" si="122"/>
        <v>34.492882370561951</v>
      </c>
      <c r="AQ232" s="120">
        <f t="shared" si="122"/>
        <v>34.492882320368814</v>
      </c>
      <c r="AR232" s="120">
        <f t="shared" si="122"/>
        <v>34.492883167058793</v>
      </c>
      <c r="AS232" s="120">
        <f t="shared" si="122"/>
        <v>34.492868884543434</v>
      </c>
      <c r="AT232" s="120">
        <f t="shared" si="122"/>
        <v>34.49310980950527</v>
      </c>
      <c r="AU232" s="120">
        <f t="shared" si="121"/>
        <v>34.489045248501306</v>
      </c>
      <c r="AV232" s="120"/>
    </row>
    <row r="233" spans="3:48" ht="12.95" customHeight="1" x14ac:dyDescent="0.2">
      <c r="C233" s="21"/>
      <c r="D233" s="21"/>
      <c r="P233" s="14"/>
      <c r="Z233">
        <f t="shared" si="107"/>
        <v>0</v>
      </c>
      <c r="AA233" s="120">
        <f t="shared" si="108"/>
        <v>-9.1877607334964195E-4</v>
      </c>
      <c r="AB233" s="120">
        <f t="shared" si="109"/>
        <v>-9999</v>
      </c>
      <c r="AC233" s="120">
        <f t="shared" si="110"/>
        <v>0</v>
      </c>
      <c r="AD233" s="120">
        <f t="shared" si="111"/>
        <v>-9999</v>
      </c>
      <c r="AE233" s="120">
        <f t="shared" si="112"/>
        <v>0</v>
      </c>
      <c r="AF233">
        <f t="shared" si="113"/>
        <v>-9999</v>
      </c>
      <c r="AG233" s="136"/>
      <c r="AH233">
        <f t="shared" si="114"/>
        <v>1.7527821288140035E-2</v>
      </c>
      <c r="AI233">
        <f t="shared" si="115"/>
        <v>0.94070450317383725</v>
      </c>
      <c r="AJ233">
        <f t="shared" si="116"/>
        <v>0.70033663967173654</v>
      </c>
      <c r="AK233">
        <f t="shared" si="117"/>
        <v>3.6159814536456708E-3</v>
      </c>
      <c r="AL233">
        <f t="shared" si="118"/>
        <v>3.0806856844577291</v>
      </c>
      <c r="AM233">
        <f t="shared" si="119"/>
        <v>32.826812986758966</v>
      </c>
      <c r="AN233" s="120">
        <f t="shared" si="122"/>
        <v>34.492882367762817</v>
      </c>
      <c r="AO233" s="120">
        <f t="shared" si="122"/>
        <v>34.492882367586425</v>
      </c>
      <c r="AP233" s="120">
        <f t="shared" si="122"/>
        <v>34.492882370561951</v>
      </c>
      <c r="AQ233" s="120">
        <f t="shared" si="122"/>
        <v>34.492882320368814</v>
      </c>
      <c r="AR233" s="120">
        <f t="shared" si="122"/>
        <v>34.492883167058793</v>
      </c>
      <c r="AS233" s="120">
        <f t="shared" si="122"/>
        <v>34.492868884543434</v>
      </c>
      <c r="AT233" s="120">
        <f t="shared" si="122"/>
        <v>34.49310980950527</v>
      </c>
      <c r="AU233" s="120">
        <f t="shared" si="121"/>
        <v>34.489045248501306</v>
      </c>
    </row>
    <row r="234" spans="3:48" ht="12.95" customHeight="1" x14ac:dyDescent="0.2">
      <c r="C234" s="21"/>
      <c r="D234" s="21"/>
      <c r="P234" s="14"/>
      <c r="Z234">
        <f t="shared" si="107"/>
        <v>0</v>
      </c>
      <c r="AA234" s="120">
        <f t="shared" si="108"/>
        <v>-9.1877607334964195E-4</v>
      </c>
      <c r="AB234" s="120">
        <f t="shared" si="109"/>
        <v>-9999</v>
      </c>
      <c r="AC234" s="120">
        <f t="shared" si="110"/>
        <v>0</v>
      </c>
      <c r="AD234" s="120">
        <f t="shared" si="111"/>
        <v>-9999</v>
      </c>
      <c r="AE234" s="120">
        <f t="shared" si="112"/>
        <v>0</v>
      </c>
      <c r="AF234">
        <f t="shared" si="113"/>
        <v>-9999</v>
      </c>
      <c r="AG234" s="136"/>
      <c r="AH234">
        <f t="shared" si="114"/>
        <v>1.7527821288140035E-2</v>
      </c>
      <c r="AI234">
        <f t="shared" si="115"/>
        <v>0.94070450317383725</v>
      </c>
      <c r="AJ234">
        <f t="shared" si="116"/>
        <v>0.70033663967173654</v>
      </c>
      <c r="AK234">
        <f t="shared" si="117"/>
        <v>3.6159814536456708E-3</v>
      </c>
      <c r="AL234">
        <f t="shared" si="118"/>
        <v>3.0806856844577291</v>
      </c>
      <c r="AM234">
        <f t="shared" si="119"/>
        <v>32.826812986758966</v>
      </c>
      <c r="AN234" s="120">
        <f t="shared" si="122"/>
        <v>34.492882367762817</v>
      </c>
      <c r="AO234" s="120">
        <f t="shared" si="122"/>
        <v>34.492882367586425</v>
      </c>
      <c r="AP234" s="120">
        <f t="shared" si="122"/>
        <v>34.492882370561951</v>
      </c>
      <c r="AQ234" s="120">
        <f t="shared" si="122"/>
        <v>34.492882320368814</v>
      </c>
      <c r="AR234" s="120">
        <f t="shared" si="122"/>
        <v>34.492883167058793</v>
      </c>
      <c r="AS234" s="120">
        <f t="shared" si="122"/>
        <v>34.492868884543434</v>
      </c>
      <c r="AT234" s="120">
        <f t="shared" si="122"/>
        <v>34.49310980950527</v>
      </c>
      <c r="AU234" s="120">
        <f t="shared" si="121"/>
        <v>34.489045248501306</v>
      </c>
    </row>
    <row r="235" spans="3:48" ht="12.95" customHeight="1" x14ac:dyDescent="0.2">
      <c r="C235" s="21"/>
      <c r="D235" s="21"/>
      <c r="P235" s="14"/>
      <c r="Z235">
        <f t="shared" si="107"/>
        <v>0</v>
      </c>
      <c r="AA235" s="120">
        <f t="shared" si="108"/>
        <v>-9.1877607334964195E-4</v>
      </c>
      <c r="AB235" s="120">
        <f t="shared" si="109"/>
        <v>-9999</v>
      </c>
      <c r="AC235" s="120">
        <f t="shared" si="110"/>
        <v>0</v>
      </c>
      <c r="AD235" s="120">
        <f t="shared" si="111"/>
        <v>-9999</v>
      </c>
      <c r="AE235" s="120">
        <f t="shared" si="112"/>
        <v>0</v>
      </c>
      <c r="AF235">
        <f t="shared" si="113"/>
        <v>-9999</v>
      </c>
      <c r="AG235" s="136"/>
      <c r="AH235">
        <f t="shared" si="114"/>
        <v>1.7527821288140035E-2</v>
      </c>
      <c r="AI235">
        <f t="shared" si="115"/>
        <v>0.94070450317383725</v>
      </c>
      <c r="AJ235">
        <f t="shared" si="116"/>
        <v>0.70033663967173654</v>
      </c>
      <c r="AK235">
        <f t="shared" si="117"/>
        <v>3.6159814536456708E-3</v>
      </c>
      <c r="AL235">
        <f t="shared" si="118"/>
        <v>3.0806856844577291</v>
      </c>
      <c r="AM235">
        <f t="shared" si="119"/>
        <v>32.826812986758966</v>
      </c>
      <c r="AN235" s="120">
        <f t="shared" si="122"/>
        <v>34.492882367762817</v>
      </c>
      <c r="AO235" s="120">
        <f t="shared" si="122"/>
        <v>34.492882367586425</v>
      </c>
      <c r="AP235" s="120">
        <f t="shared" si="122"/>
        <v>34.492882370561951</v>
      </c>
      <c r="AQ235" s="120">
        <f t="shared" si="122"/>
        <v>34.492882320368814</v>
      </c>
      <c r="AR235" s="120">
        <f t="shared" si="122"/>
        <v>34.492883167058793</v>
      </c>
      <c r="AS235" s="120">
        <f t="shared" si="122"/>
        <v>34.492868884543434</v>
      </c>
      <c r="AT235" s="120">
        <f t="shared" si="122"/>
        <v>34.49310980950527</v>
      </c>
      <c r="AU235" s="120">
        <f t="shared" si="121"/>
        <v>34.489045248501306</v>
      </c>
    </row>
    <row r="236" spans="3:48" ht="12.95" customHeight="1" x14ac:dyDescent="0.2">
      <c r="C236" s="21"/>
      <c r="D236" s="21"/>
      <c r="P236" s="14"/>
      <c r="Z236">
        <f t="shared" si="107"/>
        <v>0</v>
      </c>
      <c r="AA236" s="120">
        <f t="shared" si="108"/>
        <v>-9.1877607334964195E-4</v>
      </c>
      <c r="AB236" s="120">
        <f t="shared" si="109"/>
        <v>-9999</v>
      </c>
      <c r="AC236" s="120">
        <f t="shared" si="110"/>
        <v>0</v>
      </c>
      <c r="AD236" s="120">
        <f t="shared" si="111"/>
        <v>-9999</v>
      </c>
      <c r="AE236" s="120">
        <f t="shared" si="112"/>
        <v>0</v>
      </c>
      <c r="AF236">
        <f t="shared" si="113"/>
        <v>-9999</v>
      </c>
      <c r="AG236" s="136"/>
      <c r="AH236">
        <f t="shared" si="114"/>
        <v>1.7527821288140035E-2</v>
      </c>
      <c r="AI236">
        <f t="shared" si="115"/>
        <v>0.94070450317383725</v>
      </c>
      <c r="AJ236">
        <f t="shared" si="116"/>
        <v>0.70033663967173654</v>
      </c>
      <c r="AK236">
        <f t="shared" si="117"/>
        <v>3.6159814536456708E-3</v>
      </c>
      <c r="AL236">
        <f t="shared" si="118"/>
        <v>3.0806856844577291</v>
      </c>
      <c r="AM236">
        <f t="shared" si="119"/>
        <v>32.826812986758966</v>
      </c>
      <c r="AN236" s="120">
        <f t="shared" si="122"/>
        <v>34.492882367762817</v>
      </c>
      <c r="AO236" s="120">
        <f t="shared" si="122"/>
        <v>34.492882367586425</v>
      </c>
      <c r="AP236" s="120">
        <f t="shared" si="122"/>
        <v>34.492882370561951</v>
      </c>
      <c r="AQ236" s="120">
        <f t="shared" si="122"/>
        <v>34.492882320368814</v>
      </c>
      <c r="AR236" s="120">
        <f t="shared" si="122"/>
        <v>34.492883167058793</v>
      </c>
      <c r="AS236" s="120">
        <f t="shared" si="122"/>
        <v>34.492868884543434</v>
      </c>
      <c r="AT236" s="120">
        <f t="shared" si="122"/>
        <v>34.49310980950527</v>
      </c>
      <c r="AU236" s="120">
        <f t="shared" si="121"/>
        <v>34.489045248501306</v>
      </c>
    </row>
    <row r="237" spans="3:48" ht="12.95" customHeight="1" x14ac:dyDescent="0.2">
      <c r="C237" s="21"/>
      <c r="D237" s="21"/>
      <c r="P237" s="14"/>
      <c r="Z237">
        <f t="shared" si="107"/>
        <v>0</v>
      </c>
      <c r="AA237" s="120">
        <f t="shared" si="108"/>
        <v>-9.1877607334964195E-4</v>
      </c>
      <c r="AB237" s="120">
        <f t="shared" si="109"/>
        <v>-9999</v>
      </c>
      <c r="AC237" s="120">
        <f t="shared" si="110"/>
        <v>0</v>
      </c>
      <c r="AD237" s="120">
        <f t="shared" si="111"/>
        <v>-9999</v>
      </c>
      <c r="AE237" s="120">
        <f t="shared" si="112"/>
        <v>0</v>
      </c>
      <c r="AF237">
        <f t="shared" si="113"/>
        <v>-9999</v>
      </c>
      <c r="AG237" s="136"/>
      <c r="AH237">
        <f t="shared" si="114"/>
        <v>1.7527821288140035E-2</v>
      </c>
      <c r="AI237">
        <f t="shared" si="115"/>
        <v>0.94070450317383725</v>
      </c>
      <c r="AJ237">
        <f t="shared" si="116"/>
        <v>0.70033663967173654</v>
      </c>
      <c r="AK237">
        <f t="shared" si="117"/>
        <v>3.6159814536456708E-3</v>
      </c>
      <c r="AL237">
        <f t="shared" si="118"/>
        <v>3.0806856844577291</v>
      </c>
      <c r="AM237">
        <f t="shared" si="119"/>
        <v>32.826812986758966</v>
      </c>
      <c r="AN237" s="120">
        <f t="shared" si="122"/>
        <v>34.492882367762817</v>
      </c>
      <c r="AO237" s="120">
        <f t="shared" si="122"/>
        <v>34.492882367586425</v>
      </c>
      <c r="AP237" s="120">
        <f t="shared" si="122"/>
        <v>34.492882370561951</v>
      </c>
      <c r="AQ237" s="120">
        <f t="shared" si="122"/>
        <v>34.492882320368814</v>
      </c>
      <c r="AR237" s="120">
        <f t="shared" si="122"/>
        <v>34.492883167058793</v>
      </c>
      <c r="AS237" s="120">
        <f t="shared" si="122"/>
        <v>34.492868884543434</v>
      </c>
      <c r="AT237" s="120">
        <f t="shared" si="122"/>
        <v>34.49310980950527</v>
      </c>
      <c r="AU237" s="120">
        <f t="shared" si="121"/>
        <v>34.489045248501306</v>
      </c>
    </row>
    <row r="238" spans="3:48" ht="12.95" customHeight="1" x14ac:dyDescent="0.2">
      <c r="C238" s="21"/>
      <c r="D238" s="21"/>
      <c r="P238" s="14"/>
      <c r="Z238">
        <f t="shared" si="107"/>
        <v>0</v>
      </c>
      <c r="AA238" s="120">
        <f t="shared" si="108"/>
        <v>-9.1877607334964195E-4</v>
      </c>
      <c r="AB238" s="120">
        <f t="shared" si="109"/>
        <v>-9999</v>
      </c>
      <c r="AC238" s="120">
        <f t="shared" si="110"/>
        <v>0</v>
      </c>
      <c r="AD238" s="120">
        <f t="shared" si="111"/>
        <v>-9999</v>
      </c>
      <c r="AE238" s="120">
        <f t="shared" si="112"/>
        <v>0</v>
      </c>
      <c r="AF238">
        <f t="shared" si="113"/>
        <v>-9999</v>
      </c>
      <c r="AG238" s="136"/>
      <c r="AH238">
        <f t="shared" si="114"/>
        <v>1.7527821288140035E-2</v>
      </c>
      <c r="AI238">
        <f t="shared" si="115"/>
        <v>0.94070450317383725</v>
      </c>
      <c r="AJ238">
        <f t="shared" si="116"/>
        <v>0.70033663967173654</v>
      </c>
      <c r="AK238">
        <f t="shared" si="117"/>
        <v>3.6159814536456708E-3</v>
      </c>
      <c r="AL238">
        <f t="shared" si="118"/>
        <v>3.0806856844577291</v>
      </c>
      <c r="AM238">
        <f t="shared" si="119"/>
        <v>32.826812986758966</v>
      </c>
      <c r="AN238" s="120">
        <f t="shared" si="122"/>
        <v>34.492882367762817</v>
      </c>
      <c r="AO238" s="120">
        <f t="shared" si="122"/>
        <v>34.492882367586425</v>
      </c>
      <c r="AP238" s="120">
        <f t="shared" si="122"/>
        <v>34.492882370561951</v>
      </c>
      <c r="AQ238" s="120">
        <f t="shared" si="122"/>
        <v>34.492882320368814</v>
      </c>
      <c r="AR238" s="120">
        <f t="shared" si="122"/>
        <v>34.492883167058793</v>
      </c>
      <c r="AS238" s="120">
        <f t="shared" si="122"/>
        <v>34.492868884543434</v>
      </c>
      <c r="AT238" s="120">
        <f t="shared" si="122"/>
        <v>34.49310980950527</v>
      </c>
      <c r="AU238" s="120">
        <f t="shared" si="121"/>
        <v>34.489045248501306</v>
      </c>
    </row>
    <row r="239" spans="3:48" ht="12.95" customHeight="1" x14ac:dyDescent="0.2">
      <c r="C239" s="21"/>
      <c r="D239" s="21"/>
      <c r="P239" s="14"/>
      <c r="Z239">
        <f t="shared" si="107"/>
        <v>0</v>
      </c>
      <c r="AA239" s="120">
        <f t="shared" si="108"/>
        <v>-9.1877607334964195E-4</v>
      </c>
      <c r="AB239" s="120">
        <f t="shared" si="109"/>
        <v>-9999</v>
      </c>
      <c r="AC239" s="120">
        <f t="shared" si="110"/>
        <v>0</v>
      </c>
      <c r="AD239" s="120">
        <f t="shared" si="111"/>
        <v>-9999</v>
      </c>
      <c r="AE239" s="120">
        <f t="shared" si="112"/>
        <v>0</v>
      </c>
      <c r="AF239">
        <f t="shared" si="113"/>
        <v>-9999</v>
      </c>
      <c r="AG239" s="136"/>
      <c r="AH239">
        <f t="shared" si="114"/>
        <v>1.7527821288140035E-2</v>
      </c>
      <c r="AI239">
        <f t="shared" si="115"/>
        <v>0.94070450317383725</v>
      </c>
      <c r="AJ239">
        <f t="shared" si="116"/>
        <v>0.70033663967173654</v>
      </c>
      <c r="AK239">
        <f t="shared" si="117"/>
        <v>3.6159814536456708E-3</v>
      </c>
      <c r="AL239">
        <f t="shared" si="118"/>
        <v>3.0806856844577291</v>
      </c>
      <c r="AM239">
        <f t="shared" si="119"/>
        <v>32.826812986758966</v>
      </c>
      <c r="AN239" s="120">
        <f t="shared" si="122"/>
        <v>34.492882367762817</v>
      </c>
      <c r="AO239" s="120">
        <f t="shared" si="122"/>
        <v>34.492882367586425</v>
      </c>
      <c r="AP239" s="120">
        <f t="shared" si="122"/>
        <v>34.492882370561951</v>
      </c>
      <c r="AQ239" s="120">
        <f t="shared" si="122"/>
        <v>34.492882320368814</v>
      </c>
      <c r="AR239" s="120">
        <f t="shared" si="122"/>
        <v>34.492883167058793</v>
      </c>
      <c r="AS239" s="120">
        <f t="shared" si="122"/>
        <v>34.492868884543434</v>
      </c>
      <c r="AT239" s="120">
        <f t="shared" si="122"/>
        <v>34.49310980950527</v>
      </c>
      <c r="AU239" s="120">
        <f t="shared" si="121"/>
        <v>34.489045248501306</v>
      </c>
    </row>
    <row r="240" spans="3:48" ht="12.95" customHeight="1" x14ac:dyDescent="0.2">
      <c r="C240" s="21"/>
      <c r="D240" s="21"/>
      <c r="P240" s="14"/>
      <c r="Z240">
        <f t="shared" si="107"/>
        <v>0</v>
      </c>
      <c r="AA240" s="120">
        <f t="shared" si="108"/>
        <v>-9.1877607334964195E-4</v>
      </c>
      <c r="AB240" s="120">
        <f t="shared" si="109"/>
        <v>-9999</v>
      </c>
      <c r="AC240" s="120">
        <f t="shared" si="110"/>
        <v>0</v>
      </c>
      <c r="AD240" s="120">
        <f t="shared" si="111"/>
        <v>-9999</v>
      </c>
      <c r="AE240" s="120">
        <f t="shared" si="112"/>
        <v>0</v>
      </c>
      <c r="AF240">
        <f t="shared" si="113"/>
        <v>-9999</v>
      </c>
      <c r="AG240" s="136"/>
      <c r="AH240">
        <f t="shared" si="114"/>
        <v>1.7527821288140035E-2</v>
      </c>
      <c r="AI240">
        <f t="shared" si="115"/>
        <v>0.94070450317383725</v>
      </c>
      <c r="AJ240">
        <f t="shared" si="116"/>
        <v>0.70033663967173654</v>
      </c>
      <c r="AK240">
        <f t="shared" si="117"/>
        <v>3.6159814536456708E-3</v>
      </c>
      <c r="AL240">
        <f t="shared" si="118"/>
        <v>3.0806856844577291</v>
      </c>
      <c r="AM240">
        <f t="shared" si="119"/>
        <v>32.826812986758966</v>
      </c>
      <c r="AN240" s="120">
        <f t="shared" si="122"/>
        <v>34.492882367762817</v>
      </c>
      <c r="AO240" s="120">
        <f t="shared" si="122"/>
        <v>34.492882367586425</v>
      </c>
      <c r="AP240" s="120">
        <f t="shared" si="122"/>
        <v>34.492882370561951</v>
      </c>
      <c r="AQ240" s="120">
        <f t="shared" si="122"/>
        <v>34.492882320368814</v>
      </c>
      <c r="AR240" s="120">
        <f t="shared" si="122"/>
        <v>34.492883167058793</v>
      </c>
      <c r="AS240" s="120">
        <f t="shared" si="122"/>
        <v>34.492868884543434</v>
      </c>
      <c r="AT240" s="120">
        <f t="shared" si="122"/>
        <v>34.49310980950527</v>
      </c>
      <c r="AU240" s="120">
        <f t="shared" si="121"/>
        <v>34.489045248501306</v>
      </c>
    </row>
    <row r="241" spans="3:48" ht="12.95" customHeight="1" x14ac:dyDescent="0.2">
      <c r="C241" s="21"/>
      <c r="D241" s="21"/>
      <c r="P241" s="14"/>
      <c r="Z241">
        <f t="shared" si="107"/>
        <v>0</v>
      </c>
      <c r="AA241" s="120">
        <f t="shared" si="108"/>
        <v>-9.1877607334964195E-4</v>
      </c>
      <c r="AB241" s="120">
        <f t="shared" si="109"/>
        <v>-9999</v>
      </c>
      <c r="AC241" s="120">
        <f t="shared" si="110"/>
        <v>0</v>
      </c>
      <c r="AD241" s="120">
        <f t="shared" si="111"/>
        <v>-9999</v>
      </c>
      <c r="AE241" s="120">
        <f t="shared" si="112"/>
        <v>0</v>
      </c>
      <c r="AF241">
        <f t="shared" si="113"/>
        <v>-9999</v>
      </c>
      <c r="AG241" s="136"/>
      <c r="AH241">
        <f t="shared" si="114"/>
        <v>1.7527821288140035E-2</v>
      </c>
      <c r="AI241">
        <f t="shared" si="115"/>
        <v>0.94070450317383725</v>
      </c>
      <c r="AJ241">
        <f t="shared" si="116"/>
        <v>0.70033663967173654</v>
      </c>
      <c r="AK241">
        <f t="shared" si="117"/>
        <v>3.6159814536456708E-3</v>
      </c>
      <c r="AL241">
        <f t="shared" si="118"/>
        <v>3.0806856844577291</v>
      </c>
      <c r="AM241">
        <f t="shared" si="119"/>
        <v>32.826812986758966</v>
      </c>
      <c r="AN241" s="120">
        <f t="shared" si="122"/>
        <v>34.492882367762817</v>
      </c>
      <c r="AO241" s="120">
        <f t="shared" si="122"/>
        <v>34.492882367586425</v>
      </c>
      <c r="AP241" s="120">
        <f t="shared" si="122"/>
        <v>34.492882370561951</v>
      </c>
      <c r="AQ241" s="120">
        <f t="shared" si="122"/>
        <v>34.492882320368814</v>
      </c>
      <c r="AR241" s="120">
        <f t="shared" si="122"/>
        <v>34.492883167058793</v>
      </c>
      <c r="AS241" s="120">
        <f t="shared" si="122"/>
        <v>34.492868884543434</v>
      </c>
      <c r="AT241" s="120">
        <f t="shared" si="122"/>
        <v>34.49310980950527</v>
      </c>
      <c r="AU241" s="120">
        <f t="shared" si="121"/>
        <v>34.489045248501306</v>
      </c>
    </row>
    <row r="242" spans="3:48" ht="12.95" customHeight="1" x14ac:dyDescent="0.2">
      <c r="C242" s="21"/>
      <c r="D242" s="21"/>
      <c r="P242" s="14"/>
      <c r="Z242">
        <f t="shared" si="107"/>
        <v>0</v>
      </c>
      <c r="AA242" s="120">
        <f t="shared" si="108"/>
        <v>-9.1877607334964195E-4</v>
      </c>
      <c r="AB242" s="120">
        <f t="shared" si="109"/>
        <v>-9999</v>
      </c>
      <c r="AC242" s="120">
        <f t="shared" si="110"/>
        <v>0</v>
      </c>
      <c r="AD242" s="120">
        <f t="shared" si="111"/>
        <v>-9999</v>
      </c>
      <c r="AE242" s="120">
        <f t="shared" si="112"/>
        <v>0</v>
      </c>
      <c r="AF242">
        <f t="shared" si="113"/>
        <v>-9999</v>
      </c>
      <c r="AG242" s="136"/>
      <c r="AH242">
        <f t="shared" si="114"/>
        <v>1.7527821288140035E-2</v>
      </c>
      <c r="AI242">
        <f t="shared" si="115"/>
        <v>0.94070450317383725</v>
      </c>
      <c r="AJ242">
        <f t="shared" si="116"/>
        <v>0.70033663967173654</v>
      </c>
      <c r="AK242">
        <f t="shared" si="117"/>
        <v>3.6159814536456708E-3</v>
      </c>
      <c r="AL242">
        <f t="shared" si="118"/>
        <v>3.0806856844577291</v>
      </c>
      <c r="AM242">
        <f t="shared" si="119"/>
        <v>32.826812986758966</v>
      </c>
      <c r="AN242" s="120">
        <f t="shared" si="122"/>
        <v>34.492882367762817</v>
      </c>
      <c r="AO242" s="120">
        <f t="shared" si="122"/>
        <v>34.492882367586425</v>
      </c>
      <c r="AP242" s="120">
        <f t="shared" si="122"/>
        <v>34.492882370561951</v>
      </c>
      <c r="AQ242" s="120">
        <f t="shared" si="122"/>
        <v>34.492882320368814</v>
      </c>
      <c r="AR242" s="120">
        <f t="shared" si="122"/>
        <v>34.492883167058793</v>
      </c>
      <c r="AS242" s="120">
        <f t="shared" si="122"/>
        <v>34.492868884543434</v>
      </c>
      <c r="AT242" s="120">
        <f t="shared" si="122"/>
        <v>34.49310980950527</v>
      </c>
      <c r="AU242" s="120">
        <f t="shared" si="121"/>
        <v>34.489045248501306</v>
      </c>
    </row>
    <row r="243" spans="3:48" ht="12.95" customHeight="1" x14ac:dyDescent="0.2">
      <c r="C243" s="21"/>
      <c r="D243" s="21"/>
      <c r="P243" s="14"/>
      <c r="Z243">
        <f t="shared" si="107"/>
        <v>0</v>
      </c>
      <c r="AA243" s="120">
        <f t="shared" si="108"/>
        <v>-9.1877607334964195E-4</v>
      </c>
      <c r="AB243" s="120">
        <f t="shared" si="109"/>
        <v>-9999</v>
      </c>
      <c r="AC243" s="120">
        <f t="shared" si="110"/>
        <v>0</v>
      </c>
      <c r="AD243" s="120">
        <f t="shared" si="111"/>
        <v>-9999</v>
      </c>
      <c r="AE243" s="120">
        <f t="shared" si="112"/>
        <v>0</v>
      </c>
      <c r="AF243">
        <f t="shared" si="113"/>
        <v>-9999</v>
      </c>
      <c r="AG243" s="136"/>
      <c r="AH243">
        <f t="shared" si="114"/>
        <v>1.7527821288140035E-2</v>
      </c>
      <c r="AI243">
        <f t="shared" si="115"/>
        <v>0.94070450317383725</v>
      </c>
      <c r="AJ243">
        <f t="shared" si="116"/>
        <v>0.70033663967173654</v>
      </c>
      <c r="AK243">
        <f t="shared" si="117"/>
        <v>3.6159814536456708E-3</v>
      </c>
      <c r="AL243">
        <f t="shared" si="118"/>
        <v>3.0806856844577291</v>
      </c>
      <c r="AM243">
        <f t="shared" si="119"/>
        <v>32.826812986758966</v>
      </c>
      <c r="AN243" s="120">
        <f t="shared" si="122"/>
        <v>34.492882367762817</v>
      </c>
      <c r="AO243" s="120">
        <f t="shared" si="122"/>
        <v>34.492882367586425</v>
      </c>
      <c r="AP243" s="120">
        <f t="shared" si="122"/>
        <v>34.492882370561951</v>
      </c>
      <c r="AQ243" s="120">
        <f t="shared" si="122"/>
        <v>34.492882320368814</v>
      </c>
      <c r="AR243" s="120">
        <f t="shared" si="122"/>
        <v>34.492883167058793</v>
      </c>
      <c r="AS243" s="120">
        <f t="shared" si="122"/>
        <v>34.492868884543434</v>
      </c>
      <c r="AT243" s="120">
        <f t="shared" si="122"/>
        <v>34.49310980950527</v>
      </c>
      <c r="AU243" s="120">
        <f t="shared" si="121"/>
        <v>34.489045248501306</v>
      </c>
    </row>
    <row r="244" spans="3:48" ht="12.95" customHeight="1" x14ac:dyDescent="0.2">
      <c r="C244" s="21"/>
      <c r="D244" s="21"/>
      <c r="P244" s="14"/>
      <c r="Z244">
        <f t="shared" si="107"/>
        <v>0</v>
      </c>
      <c r="AA244" s="120">
        <f t="shared" si="108"/>
        <v>-9.1877607334964195E-4</v>
      </c>
      <c r="AB244" s="120">
        <f t="shared" si="109"/>
        <v>-9999</v>
      </c>
      <c r="AC244" s="120">
        <f t="shared" si="110"/>
        <v>0</v>
      </c>
      <c r="AD244" s="120">
        <f t="shared" si="111"/>
        <v>-9999</v>
      </c>
      <c r="AE244" s="120">
        <f t="shared" si="112"/>
        <v>0</v>
      </c>
      <c r="AF244">
        <f t="shared" si="113"/>
        <v>-9999</v>
      </c>
      <c r="AG244" s="136"/>
      <c r="AH244">
        <f t="shared" si="114"/>
        <v>1.7527821288140035E-2</v>
      </c>
      <c r="AI244">
        <f t="shared" si="115"/>
        <v>0.94070450317383725</v>
      </c>
      <c r="AJ244">
        <f t="shared" si="116"/>
        <v>0.70033663967173654</v>
      </c>
      <c r="AK244">
        <f t="shared" si="117"/>
        <v>3.6159814536456708E-3</v>
      </c>
      <c r="AL244">
        <f t="shared" si="118"/>
        <v>3.0806856844577291</v>
      </c>
      <c r="AM244">
        <f t="shared" si="119"/>
        <v>32.826812986758966</v>
      </c>
      <c r="AN244" s="120">
        <f t="shared" si="122"/>
        <v>34.492882367762817</v>
      </c>
      <c r="AO244" s="120">
        <f t="shared" si="122"/>
        <v>34.492882367586425</v>
      </c>
      <c r="AP244" s="120">
        <f t="shared" si="122"/>
        <v>34.492882370561951</v>
      </c>
      <c r="AQ244" s="120">
        <f t="shared" si="122"/>
        <v>34.492882320368814</v>
      </c>
      <c r="AR244" s="120">
        <f t="shared" si="122"/>
        <v>34.492883167058793</v>
      </c>
      <c r="AS244" s="120">
        <f t="shared" si="122"/>
        <v>34.492868884543434</v>
      </c>
      <c r="AT244" s="120">
        <f t="shared" si="122"/>
        <v>34.49310980950527</v>
      </c>
      <c r="AU244" s="120">
        <f t="shared" si="121"/>
        <v>34.489045248501306</v>
      </c>
    </row>
    <row r="245" spans="3:48" ht="12.95" customHeight="1" x14ac:dyDescent="0.2">
      <c r="C245" s="21"/>
      <c r="D245" s="21"/>
      <c r="P245" s="14"/>
      <c r="Z245">
        <f t="shared" si="107"/>
        <v>0</v>
      </c>
      <c r="AA245" s="120">
        <f t="shared" si="108"/>
        <v>-9.1877607334964195E-4</v>
      </c>
      <c r="AB245" s="120">
        <f t="shared" si="109"/>
        <v>-9999</v>
      </c>
      <c r="AC245" s="120">
        <f t="shared" si="110"/>
        <v>0</v>
      </c>
      <c r="AD245" s="120">
        <f t="shared" si="111"/>
        <v>-9999</v>
      </c>
      <c r="AE245" s="120">
        <f t="shared" si="112"/>
        <v>0</v>
      </c>
      <c r="AF245">
        <f t="shared" si="113"/>
        <v>-9999</v>
      </c>
      <c r="AG245" s="136"/>
      <c r="AH245">
        <f t="shared" si="114"/>
        <v>1.7527821288140035E-2</v>
      </c>
      <c r="AI245">
        <f t="shared" si="115"/>
        <v>0.94070450317383725</v>
      </c>
      <c r="AJ245">
        <f t="shared" si="116"/>
        <v>0.70033663967173654</v>
      </c>
      <c r="AK245">
        <f t="shared" si="117"/>
        <v>3.6159814536456708E-3</v>
      </c>
      <c r="AL245">
        <f t="shared" si="118"/>
        <v>3.0806856844577291</v>
      </c>
      <c r="AM245">
        <f t="shared" si="119"/>
        <v>32.826812986758966</v>
      </c>
      <c r="AN245" s="120">
        <f t="shared" ref="AN245:AT260" si="123">$AU245+$AB$7*SIN(AO245)</f>
        <v>34.492882367762817</v>
      </c>
      <c r="AO245" s="120">
        <f t="shared" si="123"/>
        <v>34.492882367586425</v>
      </c>
      <c r="AP245" s="120">
        <f t="shared" si="123"/>
        <v>34.492882370561951</v>
      </c>
      <c r="AQ245" s="120">
        <f t="shared" si="123"/>
        <v>34.492882320368814</v>
      </c>
      <c r="AR245" s="120">
        <f t="shared" si="123"/>
        <v>34.492883167058793</v>
      </c>
      <c r="AS245" s="120">
        <f t="shared" si="123"/>
        <v>34.492868884543434</v>
      </c>
      <c r="AT245" s="120">
        <f t="shared" si="123"/>
        <v>34.49310980950527</v>
      </c>
      <c r="AU245" s="120">
        <f t="shared" si="121"/>
        <v>34.489045248501306</v>
      </c>
    </row>
    <row r="246" spans="3:48" ht="12.95" customHeight="1" x14ac:dyDescent="0.2">
      <c r="C246" s="21"/>
      <c r="D246" s="21"/>
      <c r="P246" s="14"/>
      <c r="Z246">
        <f t="shared" si="107"/>
        <v>0</v>
      </c>
      <c r="AA246" s="120">
        <f t="shared" si="108"/>
        <v>-9.1877607334964195E-4</v>
      </c>
      <c r="AB246" s="120">
        <f t="shared" si="109"/>
        <v>-9999</v>
      </c>
      <c r="AC246" s="120">
        <f t="shared" si="110"/>
        <v>0</v>
      </c>
      <c r="AD246" s="120">
        <f t="shared" si="111"/>
        <v>-9999</v>
      </c>
      <c r="AE246" s="120">
        <f t="shared" si="112"/>
        <v>0</v>
      </c>
      <c r="AF246">
        <f t="shared" si="113"/>
        <v>-9999</v>
      </c>
      <c r="AG246" s="136"/>
      <c r="AH246">
        <f t="shared" si="114"/>
        <v>1.7527821288140035E-2</v>
      </c>
      <c r="AI246">
        <f t="shared" si="115"/>
        <v>0.94070450317383725</v>
      </c>
      <c r="AJ246">
        <f t="shared" si="116"/>
        <v>0.70033663967173654</v>
      </c>
      <c r="AK246">
        <f t="shared" si="117"/>
        <v>3.6159814536456708E-3</v>
      </c>
      <c r="AL246">
        <f t="shared" si="118"/>
        <v>3.0806856844577291</v>
      </c>
      <c r="AM246">
        <f t="shared" si="119"/>
        <v>32.826812986758966</v>
      </c>
      <c r="AN246" s="120">
        <f t="shared" si="123"/>
        <v>34.492882367762817</v>
      </c>
      <c r="AO246" s="120">
        <f t="shared" si="123"/>
        <v>34.492882367586425</v>
      </c>
      <c r="AP246" s="120">
        <f t="shared" si="123"/>
        <v>34.492882370561951</v>
      </c>
      <c r="AQ246" s="120">
        <f t="shared" si="123"/>
        <v>34.492882320368814</v>
      </c>
      <c r="AR246" s="120">
        <f t="shared" si="123"/>
        <v>34.492883167058793</v>
      </c>
      <c r="AS246" s="120">
        <f t="shared" si="123"/>
        <v>34.492868884543434</v>
      </c>
      <c r="AT246" s="120">
        <f t="shared" si="123"/>
        <v>34.49310980950527</v>
      </c>
      <c r="AU246" s="120">
        <f t="shared" si="121"/>
        <v>34.489045248501306</v>
      </c>
    </row>
    <row r="247" spans="3:48" ht="12.95" customHeight="1" x14ac:dyDescent="0.2">
      <c r="C247" s="21"/>
      <c r="D247" s="21"/>
      <c r="P247" s="14"/>
      <c r="Z247">
        <f t="shared" si="107"/>
        <v>0</v>
      </c>
      <c r="AA247" s="120">
        <f t="shared" si="108"/>
        <v>-9.1877607334964195E-4</v>
      </c>
      <c r="AB247" s="120">
        <f t="shared" si="109"/>
        <v>-9999</v>
      </c>
      <c r="AC247" s="120">
        <f t="shared" si="110"/>
        <v>0</v>
      </c>
      <c r="AD247" s="120">
        <f t="shared" si="111"/>
        <v>-9999</v>
      </c>
      <c r="AE247" s="120">
        <f t="shared" si="112"/>
        <v>0</v>
      </c>
      <c r="AF247">
        <f t="shared" si="113"/>
        <v>-9999</v>
      </c>
      <c r="AG247" s="136"/>
      <c r="AH247">
        <f t="shared" si="114"/>
        <v>1.7527821288140035E-2</v>
      </c>
      <c r="AI247">
        <f t="shared" si="115"/>
        <v>0.94070450317383725</v>
      </c>
      <c r="AJ247">
        <f t="shared" si="116"/>
        <v>0.70033663967173654</v>
      </c>
      <c r="AK247">
        <f t="shared" si="117"/>
        <v>3.6159814536456708E-3</v>
      </c>
      <c r="AL247">
        <f t="shared" si="118"/>
        <v>3.0806856844577291</v>
      </c>
      <c r="AM247">
        <f t="shared" si="119"/>
        <v>32.826812986758966</v>
      </c>
      <c r="AN247" s="120">
        <f t="shared" si="123"/>
        <v>34.492882367762817</v>
      </c>
      <c r="AO247" s="120">
        <f t="shared" si="123"/>
        <v>34.492882367586425</v>
      </c>
      <c r="AP247" s="120">
        <f t="shared" si="123"/>
        <v>34.492882370561951</v>
      </c>
      <c r="AQ247" s="120">
        <f t="shared" si="123"/>
        <v>34.492882320368814</v>
      </c>
      <c r="AR247" s="120">
        <f t="shared" si="123"/>
        <v>34.492883167058793</v>
      </c>
      <c r="AS247" s="120">
        <f t="shared" si="123"/>
        <v>34.492868884543434</v>
      </c>
      <c r="AT247" s="120">
        <f t="shared" si="123"/>
        <v>34.49310980950527</v>
      </c>
      <c r="AU247" s="120">
        <f t="shared" si="121"/>
        <v>34.489045248501306</v>
      </c>
    </row>
    <row r="248" spans="3:48" ht="12.95" customHeight="1" x14ac:dyDescent="0.2">
      <c r="C248" s="21"/>
      <c r="D248" s="21"/>
      <c r="P248" s="14"/>
      <c r="Z248">
        <f t="shared" si="107"/>
        <v>0</v>
      </c>
      <c r="AA248" s="120">
        <f t="shared" si="108"/>
        <v>-9.1877607334964195E-4</v>
      </c>
      <c r="AB248" s="120">
        <f t="shared" si="109"/>
        <v>-9999</v>
      </c>
      <c r="AC248" s="120">
        <f t="shared" si="110"/>
        <v>0</v>
      </c>
      <c r="AD248" s="120">
        <f t="shared" si="111"/>
        <v>-9999</v>
      </c>
      <c r="AE248" s="120">
        <f t="shared" si="112"/>
        <v>0</v>
      </c>
      <c r="AF248">
        <f t="shared" si="113"/>
        <v>-9999</v>
      </c>
      <c r="AG248" s="136"/>
      <c r="AH248">
        <f t="shared" si="114"/>
        <v>1.7527821288140035E-2</v>
      </c>
      <c r="AI248">
        <f t="shared" si="115"/>
        <v>0.94070450317383725</v>
      </c>
      <c r="AJ248">
        <f t="shared" si="116"/>
        <v>0.70033663967173654</v>
      </c>
      <c r="AK248">
        <f t="shared" si="117"/>
        <v>3.6159814536456708E-3</v>
      </c>
      <c r="AL248">
        <f t="shared" si="118"/>
        <v>3.0806856844577291</v>
      </c>
      <c r="AM248">
        <f t="shared" si="119"/>
        <v>32.826812986758966</v>
      </c>
      <c r="AN248" s="120">
        <f t="shared" si="123"/>
        <v>34.492882367762817</v>
      </c>
      <c r="AO248" s="120">
        <f t="shared" si="123"/>
        <v>34.492882367586425</v>
      </c>
      <c r="AP248" s="120">
        <f t="shared" si="123"/>
        <v>34.492882370561951</v>
      </c>
      <c r="AQ248" s="120">
        <f t="shared" si="123"/>
        <v>34.492882320368814</v>
      </c>
      <c r="AR248" s="120">
        <f t="shared" si="123"/>
        <v>34.492883167058793</v>
      </c>
      <c r="AS248" s="120">
        <f t="shared" si="123"/>
        <v>34.492868884543434</v>
      </c>
      <c r="AT248" s="120">
        <f t="shared" si="123"/>
        <v>34.49310980950527</v>
      </c>
      <c r="AU248" s="120">
        <f t="shared" si="121"/>
        <v>34.489045248501306</v>
      </c>
    </row>
    <row r="249" spans="3:48" ht="12.95" customHeight="1" x14ac:dyDescent="0.2">
      <c r="C249" s="21"/>
      <c r="D249" s="21"/>
      <c r="P249" s="14"/>
      <c r="Z249">
        <f t="shared" si="107"/>
        <v>0</v>
      </c>
      <c r="AA249" s="120">
        <f t="shared" si="108"/>
        <v>-9.1877607334964195E-4</v>
      </c>
      <c r="AB249" s="120">
        <f t="shared" si="109"/>
        <v>-9999</v>
      </c>
      <c r="AC249" s="120">
        <f t="shared" si="110"/>
        <v>0</v>
      </c>
      <c r="AD249" s="120">
        <f t="shared" si="111"/>
        <v>-9999</v>
      </c>
      <c r="AE249" s="120">
        <f t="shared" si="112"/>
        <v>0</v>
      </c>
      <c r="AF249">
        <f t="shared" si="113"/>
        <v>-9999</v>
      </c>
      <c r="AG249" s="136"/>
      <c r="AH249">
        <f t="shared" si="114"/>
        <v>1.7527821288140035E-2</v>
      </c>
      <c r="AI249">
        <f t="shared" si="115"/>
        <v>0.94070450317383725</v>
      </c>
      <c r="AJ249">
        <f t="shared" si="116"/>
        <v>0.70033663967173654</v>
      </c>
      <c r="AK249">
        <f t="shared" si="117"/>
        <v>3.6159814536456708E-3</v>
      </c>
      <c r="AL249">
        <f t="shared" si="118"/>
        <v>3.0806856844577291</v>
      </c>
      <c r="AM249">
        <f t="shared" si="119"/>
        <v>32.826812986758966</v>
      </c>
      <c r="AN249" s="120">
        <f t="shared" si="123"/>
        <v>34.492882367762817</v>
      </c>
      <c r="AO249" s="120">
        <f t="shared" si="123"/>
        <v>34.492882367586425</v>
      </c>
      <c r="AP249" s="120">
        <f t="shared" si="123"/>
        <v>34.492882370561951</v>
      </c>
      <c r="AQ249" s="120">
        <f t="shared" si="123"/>
        <v>34.492882320368814</v>
      </c>
      <c r="AR249" s="120">
        <f t="shared" si="123"/>
        <v>34.492883167058793</v>
      </c>
      <c r="AS249" s="120">
        <f t="shared" si="123"/>
        <v>34.492868884543434</v>
      </c>
      <c r="AT249" s="120">
        <f t="shared" si="123"/>
        <v>34.49310980950527</v>
      </c>
      <c r="AU249" s="120">
        <f t="shared" si="121"/>
        <v>34.489045248501306</v>
      </c>
    </row>
    <row r="250" spans="3:48" ht="12.95" customHeight="1" x14ac:dyDescent="0.2">
      <c r="C250" s="21"/>
      <c r="D250" s="21"/>
      <c r="P250" s="14"/>
      <c r="Z250">
        <f t="shared" si="107"/>
        <v>0</v>
      </c>
      <c r="AA250" s="120">
        <f t="shared" si="108"/>
        <v>-9.1877607334964195E-4</v>
      </c>
      <c r="AB250" s="120">
        <f t="shared" si="109"/>
        <v>-9999</v>
      </c>
      <c r="AC250" s="120">
        <f t="shared" si="110"/>
        <v>0</v>
      </c>
      <c r="AD250" s="120">
        <f t="shared" si="111"/>
        <v>-9999</v>
      </c>
      <c r="AE250" s="120">
        <f t="shared" si="112"/>
        <v>0</v>
      </c>
      <c r="AF250">
        <f t="shared" si="113"/>
        <v>-9999</v>
      </c>
      <c r="AG250" s="136"/>
      <c r="AH250">
        <f t="shared" si="114"/>
        <v>1.7527821288140035E-2</v>
      </c>
      <c r="AI250">
        <f t="shared" si="115"/>
        <v>0.94070450317383725</v>
      </c>
      <c r="AJ250">
        <f t="shared" si="116"/>
        <v>0.70033663967173654</v>
      </c>
      <c r="AK250">
        <f t="shared" si="117"/>
        <v>3.6159814536456708E-3</v>
      </c>
      <c r="AL250">
        <f t="shared" si="118"/>
        <v>3.0806856844577291</v>
      </c>
      <c r="AM250">
        <f t="shared" si="119"/>
        <v>32.826812986758966</v>
      </c>
      <c r="AN250" s="120">
        <f t="shared" si="123"/>
        <v>34.492882367762817</v>
      </c>
      <c r="AO250" s="120">
        <f t="shared" si="123"/>
        <v>34.492882367586425</v>
      </c>
      <c r="AP250" s="120">
        <f t="shared" si="123"/>
        <v>34.492882370561951</v>
      </c>
      <c r="AQ250" s="120">
        <f t="shared" si="123"/>
        <v>34.492882320368814</v>
      </c>
      <c r="AR250" s="120">
        <f t="shared" si="123"/>
        <v>34.492883167058793</v>
      </c>
      <c r="AS250" s="120">
        <f t="shared" si="123"/>
        <v>34.492868884543434</v>
      </c>
      <c r="AT250" s="120">
        <f t="shared" si="123"/>
        <v>34.49310980950527</v>
      </c>
      <c r="AU250" s="120">
        <f t="shared" si="121"/>
        <v>34.489045248501306</v>
      </c>
    </row>
    <row r="251" spans="3:48" ht="12.95" customHeight="1" x14ac:dyDescent="0.2">
      <c r="C251" s="21"/>
      <c r="D251" s="21"/>
      <c r="P251" s="14"/>
      <c r="Z251">
        <f t="shared" si="107"/>
        <v>0</v>
      </c>
      <c r="AA251" s="120">
        <f t="shared" si="108"/>
        <v>-9.1877607334964195E-4</v>
      </c>
      <c r="AB251" s="120">
        <f t="shared" si="109"/>
        <v>-9999</v>
      </c>
      <c r="AC251" s="120">
        <f t="shared" si="110"/>
        <v>0</v>
      </c>
      <c r="AD251" s="120">
        <f t="shared" si="111"/>
        <v>-9999</v>
      </c>
      <c r="AE251" s="120">
        <f t="shared" si="112"/>
        <v>0</v>
      </c>
      <c r="AF251">
        <f t="shared" si="113"/>
        <v>-9999</v>
      </c>
      <c r="AG251" s="136"/>
      <c r="AH251">
        <f t="shared" si="114"/>
        <v>1.7527821288140035E-2</v>
      </c>
      <c r="AI251">
        <f t="shared" si="115"/>
        <v>0.94070450317383725</v>
      </c>
      <c r="AJ251">
        <f t="shared" si="116"/>
        <v>0.70033663967173654</v>
      </c>
      <c r="AK251">
        <f t="shared" si="117"/>
        <v>3.6159814536456708E-3</v>
      </c>
      <c r="AL251">
        <f t="shared" si="118"/>
        <v>3.0806856844577291</v>
      </c>
      <c r="AM251">
        <f t="shared" si="119"/>
        <v>32.826812986758966</v>
      </c>
      <c r="AN251" s="120">
        <f t="shared" si="123"/>
        <v>34.492882367762817</v>
      </c>
      <c r="AO251" s="120">
        <f t="shared" si="123"/>
        <v>34.492882367586425</v>
      </c>
      <c r="AP251" s="120">
        <f t="shared" si="123"/>
        <v>34.492882370561951</v>
      </c>
      <c r="AQ251" s="120">
        <f t="shared" si="123"/>
        <v>34.492882320368814</v>
      </c>
      <c r="AR251" s="120">
        <f t="shared" si="123"/>
        <v>34.492883167058793</v>
      </c>
      <c r="AS251" s="120">
        <f t="shared" si="123"/>
        <v>34.492868884543434</v>
      </c>
      <c r="AT251" s="120">
        <f t="shared" si="123"/>
        <v>34.49310980950527</v>
      </c>
      <c r="AU251" s="120">
        <f t="shared" si="121"/>
        <v>34.489045248501306</v>
      </c>
    </row>
    <row r="252" spans="3:48" ht="12.95" customHeight="1" x14ac:dyDescent="0.2">
      <c r="C252" s="21"/>
      <c r="D252" s="21"/>
      <c r="P252" s="14"/>
      <c r="Z252">
        <f t="shared" si="107"/>
        <v>0</v>
      </c>
      <c r="AA252" s="120">
        <f t="shared" si="108"/>
        <v>-9.1877607334964195E-4</v>
      </c>
      <c r="AB252" s="120">
        <f t="shared" si="109"/>
        <v>-9999</v>
      </c>
      <c r="AC252" s="120">
        <f t="shared" si="110"/>
        <v>0</v>
      </c>
      <c r="AD252" s="120">
        <f t="shared" si="111"/>
        <v>-9999</v>
      </c>
      <c r="AE252" s="120">
        <f t="shared" si="112"/>
        <v>0</v>
      </c>
      <c r="AF252">
        <f t="shared" si="113"/>
        <v>-9999</v>
      </c>
      <c r="AG252" s="136"/>
      <c r="AH252">
        <f t="shared" si="114"/>
        <v>1.7527821288140035E-2</v>
      </c>
      <c r="AI252">
        <f t="shared" si="115"/>
        <v>0.94070450317383725</v>
      </c>
      <c r="AJ252">
        <f t="shared" si="116"/>
        <v>0.70033663967173654</v>
      </c>
      <c r="AK252">
        <f t="shared" si="117"/>
        <v>3.6159814536456708E-3</v>
      </c>
      <c r="AL252">
        <f t="shared" si="118"/>
        <v>3.0806856844577291</v>
      </c>
      <c r="AM252">
        <f t="shared" si="119"/>
        <v>32.826812986758966</v>
      </c>
      <c r="AN252" s="120">
        <f t="shared" si="123"/>
        <v>34.492882367762817</v>
      </c>
      <c r="AO252" s="120">
        <f t="shared" si="123"/>
        <v>34.492882367586425</v>
      </c>
      <c r="AP252" s="120">
        <f t="shared" si="123"/>
        <v>34.492882370561951</v>
      </c>
      <c r="AQ252" s="120">
        <f t="shared" si="123"/>
        <v>34.492882320368814</v>
      </c>
      <c r="AR252" s="120">
        <f t="shared" si="123"/>
        <v>34.492883167058793</v>
      </c>
      <c r="AS252" s="120">
        <f t="shared" si="123"/>
        <v>34.492868884543434</v>
      </c>
      <c r="AT252" s="120">
        <f t="shared" si="123"/>
        <v>34.49310980950527</v>
      </c>
      <c r="AU252" s="120">
        <f t="shared" si="121"/>
        <v>34.489045248501306</v>
      </c>
    </row>
    <row r="253" spans="3:48" ht="12.95" customHeight="1" x14ac:dyDescent="0.2">
      <c r="C253" s="21"/>
      <c r="D253" s="21"/>
      <c r="P253" s="14"/>
      <c r="Z253">
        <f t="shared" si="107"/>
        <v>0</v>
      </c>
      <c r="AA253" s="120">
        <f t="shared" si="108"/>
        <v>-9.1877607334964195E-4</v>
      </c>
      <c r="AB253" s="120">
        <f t="shared" si="109"/>
        <v>-9999</v>
      </c>
      <c r="AC253" s="120">
        <f t="shared" si="110"/>
        <v>0</v>
      </c>
      <c r="AD253" s="120">
        <f t="shared" si="111"/>
        <v>-9999</v>
      </c>
      <c r="AE253" s="120">
        <f t="shared" si="112"/>
        <v>0</v>
      </c>
      <c r="AF253">
        <f t="shared" si="113"/>
        <v>-9999</v>
      </c>
      <c r="AG253" s="136"/>
      <c r="AH253">
        <f t="shared" si="114"/>
        <v>1.7527821288140035E-2</v>
      </c>
      <c r="AI253">
        <f t="shared" si="115"/>
        <v>0.94070450317383725</v>
      </c>
      <c r="AJ253">
        <f t="shared" si="116"/>
        <v>0.70033663967173654</v>
      </c>
      <c r="AK253">
        <f t="shared" si="117"/>
        <v>3.6159814536456708E-3</v>
      </c>
      <c r="AL253">
        <f t="shared" si="118"/>
        <v>3.0806856844577291</v>
      </c>
      <c r="AM253">
        <f t="shared" si="119"/>
        <v>32.826812986758966</v>
      </c>
      <c r="AN253" s="120">
        <f t="shared" si="123"/>
        <v>34.492882367762817</v>
      </c>
      <c r="AO253" s="120">
        <f t="shared" si="123"/>
        <v>34.492882367586425</v>
      </c>
      <c r="AP253" s="120">
        <f t="shared" si="123"/>
        <v>34.492882370561951</v>
      </c>
      <c r="AQ253" s="120">
        <f t="shared" si="123"/>
        <v>34.492882320368814</v>
      </c>
      <c r="AR253" s="120">
        <f t="shared" si="123"/>
        <v>34.492883167058793</v>
      </c>
      <c r="AS253" s="120">
        <f t="shared" si="123"/>
        <v>34.492868884543434</v>
      </c>
      <c r="AT253" s="120">
        <f t="shared" si="123"/>
        <v>34.49310980950527</v>
      </c>
      <c r="AU253" s="120">
        <f t="shared" si="121"/>
        <v>34.489045248501306</v>
      </c>
      <c r="AV253" s="120"/>
    </row>
    <row r="254" spans="3:48" ht="12.95" customHeight="1" x14ac:dyDescent="0.2">
      <c r="C254" s="21"/>
      <c r="D254" s="21"/>
      <c r="P254" s="14"/>
      <c r="Z254">
        <f t="shared" si="107"/>
        <v>0</v>
      </c>
      <c r="AA254" s="120">
        <f t="shared" si="108"/>
        <v>-9.1877607334964195E-4</v>
      </c>
      <c r="AB254" s="120">
        <f t="shared" si="109"/>
        <v>-9999</v>
      </c>
      <c r="AC254" s="120">
        <f t="shared" si="110"/>
        <v>0</v>
      </c>
      <c r="AD254" s="120">
        <f t="shared" si="111"/>
        <v>-9999</v>
      </c>
      <c r="AE254" s="120">
        <f t="shared" si="112"/>
        <v>0</v>
      </c>
      <c r="AF254">
        <f t="shared" si="113"/>
        <v>-9999</v>
      </c>
      <c r="AG254" s="136"/>
      <c r="AH254">
        <f t="shared" si="114"/>
        <v>1.7527821288140035E-2</v>
      </c>
      <c r="AI254">
        <f t="shared" si="115"/>
        <v>0.94070450317383725</v>
      </c>
      <c r="AJ254">
        <f t="shared" si="116"/>
        <v>0.70033663967173654</v>
      </c>
      <c r="AK254">
        <f t="shared" si="117"/>
        <v>3.6159814536456708E-3</v>
      </c>
      <c r="AL254">
        <f t="shared" si="118"/>
        <v>3.0806856844577291</v>
      </c>
      <c r="AM254">
        <f t="shared" si="119"/>
        <v>32.826812986758966</v>
      </c>
      <c r="AN254" s="120">
        <f t="shared" si="123"/>
        <v>34.492882367762817</v>
      </c>
      <c r="AO254" s="120">
        <f t="shared" si="123"/>
        <v>34.492882367586425</v>
      </c>
      <c r="AP254" s="120">
        <f t="shared" si="123"/>
        <v>34.492882370561951</v>
      </c>
      <c r="AQ254" s="120">
        <f t="shared" si="123"/>
        <v>34.492882320368814</v>
      </c>
      <c r="AR254" s="120">
        <f t="shared" si="123"/>
        <v>34.492883167058793</v>
      </c>
      <c r="AS254" s="120">
        <f t="shared" si="123"/>
        <v>34.492868884543434</v>
      </c>
      <c r="AT254" s="120">
        <f t="shared" si="123"/>
        <v>34.49310980950527</v>
      </c>
      <c r="AU254" s="120">
        <f t="shared" si="121"/>
        <v>34.489045248501306</v>
      </c>
    </row>
    <row r="255" spans="3:48" ht="12.95" customHeight="1" x14ac:dyDescent="0.2">
      <c r="C255" s="21"/>
      <c r="D255" s="21"/>
      <c r="P255" s="14"/>
      <c r="Z255">
        <f t="shared" si="107"/>
        <v>0</v>
      </c>
      <c r="AA255" s="120">
        <f t="shared" si="108"/>
        <v>-9.1877607334964195E-4</v>
      </c>
      <c r="AB255" s="120">
        <f t="shared" si="109"/>
        <v>-9999</v>
      </c>
      <c r="AC255" s="120">
        <f t="shared" si="110"/>
        <v>0</v>
      </c>
      <c r="AD255" s="120">
        <f t="shared" si="111"/>
        <v>-9999</v>
      </c>
      <c r="AE255" s="120">
        <f t="shared" si="112"/>
        <v>0</v>
      </c>
      <c r="AF255">
        <f t="shared" si="113"/>
        <v>-9999</v>
      </c>
      <c r="AG255" s="136"/>
      <c r="AH255">
        <f t="shared" si="114"/>
        <v>1.7527821288140035E-2</v>
      </c>
      <c r="AI255">
        <f t="shared" si="115"/>
        <v>0.94070450317383725</v>
      </c>
      <c r="AJ255">
        <f t="shared" si="116"/>
        <v>0.70033663967173654</v>
      </c>
      <c r="AK255">
        <f t="shared" si="117"/>
        <v>3.6159814536456708E-3</v>
      </c>
      <c r="AL255">
        <f t="shared" si="118"/>
        <v>3.0806856844577291</v>
      </c>
      <c r="AM255">
        <f t="shared" si="119"/>
        <v>32.826812986758966</v>
      </c>
      <c r="AN255" s="120">
        <f t="shared" si="123"/>
        <v>34.492882367762817</v>
      </c>
      <c r="AO255" s="120">
        <f t="shared" si="123"/>
        <v>34.492882367586425</v>
      </c>
      <c r="AP255" s="120">
        <f t="shared" si="123"/>
        <v>34.492882370561951</v>
      </c>
      <c r="AQ255" s="120">
        <f t="shared" si="123"/>
        <v>34.492882320368814</v>
      </c>
      <c r="AR255" s="120">
        <f t="shared" si="123"/>
        <v>34.492883167058793</v>
      </c>
      <c r="AS255" s="120">
        <f t="shared" si="123"/>
        <v>34.492868884543434</v>
      </c>
      <c r="AT255" s="120">
        <f t="shared" si="123"/>
        <v>34.49310980950527</v>
      </c>
      <c r="AU255" s="120">
        <f t="shared" si="121"/>
        <v>34.489045248501306</v>
      </c>
      <c r="AV255" s="120"/>
    </row>
    <row r="256" spans="3:48" ht="12.95" customHeight="1" x14ac:dyDescent="0.2">
      <c r="C256" s="21"/>
      <c r="D256" s="21"/>
      <c r="P256" s="14"/>
      <c r="Z256">
        <f t="shared" si="107"/>
        <v>0</v>
      </c>
      <c r="AA256" s="120">
        <f t="shared" si="108"/>
        <v>-9.1877607334964195E-4</v>
      </c>
      <c r="AB256" s="120">
        <f t="shared" si="109"/>
        <v>-9999</v>
      </c>
      <c r="AC256" s="120">
        <f t="shared" si="110"/>
        <v>0</v>
      </c>
      <c r="AD256" s="120">
        <f t="shared" si="111"/>
        <v>-9999</v>
      </c>
      <c r="AE256" s="120">
        <f t="shared" si="112"/>
        <v>0</v>
      </c>
      <c r="AF256">
        <f t="shared" si="113"/>
        <v>-9999</v>
      </c>
      <c r="AG256" s="136"/>
      <c r="AH256">
        <f t="shared" si="114"/>
        <v>1.7527821288140035E-2</v>
      </c>
      <c r="AI256">
        <f t="shared" si="115"/>
        <v>0.94070450317383725</v>
      </c>
      <c r="AJ256">
        <f t="shared" si="116"/>
        <v>0.70033663967173654</v>
      </c>
      <c r="AK256">
        <f t="shared" si="117"/>
        <v>3.6159814536456708E-3</v>
      </c>
      <c r="AL256">
        <f t="shared" si="118"/>
        <v>3.0806856844577291</v>
      </c>
      <c r="AM256">
        <f t="shared" si="119"/>
        <v>32.826812986758966</v>
      </c>
      <c r="AN256" s="120">
        <f t="shared" si="123"/>
        <v>34.492882367762817</v>
      </c>
      <c r="AO256" s="120">
        <f t="shared" si="123"/>
        <v>34.492882367586425</v>
      </c>
      <c r="AP256" s="120">
        <f t="shared" si="123"/>
        <v>34.492882370561951</v>
      </c>
      <c r="AQ256" s="120">
        <f t="shared" si="123"/>
        <v>34.492882320368814</v>
      </c>
      <c r="AR256" s="120">
        <f t="shared" si="123"/>
        <v>34.492883167058793</v>
      </c>
      <c r="AS256" s="120">
        <f t="shared" si="123"/>
        <v>34.492868884543434</v>
      </c>
      <c r="AT256" s="120">
        <f t="shared" si="123"/>
        <v>34.49310980950527</v>
      </c>
      <c r="AU256" s="120">
        <f t="shared" si="121"/>
        <v>34.489045248501306</v>
      </c>
    </row>
    <row r="257" spans="3:48" ht="12.95" customHeight="1" x14ac:dyDescent="0.2">
      <c r="C257" s="21"/>
      <c r="D257" s="21"/>
      <c r="P257" s="14"/>
      <c r="Z257">
        <f t="shared" si="107"/>
        <v>0</v>
      </c>
      <c r="AA257" s="120">
        <f t="shared" si="108"/>
        <v>-9.1877607334964195E-4</v>
      </c>
      <c r="AB257" s="120">
        <f t="shared" si="109"/>
        <v>-9999</v>
      </c>
      <c r="AC257" s="120">
        <f t="shared" si="110"/>
        <v>0</v>
      </c>
      <c r="AD257" s="120">
        <f t="shared" si="111"/>
        <v>-9999</v>
      </c>
      <c r="AE257" s="120">
        <f t="shared" si="112"/>
        <v>0</v>
      </c>
      <c r="AF257">
        <f t="shared" si="113"/>
        <v>-9999</v>
      </c>
      <c r="AG257" s="136"/>
      <c r="AH257">
        <f t="shared" si="114"/>
        <v>1.7527821288140035E-2</v>
      </c>
      <c r="AI257">
        <f t="shared" si="115"/>
        <v>0.94070450317383725</v>
      </c>
      <c r="AJ257">
        <f t="shared" si="116"/>
        <v>0.70033663967173654</v>
      </c>
      <c r="AK257">
        <f t="shared" si="117"/>
        <v>3.6159814536456708E-3</v>
      </c>
      <c r="AL257">
        <f t="shared" si="118"/>
        <v>3.0806856844577291</v>
      </c>
      <c r="AM257">
        <f t="shared" si="119"/>
        <v>32.826812986758966</v>
      </c>
      <c r="AN257" s="120">
        <f t="shared" si="123"/>
        <v>34.492882367762817</v>
      </c>
      <c r="AO257" s="120">
        <f t="shared" si="123"/>
        <v>34.492882367586425</v>
      </c>
      <c r="AP257" s="120">
        <f t="shared" si="123"/>
        <v>34.492882370561951</v>
      </c>
      <c r="AQ257" s="120">
        <f t="shared" si="123"/>
        <v>34.492882320368814</v>
      </c>
      <c r="AR257" s="120">
        <f t="shared" si="123"/>
        <v>34.492883167058793</v>
      </c>
      <c r="AS257" s="120">
        <f t="shared" si="123"/>
        <v>34.492868884543434</v>
      </c>
      <c r="AT257" s="120">
        <f t="shared" si="123"/>
        <v>34.49310980950527</v>
      </c>
      <c r="AU257" s="120">
        <f t="shared" si="121"/>
        <v>34.489045248501306</v>
      </c>
      <c r="AV257" s="120"/>
    </row>
    <row r="258" spans="3:48" ht="12.95" customHeight="1" x14ac:dyDescent="0.2">
      <c r="C258" s="21"/>
      <c r="D258" s="21"/>
      <c r="P258" s="14"/>
      <c r="Z258">
        <f t="shared" si="107"/>
        <v>0</v>
      </c>
      <c r="AA258" s="120">
        <f t="shared" si="108"/>
        <v>-9.1877607334964195E-4</v>
      </c>
      <c r="AB258" s="120">
        <f t="shared" si="109"/>
        <v>-9999</v>
      </c>
      <c r="AC258" s="120">
        <f t="shared" si="110"/>
        <v>0</v>
      </c>
      <c r="AD258" s="120">
        <f t="shared" si="111"/>
        <v>-9999</v>
      </c>
      <c r="AE258" s="120">
        <f t="shared" si="112"/>
        <v>0</v>
      </c>
      <c r="AF258">
        <f t="shared" si="113"/>
        <v>-9999</v>
      </c>
      <c r="AG258" s="136"/>
      <c r="AH258">
        <f t="shared" si="114"/>
        <v>1.7527821288140035E-2</v>
      </c>
      <c r="AI258">
        <f t="shared" si="115"/>
        <v>0.94070450317383725</v>
      </c>
      <c r="AJ258">
        <f t="shared" si="116"/>
        <v>0.70033663967173654</v>
      </c>
      <c r="AK258">
        <f t="shared" si="117"/>
        <v>3.6159814536456708E-3</v>
      </c>
      <c r="AL258">
        <f t="shared" si="118"/>
        <v>3.0806856844577291</v>
      </c>
      <c r="AM258">
        <f t="shared" si="119"/>
        <v>32.826812986758966</v>
      </c>
      <c r="AN258" s="120">
        <f t="shared" si="123"/>
        <v>34.492882367762817</v>
      </c>
      <c r="AO258" s="120">
        <f t="shared" si="123"/>
        <v>34.492882367586425</v>
      </c>
      <c r="AP258" s="120">
        <f t="shared" si="123"/>
        <v>34.492882370561951</v>
      </c>
      <c r="AQ258" s="120">
        <f t="shared" si="123"/>
        <v>34.492882320368814</v>
      </c>
      <c r="AR258" s="120">
        <f t="shared" si="123"/>
        <v>34.492883167058793</v>
      </c>
      <c r="AS258" s="120">
        <f t="shared" si="123"/>
        <v>34.492868884543434</v>
      </c>
      <c r="AT258" s="120">
        <f t="shared" si="123"/>
        <v>34.49310980950527</v>
      </c>
      <c r="AU258" s="120">
        <f t="shared" si="121"/>
        <v>34.489045248501306</v>
      </c>
      <c r="AV258" s="120"/>
    </row>
    <row r="259" spans="3:48" ht="12.95" customHeight="1" x14ac:dyDescent="0.2">
      <c r="C259" s="21"/>
      <c r="D259" s="21"/>
      <c r="P259" s="14"/>
      <c r="Z259">
        <f t="shared" si="107"/>
        <v>0</v>
      </c>
      <c r="AA259" s="120">
        <f t="shared" si="108"/>
        <v>-9.1877607334964195E-4</v>
      </c>
      <c r="AB259" s="120">
        <f t="shared" si="109"/>
        <v>-9999</v>
      </c>
      <c r="AC259" s="120">
        <f t="shared" si="110"/>
        <v>0</v>
      </c>
      <c r="AD259" s="120">
        <f t="shared" si="111"/>
        <v>-9999</v>
      </c>
      <c r="AE259" s="120">
        <f t="shared" si="112"/>
        <v>0</v>
      </c>
      <c r="AF259">
        <f t="shared" si="113"/>
        <v>-9999</v>
      </c>
      <c r="AG259" s="136"/>
      <c r="AH259">
        <f t="shared" si="114"/>
        <v>1.7527821288140035E-2</v>
      </c>
      <c r="AI259">
        <f t="shared" si="115"/>
        <v>0.94070450317383725</v>
      </c>
      <c r="AJ259">
        <f t="shared" si="116"/>
        <v>0.70033663967173654</v>
      </c>
      <c r="AK259">
        <f t="shared" si="117"/>
        <v>3.6159814536456708E-3</v>
      </c>
      <c r="AL259">
        <f t="shared" si="118"/>
        <v>3.0806856844577291</v>
      </c>
      <c r="AM259">
        <f t="shared" si="119"/>
        <v>32.826812986758966</v>
      </c>
      <c r="AN259" s="120">
        <f t="shared" si="123"/>
        <v>34.492882367762817</v>
      </c>
      <c r="AO259" s="120">
        <f t="shared" si="123"/>
        <v>34.492882367586425</v>
      </c>
      <c r="AP259" s="120">
        <f t="shared" si="123"/>
        <v>34.492882370561951</v>
      </c>
      <c r="AQ259" s="120">
        <f t="shared" si="123"/>
        <v>34.492882320368814</v>
      </c>
      <c r="AR259" s="120">
        <f t="shared" si="123"/>
        <v>34.492883167058793</v>
      </c>
      <c r="AS259" s="120">
        <f t="shared" si="123"/>
        <v>34.492868884543434</v>
      </c>
      <c r="AT259" s="120">
        <f t="shared" si="123"/>
        <v>34.49310980950527</v>
      </c>
      <c r="AU259" s="120">
        <f t="shared" si="121"/>
        <v>34.489045248501306</v>
      </c>
    </row>
    <row r="260" spans="3:48" ht="12.95" customHeight="1" x14ac:dyDescent="0.2">
      <c r="C260" s="21"/>
      <c r="D260" s="21"/>
      <c r="P260" s="14"/>
      <c r="Z260">
        <f t="shared" si="107"/>
        <v>0</v>
      </c>
      <c r="AA260" s="120">
        <f t="shared" si="108"/>
        <v>-9.1877607334964195E-4</v>
      </c>
      <c r="AB260" s="120">
        <f t="shared" si="109"/>
        <v>-9999</v>
      </c>
      <c r="AC260" s="120">
        <f t="shared" si="110"/>
        <v>0</v>
      </c>
      <c r="AD260" s="120">
        <f t="shared" si="111"/>
        <v>-9999</v>
      </c>
      <c r="AE260" s="120">
        <f t="shared" si="112"/>
        <v>0</v>
      </c>
      <c r="AF260">
        <f t="shared" si="113"/>
        <v>-9999</v>
      </c>
      <c r="AG260" s="136"/>
      <c r="AH260">
        <f t="shared" si="114"/>
        <v>1.7527821288140035E-2</v>
      </c>
      <c r="AI260">
        <f t="shared" si="115"/>
        <v>0.94070450317383725</v>
      </c>
      <c r="AJ260">
        <f t="shared" si="116"/>
        <v>0.70033663967173654</v>
      </c>
      <c r="AK260">
        <f t="shared" si="117"/>
        <v>3.6159814536456708E-3</v>
      </c>
      <c r="AL260">
        <f t="shared" si="118"/>
        <v>3.0806856844577291</v>
      </c>
      <c r="AM260">
        <f t="shared" si="119"/>
        <v>32.826812986758966</v>
      </c>
      <c r="AN260" s="120">
        <f t="shared" si="123"/>
        <v>34.492882367762817</v>
      </c>
      <c r="AO260" s="120">
        <f t="shared" si="123"/>
        <v>34.492882367586425</v>
      </c>
      <c r="AP260" s="120">
        <f t="shared" si="123"/>
        <v>34.492882370561951</v>
      </c>
      <c r="AQ260" s="120">
        <f t="shared" si="123"/>
        <v>34.492882320368814</v>
      </c>
      <c r="AR260" s="120">
        <f t="shared" si="123"/>
        <v>34.492883167058793</v>
      </c>
      <c r="AS260" s="120">
        <f t="shared" si="123"/>
        <v>34.492868884543434</v>
      </c>
      <c r="AT260" s="120">
        <f t="shared" si="123"/>
        <v>34.49310980950527</v>
      </c>
      <c r="AU260" s="120">
        <f t="shared" si="121"/>
        <v>34.489045248501306</v>
      </c>
      <c r="AV260" s="120"/>
    </row>
    <row r="261" spans="3:48" ht="12.95" customHeight="1" x14ac:dyDescent="0.2">
      <c r="C261" s="21"/>
      <c r="D261" s="21"/>
      <c r="P261" s="14"/>
      <c r="Z261">
        <f t="shared" si="107"/>
        <v>0</v>
      </c>
      <c r="AA261" s="120">
        <f t="shared" si="108"/>
        <v>-9.1877607334964195E-4</v>
      </c>
      <c r="AB261" s="120">
        <f t="shared" si="109"/>
        <v>-9999</v>
      </c>
      <c r="AC261" s="120">
        <f t="shared" si="110"/>
        <v>0</v>
      </c>
      <c r="AD261" s="120">
        <f t="shared" si="111"/>
        <v>-9999</v>
      </c>
      <c r="AE261" s="120">
        <f t="shared" si="112"/>
        <v>0</v>
      </c>
      <c r="AF261">
        <f t="shared" si="113"/>
        <v>-9999</v>
      </c>
      <c r="AG261" s="136"/>
      <c r="AH261">
        <f t="shared" si="114"/>
        <v>1.7527821288140035E-2</v>
      </c>
      <c r="AI261">
        <f t="shared" si="115"/>
        <v>0.94070450317383725</v>
      </c>
      <c r="AJ261">
        <f t="shared" si="116"/>
        <v>0.70033663967173654</v>
      </c>
      <c r="AK261">
        <f t="shared" si="117"/>
        <v>3.6159814536456708E-3</v>
      </c>
      <c r="AL261">
        <f t="shared" si="118"/>
        <v>3.0806856844577291</v>
      </c>
      <c r="AM261">
        <f t="shared" si="119"/>
        <v>32.826812986758966</v>
      </c>
      <c r="AN261" s="120">
        <f t="shared" ref="AN261:AT276" si="124">$AU261+$AB$7*SIN(AO261)</f>
        <v>34.492882367762817</v>
      </c>
      <c r="AO261" s="120">
        <f t="shared" si="124"/>
        <v>34.492882367586425</v>
      </c>
      <c r="AP261" s="120">
        <f t="shared" si="124"/>
        <v>34.492882370561951</v>
      </c>
      <c r="AQ261" s="120">
        <f t="shared" si="124"/>
        <v>34.492882320368814</v>
      </c>
      <c r="AR261" s="120">
        <f t="shared" si="124"/>
        <v>34.492883167058793</v>
      </c>
      <c r="AS261" s="120">
        <f t="shared" si="124"/>
        <v>34.492868884543434</v>
      </c>
      <c r="AT261" s="120">
        <f t="shared" si="124"/>
        <v>34.49310980950527</v>
      </c>
      <c r="AU261" s="120">
        <f t="shared" si="121"/>
        <v>34.489045248501306</v>
      </c>
      <c r="AV261" s="120"/>
    </row>
    <row r="262" spans="3:48" ht="12.95" customHeight="1" x14ac:dyDescent="0.2">
      <c r="C262" s="21"/>
      <c r="D262" s="21"/>
      <c r="P262" s="14"/>
      <c r="Z262">
        <f t="shared" si="107"/>
        <v>0</v>
      </c>
      <c r="AA262" s="120">
        <f t="shared" si="108"/>
        <v>-9.1877607334964195E-4</v>
      </c>
      <c r="AB262" s="120">
        <f t="shared" si="109"/>
        <v>-9999</v>
      </c>
      <c r="AC262" s="120">
        <f t="shared" si="110"/>
        <v>0</v>
      </c>
      <c r="AD262" s="120">
        <f t="shared" si="111"/>
        <v>-9999</v>
      </c>
      <c r="AE262" s="120">
        <f t="shared" si="112"/>
        <v>0</v>
      </c>
      <c r="AF262">
        <f t="shared" si="113"/>
        <v>-9999</v>
      </c>
      <c r="AG262" s="136"/>
      <c r="AH262">
        <f t="shared" si="114"/>
        <v>1.7527821288140035E-2</v>
      </c>
      <c r="AI262">
        <f t="shared" si="115"/>
        <v>0.94070450317383725</v>
      </c>
      <c r="AJ262">
        <f t="shared" si="116"/>
        <v>0.70033663967173654</v>
      </c>
      <c r="AK262">
        <f t="shared" si="117"/>
        <v>3.6159814536456708E-3</v>
      </c>
      <c r="AL262">
        <f t="shared" si="118"/>
        <v>3.0806856844577291</v>
      </c>
      <c r="AM262">
        <f t="shared" si="119"/>
        <v>32.826812986758966</v>
      </c>
      <c r="AN262" s="120">
        <f t="shared" si="124"/>
        <v>34.492882367762817</v>
      </c>
      <c r="AO262" s="120">
        <f t="shared" si="124"/>
        <v>34.492882367586425</v>
      </c>
      <c r="AP262" s="120">
        <f t="shared" si="124"/>
        <v>34.492882370561951</v>
      </c>
      <c r="AQ262" s="120">
        <f t="shared" si="124"/>
        <v>34.492882320368814</v>
      </c>
      <c r="AR262" s="120">
        <f t="shared" si="124"/>
        <v>34.492883167058793</v>
      </c>
      <c r="AS262" s="120">
        <f t="shared" si="124"/>
        <v>34.492868884543434</v>
      </c>
      <c r="AT262" s="120">
        <f t="shared" si="124"/>
        <v>34.49310980950527</v>
      </c>
      <c r="AU262" s="120">
        <f t="shared" si="121"/>
        <v>34.489045248501306</v>
      </c>
    </row>
    <row r="263" spans="3:48" ht="12.95" customHeight="1" x14ac:dyDescent="0.2">
      <c r="C263" s="21"/>
      <c r="D263" s="21"/>
      <c r="P263" s="14"/>
      <c r="Z263">
        <f t="shared" si="107"/>
        <v>0</v>
      </c>
      <c r="AA263" s="120">
        <f t="shared" si="108"/>
        <v>-9.1877607334964195E-4</v>
      </c>
      <c r="AB263" s="120">
        <f t="shared" si="109"/>
        <v>-9999</v>
      </c>
      <c r="AC263" s="120">
        <f t="shared" si="110"/>
        <v>0</v>
      </c>
      <c r="AD263" s="120">
        <f t="shared" si="111"/>
        <v>-9999</v>
      </c>
      <c r="AE263" s="120">
        <f t="shared" si="112"/>
        <v>0</v>
      </c>
      <c r="AF263">
        <f t="shared" si="113"/>
        <v>-9999</v>
      </c>
      <c r="AG263" s="136"/>
      <c r="AH263">
        <f t="shared" si="114"/>
        <v>1.7527821288140035E-2</v>
      </c>
      <c r="AI263">
        <f t="shared" si="115"/>
        <v>0.94070450317383725</v>
      </c>
      <c r="AJ263">
        <f t="shared" si="116"/>
        <v>0.70033663967173654</v>
      </c>
      <c r="AK263">
        <f t="shared" si="117"/>
        <v>3.6159814536456708E-3</v>
      </c>
      <c r="AL263">
        <f t="shared" si="118"/>
        <v>3.0806856844577291</v>
      </c>
      <c r="AM263">
        <f t="shared" si="119"/>
        <v>32.826812986758966</v>
      </c>
      <c r="AN263" s="120">
        <f t="shared" si="124"/>
        <v>34.492882367762817</v>
      </c>
      <c r="AO263" s="120">
        <f t="shared" si="124"/>
        <v>34.492882367586425</v>
      </c>
      <c r="AP263" s="120">
        <f t="shared" si="124"/>
        <v>34.492882370561951</v>
      </c>
      <c r="AQ263" s="120">
        <f t="shared" si="124"/>
        <v>34.492882320368814</v>
      </c>
      <c r="AR263" s="120">
        <f t="shared" si="124"/>
        <v>34.492883167058793</v>
      </c>
      <c r="AS263" s="120">
        <f t="shared" si="124"/>
        <v>34.492868884543434</v>
      </c>
      <c r="AT263" s="120">
        <f t="shared" si="124"/>
        <v>34.49310980950527</v>
      </c>
      <c r="AU263" s="120">
        <f t="shared" si="121"/>
        <v>34.489045248501306</v>
      </c>
      <c r="AV263" s="120"/>
    </row>
    <row r="264" spans="3:48" ht="12.95" customHeight="1" x14ac:dyDescent="0.2">
      <c r="P264" s="14"/>
      <c r="Z264">
        <f t="shared" si="107"/>
        <v>0</v>
      </c>
      <c r="AA264" s="120">
        <f t="shared" si="108"/>
        <v>-9.1877607334964195E-4</v>
      </c>
      <c r="AB264" s="120">
        <f t="shared" si="109"/>
        <v>-9999</v>
      </c>
      <c r="AC264" s="120">
        <f t="shared" si="110"/>
        <v>0</v>
      </c>
      <c r="AD264" s="120">
        <f t="shared" si="111"/>
        <v>-9999</v>
      </c>
      <c r="AE264" s="120">
        <f t="shared" si="112"/>
        <v>0</v>
      </c>
      <c r="AF264">
        <f t="shared" si="113"/>
        <v>-9999</v>
      </c>
      <c r="AG264" s="136"/>
      <c r="AH264">
        <f t="shared" si="114"/>
        <v>1.7527821288140035E-2</v>
      </c>
      <c r="AI264">
        <f t="shared" si="115"/>
        <v>0.94070450317383725</v>
      </c>
      <c r="AJ264">
        <f t="shared" si="116"/>
        <v>0.70033663967173654</v>
      </c>
      <c r="AK264">
        <f t="shared" si="117"/>
        <v>3.6159814536456708E-3</v>
      </c>
      <c r="AL264">
        <f t="shared" si="118"/>
        <v>3.0806856844577291</v>
      </c>
      <c r="AM264">
        <f t="shared" si="119"/>
        <v>32.826812986758966</v>
      </c>
      <c r="AN264" s="120">
        <f t="shared" si="124"/>
        <v>34.492882367762817</v>
      </c>
      <c r="AO264" s="120">
        <f t="shared" si="124"/>
        <v>34.492882367586425</v>
      </c>
      <c r="AP264" s="120">
        <f t="shared" si="124"/>
        <v>34.492882370561951</v>
      </c>
      <c r="AQ264" s="120">
        <f t="shared" si="124"/>
        <v>34.492882320368814</v>
      </c>
      <c r="AR264" s="120">
        <f t="shared" si="124"/>
        <v>34.492883167058793</v>
      </c>
      <c r="AS264" s="120">
        <f t="shared" si="124"/>
        <v>34.492868884543434</v>
      </c>
      <c r="AT264" s="120">
        <f t="shared" si="124"/>
        <v>34.49310980950527</v>
      </c>
      <c r="AU264" s="120">
        <f t="shared" si="121"/>
        <v>34.489045248501306</v>
      </c>
      <c r="AV264" s="120"/>
    </row>
    <row r="265" spans="3:48" ht="12.95" customHeight="1" x14ac:dyDescent="0.2">
      <c r="P265" s="14"/>
      <c r="Z265">
        <f t="shared" si="107"/>
        <v>0</v>
      </c>
      <c r="AA265" s="120">
        <f t="shared" si="108"/>
        <v>-9.1877607334964195E-4</v>
      </c>
      <c r="AB265" s="120">
        <f t="shared" si="109"/>
        <v>-9999</v>
      </c>
      <c r="AC265" s="120">
        <f t="shared" si="110"/>
        <v>0</v>
      </c>
      <c r="AD265" s="120">
        <f t="shared" si="111"/>
        <v>-9999</v>
      </c>
      <c r="AE265" s="120">
        <f t="shared" si="112"/>
        <v>0</v>
      </c>
      <c r="AF265">
        <f t="shared" si="113"/>
        <v>-9999</v>
      </c>
      <c r="AG265" s="136"/>
      <c r="AH265">
        <f t="shared" si="114"/>
        <v>1.7527821288140035E-2</v>
      </c>
      <c r="AI265">
        <f t="shared" si="115"/>
        <v>0.94070450317383725</v>
      </c>
      <c r="AJ265">
        <f t="shared" si="116"/>
        <v>0.70033663967173654</v>
      </c>
      <c r="AK265">
        <f t="shared" si="117"/>
        <v>3.6159814536456708E-3</v>
      </c>
      <c r="AL265">
        <f t="shared" si="118"/>
        <v>3.0806856844577291</v>
      </c>
      <c r="AM265">
        <f t="shared" si="119"/>
        <v>32.826812986758966</v>
      </c>
      <c r="AN265" s="120">
        <f t="shared" si="124"/>
        <v>34.492882367762817</v>
      </c>
      <c r="AO265" s="120">
        <f t="shared" si="124"/>
        <v>34.492882367586425</v>
      </c>
      <c r="AP265" s="120">
        <f t="shared" si="124"/>
        <v>34.492882370561951</v>
      </c>
      <c r="AQ265" s="120">
        <f t="shared" si="124"/>
        <v>34.492882320368814</v>
      </c>
      <c r="AR265" s="120">
        <f t="shared" si="124"/>
        <v>34.492883167058793</v>
      </c>
      <c r="AS265" s="120">
        <f t="shared" si="124"/>
        <v>34.492868884543434</v>
      </c>
      <c r="AT265" s="120">
        <f t="shared" si="124"/>
        <v>34.49310980950527</v>
      </c>
      <c r="AU265" s="120">
        <f t="shared" si="121"/>
        <v>34.489045248501306</v>
      </c>
      <c r="AV265" s="120"/>
    </row>
    <row r="266" spans="3:48" ht="12.95" customHeight="1" x14ac:dyDescent="0.2">
      <c r="P266" s="14"/>
      <c r="Z266">
        <f t="shared" si="107"/>
        <v>0</v>
      </c>
      <c r="AA266" s="120">
        <f t="shared" si="108"/>
        <v>-9.1877607334964195E-4</v>
      </c>
      <c r="AB266" s="120">
        <f t="shared" si="109"/>
        <v>-9999</v>
      </c>
      <c r="AC266" s="120">
        <f t="shared" si="110"/>
        <v>0</v>
      </c>
      <c r="AD266" s="120">
        <f t="shared" si="111"/>
        <v>-9999</v>
      </c>
      <c r="AE266" s="120">
        <f t="shared" si="112"/>
        <v>0</v>
      </c>
      <c r="AF266">
        <f t="shared" si="113"/>
        <v>-9999</v>
      </c>
      <c r="AG266" s="136"/>
      <c r="AH266">
        <f t="shared" si="114"/>
        <v>1.7527821288140035E-2</v>
      </c>
      <c r="AI266">
        <f t="shared" si="115"/>
        <v>0.94070450317383725</v>
      </c>
      <c r="AJ266">
        <f t="shared" si="116"/>
        <v>0.70033663967173654</v>
      </c>
      <c r="AK266">
        <f t="shared" si="117"/>
        <v>3.6159814536456708E-3</v>
      </c>
      <c r="AL266">
        <f t="shared" si="118"/>
        <v>3.0806856844577291</v>
      </c>
      <c r="AM266">
        <f t="shared" si="119"/>
        <v>32.826812986758966</v>
      </c>
      <c r="AN266" s="120">
        <f t="shared" si="124"/>
        <v>34.492882367762817</v>
      </c>
      <c r="AO266" s="120">
        <f t="shared" si="124"/>
        <v>34.492882367586425</v>
      </c>
      <c r="AP266" s="120">
        <f t="shared" si="124"/>
        <v>34.492882370561951</v>
      </c>
      <c r="AQ266" s="120">
        <f t="shared" si="124"/>
        <v>34.492882320368814</v>
      </c>
      <c r="AR266" s="120">
        <f t="shared" si="124"/>
        <v>34.492883167058793</v>
      </c>
      <c r="AS266" s="120">
        <f t="shared" si="124"/>
        <v>34.492868884543434</v>
      </c>
      <c r="AT266" s="120">
        <f t="shared" si="124"/>
        <v>34.49310980950527</v>
      </c>
      <c r="AU266" s="120">
        <f t="shared" si="121"/>
        <v>34.489045248501306</v>
      </c>
      <c r="AV266" s="120"/>
    </row>
    <row r="267" spans="3:48" ht="12.95" customHeight="1" x14ac:dyDescent="0.2">
      <c r="P267" s="14"/>
      <c r="Z267">
        <f t="shared" si="107"/>
        <v>0</v>
      </c>
      <c r="AA267" s="120">
        <f t="shared" si="108"/>
        <v>-9.1877607334964195E-4</v>
      </c>
      <c r="AB267" s="120">
        <f t="shared" si="109"/>
        <v>-9999</v>
      </c>
      <c r="AC267" s="120">
        <f t="shared" si="110"/>
        <v>0</v>
      </c>
      <c r="AD267" s="120">
        <f t="shared" si="111"/>
        <v>-9999</v>
      </c>
      <c r="AE267" s="120">
        <f t="shared" si="112"/>
        <v>0</v>
      </c>
      <c r="AF267">
        <f t="shared" si="113"/>
        <v>-9999</v>
      </c>
      <c r="AG267" s="136"/>
      <c r="AH267">
        <f t="shared" si="114"/>
        <v>1.7527821288140035E-2</v>
      </c>
      <c r="AI267">
        <f t="shared" si="115"/>
        <v>0.94070450317383725</v>
      </c>
      <c r="AJ267">
        <f t="shared" si="116"/>
        <v>0.70033663967173654</v>
      </c>
      <c r="AK267">
        <f t="shared" si="117"/>
        <v>3.6159814536456708E-3</v>
      </c>
      <c r="AL267">
        <f t="shared" si="118"/>
        <v>3.0806856844577291</v>
      </c>
      <c r="AM267">
        <f t="shared" si="119"/>
        <v>32.826812986758966</v>
      </c>
      <c r="AN267" s="120">
        <f t="shared" si="124"/>
        <v>34.492882367762817</v>
      </c>
      <c r="AO267" s="120">
        <f t="shared" si="124"/>
        <v>34.492882367586425</v>
      </c>
      <c r="AP267" s="120">
        <f t="shared" si="124"/>
        <v>34.492882370561951</v>
      </c>
      <c r="AQ267" s="120">
        <f t="shared" si="124"/>
        <v>34.492882320368814</v>
      </c>
      <c r="AR267" s="120">
        <f t="shared" si="124"/>
        <v>34.492883167058793</v>
      </c>
      <c r="AS267" s="120">
        <f t="shared" si="124"/>
        <v>34.492868884543434</v>
      </c>
      <c r="AT267" s="120">
        <f t="shared" si="124"/>
        <v>34.49310980950527</v>
      </c>
      <c r="AU267" s="120">
        <f t="shared" si="121"/>
        <v>34.489045248501306</v>
      </c>
    </row>
    <row r="268" spans="3:48" ht="12.95" customHeight="1" x14ac:dyDescent="0.2">
      <c r="P268" s="14"/>
      <c r="Z268">
        <f t="shared" si="107"/>
        <v>0</v>
      </c>
      <c r="AA268" s="120">
        <f t="shared" si="108"/>
        <v>-9.1877607334964195E-4</v>
      </c>
      <c r="AB268" s="120">
        <f t="shared" si="109"/>
        <v>-9999</v>
      </c>
      <c r="AC268" s="120">
        <f t="shared" si="110"/>
        <v>0</v>
      </c>
      <c r="AD268" s="120">
        <f t="shared" si="111"/>
        <v>-9999</v>
      </c>
      <c r="AE268" s="120">
        <f t="shared" si="112"/>
        <v>0</v>
      </c>
      <c r="AF268">
        <f t="shared" si="113"/>
        <v>-9999</v>
      </c>
      <c r="AG268" s="136"/>
      <c r="AH268">
        <f t="shared" si="114"/>
        <v>1.7527821288140035E-2</v>
      </c>
      <c r="AI268">
        <f t="shared" si="115"/>
        <v>0.94070450317383725</v>
      </c>
      <c r="AJ268">
        <f t="shared" si="116"/>
        <v>0.70033663967173654</v>
      </c>
      <c r="AK268">
        <f t="shared" si="117"/>
        <v>3.6159814536456708E-3</v>
      </c>
      <c r="AL268">
        <f t="shared" si="118"/>
        <v>3.0806856844577291</v>
      </c>
      <c r="AM268">
        <f t="shared" si="119"/>
        <v>32.826812986758966</v>
      </c>
      <c r="AN268" s="120">
        <f t="shared" si="124"/>
        <v>34.492882367762817</v>
      </c>
      <c r="AO268" s="120">
        <f t="shared" si="124"/>
        <v>34.492882367586425</v>
      </c>
      <c r="AP268" s="120">
        <f t="shared" si="124"/>
        <v>34.492882370561951</v>
      </c>
      <c r="AQ268" s="120">
        <f t="shared" si="124"/>
        <v>34.492882320368814</v>
      </c>
      <c r="AR268" s="120">
        <f t="shared" si="124"/>
        <v>34.492883167058793</v>
      </c>
      <c r="AS268" s="120">
        <f t="shared" si="124"/>
        <v>34.492868884543434</v>
      </c>
      <c r="AT268" s="120">
        <f t="shared" si="124"/>
        <v>34.49310980950527</v>
      </c>
      <c r="AU268" s="120">
        <f t="shared" si="121"/>
        <v>34.489045248501306</v>
      </c>
      <c r="AV268" s="120"/>
    </row>
    <row r="269" spans="3:48" ht="12.95" customHeight="1" x14ac:dyDescent="0.2">
      <c r="P269" s="14"/>
      <c r="Z269">
        <f t="shared" si="107"/>
        <v>0</v>
      </c>
      <c r="AA269" s="120">
        <f t="shared" si="108"/>
        <v>-9.1877607334964195E-4</v>
      </c>
      <c r="AB269" s="120">
        <f t="shared" si="109"/>
        <v>-9999</v>
      </c>
      <c r="AC269" s="120">
        <f t="shared" si="110"/>
        <v>0</v>
      </c>
      <c r="AD269" s="120">
        <f t="shared" si="111"/>
        <v>-9999</v>
      </c>
      <c r="AE269" s="120">
        <f t="shared" si="112"/>
        <v>0</v>
      </c>
      <c r="AF269">
        <f t="shared" si="113"/>
        <v>-9999</v>
      </c>
      <c r="AG269" s="136"/>
      <c r="AH269">
        <f t="shared" si="114"/>
        <v>1.7527821288140035E-2</v>
      </c>
      <c r="AI269">
        <f t="shared" si="115"/>
        <v>0.94070450317383725</v>
      </c>
      <c r="AJ269">
        <f t="shared" si="116"/>
        <v>0.70033663967173654</v>
      </c>
      <c r="AK269">
        <f t="shared" si="117"/>
        <v>3.6159814536456708E-3</v>
      </c>
      <c r="AL269">
        <f t="shared" si="118"/>
        <v>3.0806856844577291</v>
      </c>
      <c r="AM269">
        <f t="shared" si="119"/>
        <v>32.826812986758966</v>
      </c>
      <c r="AN269" s="120">
        <f t="shared" si="124"/>
        <v>34.492882367762817</v>
      </c>
      <c r="AO269" s="120">
        <f t="shared" si="124"/>
        <v>34.492882367586425</v>
      </c>
      <c r="AP269" s="120">
        <f t="shared" si="124"/>
        <v>34.492882370561951</v>
      </c>
      <c r="AQ269" s="120">
        <f t="shared" si="124"/>
        <v>34.492882320368814</v>
      </c>
      <c r="AR269" s="120">
        <f t="shared" si="124"/>
        <v>34.492883167058793</v>
      </c>
      <c r="AS269" s="120">
        <f t="shared" si="124"/>
        <v>34.492868884543434</v>
      </c>
      <c r="AT269" s="120">
        <f t="shared" si="124"/>
        <v>34.49310980950527</v>
      </c>
      <c r="AU269" s="120">
        <f t="shared" si="121"/>
        <v>34.489045248501306</v>
      </c>
    </row>
    <row r="270" spans="3:48" ht="12.95" customHeight="1" x14ac:dyDescent="0.2">
      <c r="P270" s="14"/>
      <c r="Z270">
        <f t="shared" si="107"/>
        <v>0</v>
      </c>
      <c r="AA270" s="120">
        <f t="shared" si="108"/>
        <v>-9.1877607334964195E-4</v>
      </c>
      <c r="AB270" s="120">
        <f t="shared" si="109"/>
        <v>-9999</v>
      </c>
      <c r="AC270" s="120">
        <f t="shared" si="110"/>
        <v>0</v>
      </c>
      <c r="AD270" s="120">
        <f t="shared" si="111"/>
        <v>-9999</v>
      </c>
      <c r="AE270" s="120">
        <f t="shared" si="112"/>
        <v>0</v>
      </c>
      <c r="AF270">
        <f t="shared" si="113"/>
        <v>-9999</v>
      </c>
      <c r="AG270" s="136"/>
      <c r="AH270">
        <f t="shared" si="114"/>
        <v>1.7527821288140035E-2</v>
      </c>
      <c r="AI270">
        <f t="shared" si="115"/>
        <v>0.94070450317383725</v>
      </c>
      <c r="AJ270">
        <f t="shared" si="116"/>
        <v>0.70033663967173654</v>
      </c>
      <c r="AK270">
        <f t="shared" si="117"/>
        <v>3.6159814536456708E-3</v>
      </c>
      <c r="AL270">
        <f t="shared" si="118"/>
        <v>3.0806856844577291</v>
      </c>
      <c r="AM270">
        <f t="shared" si="119"/>
        <v>32.826812986758966</v>
      </c>
      <c r="AN270" s="120">
        <f t="shared" si="124"/>
        <v>34.492882367762817</v>
      </c>
      <c r="AO270" s="120">
        <f t="shared" si="124"/>
        <v>34.492882367586425</v>
      </c>
      <c r="AP270" s="120">
        <f t="shared" si="124"/>
        <v>34.492882370561951</v>
      </c>
      <c r="AQ270" s="120">
        <f t="shared" si="124"/>
        <v>34.492882320368814</v>
      </c>
      <c r="AR270" s="120">
        <f t="shared" si="124"/>
        <v>34.492883167058793</v>
      </c>
      <c r="AS270" s="120">
        <f t="shared" si="124"/>
        <v>34.492868884543434</v>
      </c>
      <c r="AT270" s="120">
        <f t="shared" si="124"/>
        <v>34.49310980950527</v>
      </c>
      <c r="AU270" s="120">
        <f t="shared" si="121"/>
        <v>34.489045248501306</v>
      </c>
    </row>
    <row r="271" spans="3:48" ht="12.95" customHeight="1" x14ac:dyDescent="0.2">
      <c r="P271" s="14"/>
      <c r="Z271">
        <f t="shared" si="107"/>
        <v>0</v>
      </c>
      <c r="AA271" s="120">
        <f t="shared" si="108"/>
        <v>-9.1877607334964195E-4</v>
      </c>
      <c r="AB271" s="120">
        <f t="shared" si="109"/>
        <v>-9999</v>
      </c>
      <c r="AC271" s="120">
        <f t="shared" si="110"/>
        <v>0</v>
      </c>
      <c r="AD271" s="120">
        <f t="shared" si="111"/>
        <v>-9999</v>
      </c>
      <c r="AE271" s="120">
        <f t="shared" si="112"/>
        <v>0</v>
      </c>
      <c r="AF271">
        <f t="shared" si="113"/>
        <v>-9999</v>
      </c>
      <c r="AG271" s="136"/>
      <c r="AH271">
        <f t="shared" si="114"/>
        <v>1.7527821288140035E-2</v>
      </c>
      <c r="AI271">
        <f t="shared" si="115"/>
        <v>0.94070450317383725</v>
      </c>
      <c r="AJ271">
        <f t="shared" si="116"/>
        <v>0.70033663967173654</v>
      </c>
      <c r="AK271">
        <f t="shared" si="117"/>
        <v>3.6159814536456708E-3</v>
      </c>
      <c r="AL271">
        <f t="shared" si="118"/>
        <v>3.0806856844577291</v>
      </c>
      <c r="AM271">
        <f t="shared" si="119"/>
        <v>32.826812986758966</v>
      </c>
      <c r="AN271" s="120">
        <f t="shared" si="124"/>
        <v>34.492882367762817</v>
      </c>
      <c r="AO271" s="120">
        <f t="shared" si="124"/>
        <v>34.492882367586425</v>
      </c>
      <c r="AP271" s="120">
        <f t="shared" si="124"/>
        <v>34.492882370561951</v>
      </c>
      <c r="AQ271" s="120">
        <f t="shared" si="124"/>
        <v>34.492882320368814</v>
      </c>
      <c r="AR271" s="120">
        <f t="shared" si="124"/>
        <v>34.492883167058793</v>
      </c>
      <c r="AS271" s="120">
        <f t="shared" si="124"/>
        <v>34.492868884543434</v>
      </c>
      <c r="AT271" s="120">
        <f t="shared" si="124"/>
        <v>34.49310980950527</v>
      </c>
      <c r="AU271" s="120">
        <f t="shared" si="121"/>
        <v>34.489045248501306</v>
      </c>
    </row>
    <row r="272" spans="3:48" ht="12.95" customHeight="1" x14ac:dyDescent="0.2">
      <c r="P272" s="14"/>
      <c r="Z272">
        <f t="shared" si="107"/>
        <v>0</v>
      </c>
      <c r="AA272" s="120">
        <f t="shared" si="108"/>
        <v>-9.1877607334964195E-4</v>
      </c>
      <c r="AB272" s="120">
        <f t="shared" si="109"/>
        <v>-9999</v>
      </c>
      <c r="AC272" s="120">
        <f t="shared" si="110"/>
        <v>0</v>
      </c>
      <c r="AD272" s="120">
        <f t="shared" si="111"/>
        <v>-9999</v>
      </c>
      <c r="AE272" s="120">
        <f t="shared" si="112"/>
        <v>0</v>
      </c>
      <c r="AF272">
        <f t="shared" si="113"/>
        <v>-9999</v>
      </c>
      <c r="AG272" s="136"/>
      <c r="AH272">
        <f t="shared" si="114"/>
        <v>1.7527821288140035E-2</v>
      </c>
      <c r="AI272">
        <f t="shared" si="115"/>
        <v>0.94070450317383725</v>
      </c>
      <c r="AJ272">
        <f t="shared" si="116"/>
        <v>0.70033663967173654</v>
      </c>
      <c r="AK272">
        <f t="shared" si="117"/>
        <v>3.6159814536456708E-3</v>
      </c>
      <c r="AL272">
        <f t="shared" si="118"/>
        <v>3.0806856844577291</v>
      </c>
      <c r="AM272">
        <f t="shared" si="119"/>
        <v>32.826812986758966</v>
      </c>
      <c r="AN272" s="120">
        <f t="shared" si="124"/>
        <v>34.492882367762817</v>
      </c>
      <c r="AO272" s="120">
        <f t="shared" si="124"/>
        <v>34.492882367586425</v>
      </c>
      <c r="AP272" s="120">
        <f t="shared" si="124"/>
        <v>34.492882370561951</v>
      </c>
      <c r="AQ272" s="120">
        <f t="shared" si="124"/>
        <v>34.492882320368814</v>
      </c>
      <c r="AR272" s="120">
        <f t="shared" si="124"/>
        <v>34.492883167058793</v>
      </c>
      <c r="AS272" s="120">
        <f t="shared" si="124"/>
        <v>34.492868884543434</v>
      </c>
      <c r="AT272" s="120">
        <f t="shared" si="124"/>
        <v>34.49310980950527</v>
      </c>
      <c r="AU272" s="120">
        <f t="shared" si="121"/>
        <v>34.489045248501306</v>
      </c>
    </row>
    <row r="273" spans="16:48" ht="12.95" customHeight="1" x14ac:dyDescent="0.2">
      <c r="P273" s="14"/>
      <c r="Z273">
        <f t="shared" si="107"/>
        <v>0</v>
      </c>
      <c r="AA273" s="120">
        <f t="shared" si="108"/>
        <v>-9.1877607334964195E-4</v>
      </c>
      <c r="AB273" s="120">
        <f t="shared" si="109"/>
        <v>-9999</v>
      </c>
      <c r="AC273" s="120">
        <f t="shared" si="110"/>
        <v>0</v>
      </c>
      <c r="AD273" s="120">
        <f t="shared" si="111"/>
        <v>-9999</v>
      </c>
      <c r="AE273" s="120">
        <f t="shared" si="112"/>
        <v>0</v>
      </c>
      <c r="AF273">
        <f t="shared" si="113"/>
        <v>-9999</v>
      </c>
      <c r="AG273" s="136"/>
      <c r="AH273">
        <f t="shared" si="114"/>
        <v>1.7527821288140035E-2</v>
      </c>
      <c r="AI273">
        <f t="shared" si="115"/>
        <v>0.94070450317383725</v>
      </c>
      <c r="AJ273">
        <f t="shared" si="116"/>
        <v>0.70033663967173654</v>
      </c>
      <c r="AK273">
        <f t="shared" si="117"/>
        <v>3.6159814536456708E-3</v>
      </c>
      <c r="AL273">
        <f t="shared" si="118"/>
        <v>3.0806856844577291</v>
      </c>
      <c r="AM273">
        <f t="shared" si="119"/>
        <v>32.826812986758966</v>
      </c>
      <c r="AN273" s="120">
        <f t="shared" si="124"/>
        <v>34.492882367762817</v>
      </c>
      <c r="AO273" s="120">
        <f t="shared" si="124"/>
        <v>34.492882367586425</v>
      </c>
      <c r="AP273" s="120">
        <f t="shared" si="124"/>
        <v>34.492882370561951</v>
      </c>
      <c r="AQ273" s="120">
        <f t="shared" si="124"/>
        <v>34.492882320368814</v>
      </c>
      <c r="AR273" s="120">
        <f t="shared" si="124"/>
        <v>34.492883167058793</v>
      </c>
      <c r="AS273" s="120">
        <f t="shared" si="124"/>
        <v>34.492868884543434</v>
      </c>
      <c r="AT273" s="120">
        <f t="shared" si="124"/>
        <v>34.49310980950527</v>
      </c>
      <c r="AU273" s="120">
        <f t="shared" si="121"/>
        <v>34.489045248501306</v>
      </c>
    </row>
    <row r="274" spans="16:48" ht="12.95" customHeight="1" x14ac:dyDescent="0.2">
      <c r="P274" s="14"/>
      <c r="Z274">
        <f t="shared" si="107"/>
        <v>0</v>
      </c>
      <c r="AA274" s="120">
        <f t="shared" si="108"/>
        <v>-9.1877607334964195E-4</v>
      </c>
      <c r="AB274" s="120">
        <f t="shared" si="109"/>
        <v>-9999</v>
      </c>
      <c r="AC274" s="120">
        <f t="shared" si="110"/>
        <v>0</v>
      </c>
      <c r="AD274" s="120">
        <f t="shared" si="111"/>
        <v>-9999</v>
      </c>
      <c r="AE274" s="120">
        <f t="shared" si="112"/>
        <v>0</v>
      </c>
      <c r="AF274">
        <f t="shared" si="113"/>
        <v>-9999</v>
      </c>
      <c r="AG274" s="136"/>
      <c r="AH274">
        <f t="shared" si="114"/>
        <v>1.7527821288140035E-2</v>
      </c>
      <c r="AI274">
        <f t="shared" si="115"/>
        <v>0.94070450317383725</v>
      </c>
      <c r="AJ274">
        <f t="shared" si="116"/>
        <v>0.70033663967173654</v>
      </c>
      <c r="AK274">
        <f t="shared" si="117"/>
        <v>3.6159814536456708E-3</v>
      </c>
      <c r="AL274">
        <f t="shared" si="118"/>
        <v>3.0806856844577291</v>
      </c>
      <c r="AM274">
        <f t="shared" si="119"/>
        <v>32.826812986758966</v>
      </c>
      <c r="AN274" s="120">
        <f t="shared" si="124"/>
        <v>34.492882367762817</v>
      </c>
      <c r="AO274" s="120">
        <f t="shared" si="124"/>
        <v>34.492882367586425</v>
      </c>
      <c r="AP274" s="120">
        <f t="shared" si="124"/>
        <v>34.492882370561951</v>
      </c>
      <c r="AQ274" s="120">
        <f t="shared" si="124"/>
        <v>34.492882320368814</v>
      </c>
      <c r="AR274" s="120">
        <f t="shared" si="124"/>
        <v>34.492883167058793</v>
      </c>
      <c r="AS274" s="120">
        <f t="shared" si="124"/>
        <v>34.492868884543434</v>
      </c>
      <c r="AT274" s="120">
        <f t="shared" si="124"/>
        <v>34.49310980950527</v>
      </c>
      <c r="AU274" s="120">
        <f t="shared" si="121"/>
        <v>34.489045248501306</v>
      </c>
    </row>
    <row r="275" spans="16:48" ht="12.95" customHeight="1" x14ac:dyDescent="0.2">
      <c r="P275" s="14"/>
      <c r="Z275">
        <f t="shared" si="107"/>
        <v>0</v>
      </c>
      <c r="AA275" s="120">
        <f t="shared" si="108"/>
        <v>-9.1877607334964195E-4</v>
      </c>
      <c r="AB275" s="120">
        <f t="shared" si="109"/>
        <v>-9999</v>
      </c>
      <c r="AC275" s="120">
        <f t="shared" si="110"/>
        <v>0</v>
      </c>
      <c r="AD275" s="120">
        <f t="shared" si="111"/>
        <v>-9999</v>
      </c>
      <c r="AE275" s="120">
        <f t="shared" si="112"/>
        <v>0</v>
      </c>
      <c r="AF275">
        <f t="shared" si="113"/>
        <v>-9999</v>
      </c>
      <c r="AG275" s="136"/>
      <c r="AH275">
        <f t="shared" si="114"/>
        <v>1.7527821288140035E-2</v>
      </c>
      <c r="AI275">
        <f t="shared" si="115"/>
        <v>0.94070450317383725</v>
      </c>
      <c r="AJ275">
        <f t="shared" si="116"/>
        <v>0.70033663967173654</v>
      </c>
      <c r="AK275">
        <f t="shared" si="117"/>
        <v>3.6159814536456708E-3</v>
      </c>
      <c r="AL275">
        <f t="shared" si="118"/>
        <v>3.0806856844577291</v>
      </c>
      <c r="AM275">
        <f t="shared" si="119"/>
        <v>32.826812986758966</v>
      </c>
      <c r="AN275" s="120">
        <f t="shared" si="124"/>
        <v>34.492882367762817</v>
      </c>
      <c r="AO275" s="120">
        <f t="shared" si="124"/>
        <v>34.492882367586425</v>
      </c>
      <c r="AP275" s="120">
        <f t="shared" si="124"/>
        <v>34.492882370561951</v>
      </c>
      <c r="AQ275" s="120">
        <f t="shared" si="124"/>
        <v>34.492882320368814</v>
      </c>
      <c r="AR275" s="120">
        <f t="shared" si="124"/>
        <v>34.492883167058793</v>
      </c>
      <c r="AS275" s="120">
        <f t="shared" si="124"/>
        <v>34.492868884543434</v>
      </c>
      <c r="AT275" s="120">
        <f t="shared" si="124"/>
        <v>34.49310980950527</v>
      </c>
      <c r="AU275" s="120">
        <f t="shared" si="121"/>
        <v>34.489045248501306</v>
      </c>
    </row>
    <row r="276" spans="16:48" ht="12.95" customHeight="1" x14ac:dyDescent="0.2">
      <c r="P276" s="14"/>
      <c r="Z276">
        <f t="shared" si="107"/>
        <v>0</v>
      </c>
      <c r="AA276" s="120">
        <f t="shared" si="108"/>
        <v>-9.1877607334964195E-4</v>
      </c>
      <c r="AB276" s="120">
        <f t="shared" si="109"/>
        <v>-9999</v>
      </c>
      <c r="AC276" s="120">
        <f t="shared" si="110"/>
        <v>0</v>
      </c>
      <c r="AD276" s="120">
        <f t="shared" si="111"/>
        <v>-9999</v>
      </c>
      <c r="AE276" s="120">
        <f t="shared" si="112"/>
        <v>0</v>
      </c>
      <c r="AF276">
        <f t="shared" si="113"/>
        <v>-9999</v>
      </c>
      <c r="AG276" s="136"/>
      <c r="AH276">
        <f t="shared" si="114"/>
        <v>1.7527821288140035E-2</v>
      </c>
      <c r="AI276">
        <f t="shared" si="115"/>
        <v>0.94070450317383725</v>
      </c>
      <c r="AJ276">
        <f t="shared" si="116"/>
        <v>0.70033663967173654</v>
      </c>
      <c r="AK276">
        <f t="shared" si="117"/>
        <v>3.6159814536456708E-3</v>
      </c>
      <c r="AL276">
        <f t="shared" si="118"/>
        <v>3.0806856844577291</v>
      </c>
      <c r="AM276">
        <f t="shared" si="119"/>
        <v>32.826812986758966</v>
      </c>
      <c r="AN276" s="120">
        <f t="shared" si="124"/>
        <v>34.492882367762817</v>
      </c>
      <c r="AO276" s="120">
        <f t="shared" si="124"/>
        <v>34.492882367586425</v>
      </c>
      <c r="AP276" s="120">
        <f t="shared" si="124"/>
        <v>34.492882370561951</v>
      </c>
      <c r="AQ276" s="120">
        <f t="shared" si="124"/>
        <v>34.492882320368814</v>
      </c>
      <c r="AR276" s="120">
        <f t="shared" si="124"/>
        <v>34.492883167058793</v>
      </c>
      <c r="AS276" s="120">
        <f t="shared" si="124"/>
        <v>34.492868884543434</v>
      </c>
      <c r="AT276" s="120">
        <f t="shared" si="124"/>
        <v>34.49310980950527</v>
      </c>
      <c r="AU276" s="120">
        <f t="shared" si="121"/>
        <v>34.489045248501306</v>
      </c>
      <c r="AV276" s="120"/>
    </row>
    <row r="277" spans="16:48" ht="12.95" customHeight="1" x14ac:dyDescent="0.2">
      <c r="P277" s="14"/>
      <c r="Z277">
        <f t="shared" ref="Z277:Z340" si="125">F277</f>
        <v>0</v>
      </c>
      <c r="AA277" s="120">
        <f t="shared" ref="AA277:AA340" si="126">AB$3+AB$4*Z277+AB$5*Z277^2+AH277</f>
        <v>-9.1877607334964195E-4</v>
      </c>
      <c r="AB277" s="120">
        <f t="shared" ref="AB277:AB340" si="127">IF(S277&lt;&gt;0,G277-AH277, -9999)</f>
        <v>-9999</v>
      </c>
      <c r="AC277" s="120">
        <f t="shared" ref="AC277:AC340" si="128">+G277-P277</f>
        <v>0</v>
      </c>
      <c r="AD277" s="120">
        <f t="shared" ref="AD277:AD340" si="129">IF(S277&lt;&gt;0,G277-AA277, -9999)</f>
        <v>-9999</v>
      </c>
      <c r="AE277" s="120">
        <f t="shared" ref="AE277:AE340" si="130">+(G277-AA277)^2*S277</f>
        <v>0</v>
      </c>
      <c r="AF277">
        <f t="shared" ref="AF277:AF340" si="131">IF(S277&lt;&gt;0,G277-P277, -9999)</f>
        <v>-9999</v>
      </c>
      <c r="AG277" s="136"/>
      <c r="AH277">
        <f t="shared" ref="AH277:AH340" si="132">$AB$6*($AB$11/AI277*AJ277+$AB$12)</f>
        <v>1.7527821288140035E-2</v>
      </c>
      <c r="AI277">
        <f t="shared" ref="AI277:AI340" si="133">1+$AB$7*COS(AL277)</f>
        <v>0.94070450317383725</v>
      </c>
      <c r="AJ277">
        <f t="shared" ref="AJ277:AJ340" si="134">SIN(AL277+RADIANS($AB$9))</f>
        <v>0.70033663967173654</v>
      </c>
      <c r="AK277">
        <f t="shared" ref="AK277:AK340" si="135">$AB$7*SIN(AL277)</f>
        <v>3.6159814536456708E-3</v>
      </c>
      <c r="AL277">
        <f t="shared" ref="AL277:AL340" si="136">2*ATAN(AM277)</f>
        <v>3.0806856844577291</v>
      </c>
      <c r="AM277">
        <f t="shared" ref="AM277:AM340" si="137">SQRT((1+$AB$7)/(1-$AB$7))*TAN(AN277/2)</f>
        <v>32.826812986758966</v>
      </c>
      <c r="AN277" s="120">
        <f t="shared" ref="AN277:AT292" si="138">$AU277+$AB$7*SIN(AO277)</f>
        <v>34.492882367762817</v>
      </c>
      <c r="AO277" s="120">
        <f t="shared" si="138"/>
        <v>34.492882367586425</v>
      </c>
      <c r="AP277" s="120">
        <f t="shared" si="138"/>
        <v>34.492882370561951</v>
      </c>
      <c r="AQ277" s="120">
        <f t="shared" si="138"/>
        <v>34.492882320368814</v>
      </c>
      <c r="AR277" s="120">
        <f t="shared" si="138"/>
        <v>34.492883167058793</v>
      </c>
      <c r="AS277" s="120">
        <f t="shared" si="138"/>
        <v>34.492868884543434</v>
      </c>
      <c r="AT277" s="120">
        <f t="shared" si="138"/>
        <v>34.49310980950527</v>
      </c>
      <c r="AU277" s="120">
        <f t="shared" ref="AU277:AU340" si="139">RADIANS($AB$9)+$AB$18*(F277-AB$15)</f>
        <v>34.489045248501306</v>
      </c>
    </row>
    <row r="278" spans="16:48" ht="12.95" customHeight="1" x14ac:dyDescent="0.2">
      <c r="P278" s="14"/>
      <c r="Z278">
        <f t="shared" si="125"/>
        <v>0</v>
      </c>
      <c r="AA278" s="120">
        <f t="shared" si="126"/>
        <v>-9.1877607334964195E-4</v>
      </c>
      <c r="AB278" s="120">
        <f t="shared" si="127"/>
        <v>-9999</v>
      </c>
      <c r="AC278" s="120">
        <f t="shared" si="128"/>
        <v>0</v>
      </c>
      <c r="AD278" s="120">
        <f t="shared" si="129"/>
        <v>-9999</v>
      </c>
      <c r="AE278" s="120">
        <f t="shared" si="130"/>
        <v>0</v>
      </c>
      <c r="AF278">
        <f t="shared" si="131"/>
        <v>-9999</v>
      </c>
      <c r="AG278" s="136"/>
      <c r="AH278">
        <f t="shared" si="132"/>
        <v>1.7527821288140035E-2</v>
      </c>
      <c r="AI278">
        <f t="shared" si="133"/>
        <v>0.94070450317383725</v>
      </c>
      <c r="AJ278">
        <f t="shared" si="134"/>
        <v>0.70033663967173654</v>
      </c>
      <c r="AK278">
        <f t="shared" si="135"/>
        <v>3.6159814536456708E-3</v>
      </c>
      <c r="AL278">
        <f t="shared" si="136"/>
        <v>3.0806856844577291</v>
      </c>
      <c r="AM278">
        <f t="shared" si="137"/>
        <v>32.826812986758966</v>
      </c>
      <c r="AN278" s="120">
        <f t="shared" si="138"/>
        <v>34.492882367762817</v>
      </c>
      <c r="AO278" s="120">
        <f t="shared" si="138"/>
        <v>34.492882367586425</v>
      </c>
      <c r="AP278" s="120">
        <f t="shared" si="138"/>
        <v>34.492882370561951</v>
      </c>
      <c r="AQ278" s="120">
        <f t="shared" si="138"/>
        <v>34.492882320368814</v>
      </c>
      <c r="AR278" s="120">
        <f t="shared" si="138"/>
        <v>34.492883167058793</v>
      </c>
      <c r="AS278" s="120">
        <f t="shared" si="138"/>
        <v>34.492868884543434</v>
      </c>
      <c r="AT278" s="120">
        <f t="shared" si="138"/>
        <v>34.49310980950527</v>
      </c>
      <c r="AU278" s="120">
        <f t="shared" si="139"/>
        <v>34.489045248501306</v>
      </c>
    </row>
    <row r="279" spans="16:48" ht="12.95" customHeight="1" x14ac:dyDescent="0.2">
      <c r="P279" s="14"/>
      <c r="Z279">
        <f t="shared" si="125"/>
        <v>0</v>
      </c>
      <c r="AA279" s="120">
        <f t="shared" si="126"/>
        <v>-9.1877607334964195E-4</v>
      </c>
      <c r="AB279" s="120">
        <f t="shared" si="127"/>
        <v>-9999</v>
      </c>
      <c r="AC279" s="120">
        <f t="shared" si="128"/>
        <v>0</v>
      </c>
      <c r="AD279" s="120">
        <f t="shared" si="129"/>
        <v>-9999</v>
      </c>
      <c r="AE279" s="120">
        <f t="shared" si="130"/>
        <v>0</v>
      </c>
      <c r="AF279">
        <f t="shared" si="131"/>
        <v>-9999</v>
      </c>
      <c r="AG279" s="136"/>
      <c r="AH279">
        <f t="shared" si="132"/>
        <v>1.7527821288140035E-2</v>
      </c>
      <c r="AI279">
        <f t="shared" si="133"/>
        <v>0.94070450317383725</v>
      </c>
      <c r="AJ279">
        <f t="shared" si="134"/>
        <v>0.70033663967173654</v>
      </c>
      <c r="AK279">
        <f t="shared" si="135"/>
        <v>3.6159814536456708E-3</v>
      </c>
      <c r="AL279">
        <f t="shared" si="136"/>
        <v>3.0806856844577291</v>
      </c>
      <c r="AM279">
        <f t="shared" si="137"/>
        <v>32.826812986758966</v>
      </c>
      <c r="AN279" s="120">
        <f t="shared" si="138"/>
        <v>34.492882367762817</v>
      </c>
      <c r="AO279" s="120">
        <f t="shared" si="138"/>
        <v>34.492882367586425</v>
      </c>
      <c r="AP279" s="120">
        <f t="shared" si="138"/>
        <v>34.492882370561951</v>
      </c>
      <c r="AQ279" s="120">
        <f t="shared" si="138"/>
        <v>34.492882320368814</v>
      </c>
      <c r="AR279" s="120">
        <f t="shared" si="138"/>
        <v>34.492883167058793</v>
      </c>
      <c r="AS279" s="120">
        <f t="shared" si="138"/>
        <v>34.492868884543434</v>
      </c>
      <c r="AT279" s="120">
        <f t="shared" si="138"/>
        <v>34.49310980950527</v>
      </c>
      <c r="AU279" s="120">
        <f t="shared" si="139"/>
        <v>34.489045248501306</v>
      </c>
    </row>
    <row r="280" spans="16:48" ht="12.95" customHeight="1" x14ac:dyDescent="0.2">
      <c r="P280" s="14"/>
      <c r="Z280">
        <f t="shared" si="125"/>
        <v>0</v>
      </c>
      <c r="AA280" s="120">
        <f t="shared" si="126"/>
        <v>-9.1877607334964195E-4</v>
      </c>
      <c r="AB280" s="120">
        <f t="shared" si="127"/>
        <v>-9999</v>
      </c>
      <c r="AC280" s="120">
        <f t="shared" si="128"/>
        <v>0</v>
      </c>
      <c r="AD280" s="120">
        <f t="shared" si="129"/>
        <v>-9999</v>
      </c>
      <c r="AE280" s="120">
        <f t="shared" si="130"/>
        <v>0</v>
      </c>
      <c r="AF280">
        <f t="shared" si="131"/>
        <v>-9999</v>
      </c>
      <c r="AG280" s="136"/>
      <c r="AH280">
        <f t="shared" si="132"/>
        <v>1.7527821288140035E-2</v>
      </c>
      <c r="AI280">
        <f t="shared" si="133"/>
        <v>0.94070450317383725</v>
      </c>
      <c r="AJ280">
        <f t="shared" si="134"/>
        <v>0.70033663967173654</v>
      </c>
      <c r="AK280">
        <f t="shared" si="135"/>
        <v>3.6159814536456708E-3</v>
      </c>
      <c r="AL280">
        <f t="shared" si="136"/>
        <v>3.0806856844577291</v>
      </c>
      <c r="AM280">
        <f t="shared" si="137"/>
        <v>32.826812986758966</v>
      </c>
      <c r="AN280" s="120">
        <f t="shared" si="138"/>
        <v>34.492882367762817</v>
      </c>
      <c r="AO280" s="120">
        <f t="shared" si="138"/>
        <v>34.492882367586425</v>
      </c>
      <c r="AP280" s="120">
        <f t="shared" si="138"/>
        <v>34.492882370561951</v>
      </c>
      <c r="AQ280" s="120">
        <f t="shared" si="138"/>
        <v>34.492882320368814</v>
      </c>
      <c r="AR280" s="120">
        <f t="shared" si="138"/>
        <v>34.492883167058793</v>
      </c>
      <c r="AS280" s="120">
        <f t="shared" si="138"/>
        <v>34.492868884543434</v>
      </c>
      <c r="AT280" s="120">
        <f t="shared" si="138"/>
        <v>34.49310980950527</v>
      </c>
      <c r="AU280" s="120">
        <f t="shared" si="139"/>
        <v>34.489045248501306</v>
      </c>
    </row>
    <row r="281" spans="16:48" ht="12.95" customHeight="1" x14ac:dyDescent="0.2">
      <c r="P281" s="14"/>
      <c r="Z281">
        <f t="shared" si="125"/>
        <v>0</v>
      </c>
      <c r="AA281" s="120">
        <f t="shared" si="126"/>
        <v>-9.1877607334964195E-4</v>
      </c>
      <c r="AB281" s="120">
        <f t="shared" si="127"/>
        <v>-9999</v>
      </c>
      <c r="AC281" s="120">
        <f t="shared" si="128"/>
        <v>0</v>
      </c>
      <c r="AD281" s="120">
        <f t="shared" si="129"/>
        <v>-9999</v>
      </c>
      <c r="AE281" s="120">
        <f t="shared" si="130"/>
        <v>0</v>
      </c>
      <c r="AF281">
        <f t="shared" si="131"/>
        <v>-9999</v>
      </c>
      <c r="AG281" s="136"/>
      <c r="AH281">
        <f t="shared" si="132"/>
        <v>1.7527821288140035E-2</v>
      </c>
      <c r="AI281">
        <f t="shared" si="133"/>
        <v>0.94070450317383725</v>
      </c>
      <c r="AJ281">
        <f t="shared" si="134"/>
        <v>0.70033663967173654</v>
      </c>
      <c r="AK281">
        <f t="shared" si="135"/>
        <v>3.6159814536456708E-3</v>
      </c>
      <c r="AL281">
        <f t="shared" si="136"/>
        <v>3.0806856844577291</v>
      </c>
      <c r="AM281">
        <f t="shared" si="137"/>
        <v>32.826812986758966</v>
      </c>
      <c r="AN281" s="120">
        <f t="shared" si="138"/>
        <v>34.492882367762817</v>
      </c>
      <c r="AO281" s="120">
        <f t="shared" si="138"/>
        <v>34.492882367586425</v>
      </c>
      <c r="AP281" s="120">
        <f t="shared" si="138"/>
        <v>34.492882370561951</v>
      </c>
      <c r="AQ281" s="120">
        <f t="shared" si="138"/>
        <v>34.492882320368814</v>
      </c>
      <c r="AR281" s="120">
        <f t="shared" si="138"/>
        <v>34.492883167058793</v>
      </c>
      <c r="AS281" s="120">
        <f t="shared" si="138"/>
        <v>34.492868884543434</v>
      </c>
      <c r="AT281" s="120">
        <f t="shared" si="138"/>
        <v>34.49310980950527</v>
      </c>
      <c r="AU281" s="120">
        <f t="shared" si="139"/>
        <v>34.489045248501306</v>
      </c>
      <c r="AV281" s="120"/>
    </row>
    <row r="282" spans="16:48" ht="12.95" customHeight="1" x14ac:dyDescent="0.2">
      <c r="P282" s="14"/>
      <c r="Z282">
        <f t="shared" si="125"/>
        <v>0</v>
      </c>
      <c r="AA282" s="120">
        <f t="shared" si="126"/>
        <v>-9.1877607334964195E-4</v>
      </c>
      <c r="AB282" s="120">
        <f t="shared" si="127"/>
        <v>-9999</v>
      </c>
      <c r="AC282" s="120">
        <f t="shared" si="128"/>
        <v>0</v>
      </c>
      <c r="AD282" s="120">
        <f t="shared" si="129"/>
        <v>-9999</v>
      </c>
      <c r="AE282" s="120">
        <f t="shared" si="130"/>
        <v>0</v>
      </c>
      <c r="AF282">
        <f t="shared" si="131"/>
        <v>-9999</v>
      </c>
      <c r="AG282" s="136"/>
      <c r="AH282">
        <f t="shared" si="132"/>
        <v>1.7527821288140035E-2</v>
      </c>
      <c r="AI282">
        <f t="shared" si="133"/>
        <v>0.94070450317383725</v>
      </c>
      <c r="AJ282">
        <f t="shared" si="134"/>
        <v>0.70033663967173654</v>
      </c>
      <c r="AK282">
        <f t="shared" si="135"/>
        <v>3.6159814536456708E-3</v>
      </c>
      <c r="AL282">
        <f t="shared" si="136"/>
        <v>3.0806856844577291</v>
      </c>
      <c r="AM282">
        <f t="shared" si="137"/>
        <v>32.826812986758966</v>
      </c>
      <c r="AN282" s="120">
        <f t="shared" si="138"/>
        <v>34.492882367762817</v>
      </c>
      <c r="AO282" s="120">
        <f t="shared" si="138"/>
        <v>34.492882367586425</v>
      </c>
      <c r="AP282" s="120">
        <f t="shared" si="138"/>
        <v>34.492882370561951</v>
      </c>
      <c r="AQ282" s="120">
        <f t="shared" si="138"/>
        <v>34.492882320368814</v>
      </c>
      <c r="AR282" s="120">
        <f t="shared" si="138"/>
        <v>34.492883167058793</v>
      </c>
      <c r="AS282" s="120">
        <f t="shared" si="138"/>
        <v>34.492868884543434</v>
      </c>
      <c r="AT282" s="120">
        <f t="shared" si="138"/>
        <v>34.49310980950527</v>
      </c>
      <c r="AU282" s="120">
        <f t="shared" si="139"/>
        <v>34.489045248501306</v>
      </c>
      <c r="AV282" s="120"/>
    </row>
    <row r="283" spans="16:48" ht="12.95" customHeight="1" x14ac:dyDescent="0.2">
      <c r="P283" s="14"/>
      <c r="Z283">
        <f t="shared" si="125"/>
        <v>0</v>
      </c>
      <c r="AA283" s="120">
        <f t="shared" si="126"/>
        <v>-9.1877607334964195E-4</v>
      </c>
      <c r="AB283" s="120">
        <f t="shared" si="127"/>
        <v>-9999</v>
      </c>
      <c r="AC283" s="120">
        <f t="shared" si="128"/>
        <v>0</v>
      </c>
      <c r="AD283" s="120">
        <f t="shared" si="129"/>
        <v>-9999</v>
      </c>
      <c r="AE283" s="120">
        <f t="shared" si="130"/>
        <v>0</v>
      </c>
      <c r="AF283">
        <f t="shared" si="131"/>
        <v>-9999</v>
      </c>
      <c r="AG283" s="136"/>
      <c r="AH283">
        <f t="shared" si="132"/>
        <v>1.7527821288140035E-2</v>
      </c>
      <c r="AI283">
        <f t="shared" si="133"/>
        <v>0.94070450317383725</v>
      </c>
      <c r="AJ283">
        <f t="shared" si="134"/>
        <v>0.70033663967173654</v>
      </c>
      <c r="AK283">
        <f t="shared" si="135"/>
        <v>3.6159814536456708E-3</v>
      </c>
      <c r="AL283">
        <f t="shared" si="136"/>
        <v>3.0806856844577291</v>
      </c>
      <c r="AM283">
        <f t="shared" si="137"/>
        <v>32.826812986758966</v>
      </c>
      <c r="AN283" s="120">
        <f t="shared" si="138"/>
        <v>34.492882367762817</v>
      </c>
      <c r="AO283" s="120">
        <f t="shared" si="138"/>
        <v>34.492882367586425</v>
      </c>
      <c r="AP283" s="120">
        <f t="shared" si="138"/>
        <v>34.492882370561951</v>
      </c>
      <c r="AQ283" s="120">
        <f t="shared" si="138"/>
        <v>34.492882320368814</v>
      </c>
      <c r="AR283" s="120">
        <f t="shared" si="138"/>
        <v>34.492883167058793</v>
      </c>
      <c r="AS283" s="120">
        <f t="shared" si="138"/>
        <v>34.492868884543434</v>
      </c>
      <c r="AT283" s="120">
        <f t="shared" si="138"/>
        <v>34.49310980950527</v>
      </c>
      <c r="AU283" s="120">
        <f t="shared" si="139"/>
        <v>34.489045248501306</v>
      </c>
    </row>
    <row r="284" spans="16:48" ht="12.95" customHeight="1" x14ac:dyDescent="0.2">
      <c r="P284" s="14"/>
      <c r="Z284">
        <f t="shared" si="125"/>
        <v>0</v>
      </c>
      <c r="AA284" s="120">
        <f t="shared" si="126"/>
        <v>-9.1877607334964195E-4</v>
      </c>
      <c r="AB284" s="120">
        <f t="shared" si="127"/>
        <v>-9999</v>
      </c>
      <c r="AC284" s="120">
        <f t="shared" si="128"/>
        <v>0</v>
      </c>
      <c r="AD284" s="120">
        <f t="shared" si="129"/>
        <v>-9999</v>
      </c>
      <c r="AE284" s="120">
        <f t="shared" si="130"/>
        <v>0</v>
      </c>
      <c r="AF284">
        <f t="shared" si="131"/>
        <v>-9999</v>
      </c>
      <c r="AG284" s="136"/>
      <c r="AH284">
        <f t="shared" si="132"/>
        <v>1.7527821288140035E-2</v>
      </c>
      <c r="AI284">
        <f t="shared" si="133"/>
        <v>0.94070450317383725</v>
      </c>
      <c r="AJ284">
        <f t="shared" si="134"/>
        <v>0.70033663967173654</v>
      </c>
      <c r="AK284">
        <f t="shared" si="135"/>
        <v>3.6159814536456708E-3</v>
      </c>
      <c r="AL284">
        <f t="shared" si="136"/>
        <v>3.0806856844577291</v>
      </c>
      <c r="AM284">
        <f t="shared" si="137"/>
        <v>32.826812986758966</v>
      </c>
      <c r="AN284" s="120">
        <f t="shared" si="138"/>
        <v>34.492882367762817</v>
      </c>
      <c r="AO284" s="120">
        <f t="shared" si="138"/>
        <v>34.492882367586425</v>
      </c>
      <c r="AP284" s="120">
        <f t="shared" si="138"/>
        <v>34.492882370561951</v>
      </c>
      <c r="AQ284" s="120">
        <f t="shared" si="138"/>
        <v>34.492882320368814</v>
      </c>
      <c r="AR284" s="120">
        <f t="shared" si="138"/>
        <v>34.492883167058793</v>
      </c>
      <c r="AS284" s="120">
        <f t="shared" si="138"/>
        <v>34.492868884543434</v>
      </c>
      <c r="AT284" s="120">
        <f t="shared" si="138"/>
        <v>34.49310980950527</v>
      </c>
      <c r="AU284" s="120">
        <f t="shared" si="139"/>
        <v>34.489045248501306</v>
      </c>
    </row>
    <row r="285" spans="16:48" ht="12.95" customHeight="1" x14ac:dyDescent="0.2">
      <c r="P285" s="14"/>
      <c r="Z285">
        <f t="shared" si="125"/>
        <v>0</v>
      </c>
      <c r="AA285" s="120">
        <f t="shared" si="126"/>
        <v>-9.1877607334964195E-4</v>
      </c>
      <c r="AB285" s="120">
        <f t="shared" si="127"/>
        <v>-9999</v>
      </c>
      <c r="AC285" s="120">
        <f t="shared" si="128"/>
        <v>0</v>
      </c>
      <c r="AD285" s="120">
        <f t="shared" si="129"/>
        <v>-9999</v>
      </c>
      <c r="AE285" s="120">
        <f t="shared" si="130"/>
        <v>0</v>
      </c>
      <c r="AF285">
        <f t="shared" si="131"/>
        <v>-9999</v>
      </c>
      <c r="AG285" s="136"/>
      <c r="AH285">
        <f t="shared" si="132"/>
        <v>1.7527821288140035E-2</v>
      </c>
      <c r="AI285">
        <f t="shared" si="133"/>
        <v>0.94070450317383725</v>
      </c>
      <c r="AJ285">
        <f t="shared" si="134"/>
        <v>0.70033663967173654</v>
      </c>
      <c r="AK285">
        <f t="shared" si="135"/>
        <v>3.6159814536456708E-3</v>
      </c>
      <c r="AL285">
        <f t="shared" si="136"/>
        <v>3.0806856844577291</v>
      </c>
      <c r="AM285">
        <f t="shared" si="137"/>
        <v>32.826812986758966</v>
      </c>
      <c r="AN285" s="120">
        <f t="shared" si="138"/>
        <v>34.492882367762817</v>
      </c>
      <c r="AO285" s="120">
        <f t="shared" si="138"/>
        <v>34.492882367586425</v>
      </c>
      <c r="AP285" s="120">
        <f t="shared" si="138"/>
        <v>34.492882370561951</v>
      </c>
      <c r="AQ285" s="120">
        <f t="shared" si="138"/>
        <v>34.492882320368814</v>
      </c>
      <c r="AR285" s="120">
        <f t="shared" si="138"/>
        <v>34.492883167058793</v>
      </c>
      <c r="AS285" s="120">
        <f t="shared" si="138"/>
        <v>34.492868884543434</v>
      </c>
      <c r="AT285" s="120">
        <f t="shared" si="138"/>
        <v>34.49310980950527</v>
      </c>
      <c r="AU285" s="120">
        <f t="shared" si="139"/>
        <v>34.489045248501306</v>
      </c>
    </row>
    <row r="286" spans="16:48" ht="12.95" customHeight="1" x14ac:dyDescent="0.2">
      <c r="P286" s="14"/>
      <c r="Z286">
        <f t="shared" si="125"/>
        <v>0</v>
      </c>
      <c r="AA286" s="120">
        <f t="shared" si="126"/>
        <v>-9.1877607334964195E-4</v>
      </c>
      <c r="AB286" s="120">
        <f t="shared" si="127"/>
        <v>-9999</v>
      </c>
      <c r="AC286" s="120">
        <f t="shared" si="128"/>
        <v>0</v>
      </c>
      <c r="AD286" s="120">
        <f t="shared" si="129"/>
        <v>-9999</v>
      </c>
      <c r="AE286" s="120">
        <f t="shared" si="130"/>
        <v>0</v>
      </c>
      <c r="AF286">
        <f t="shared" si="131"/>
        <v>-9999</v>
      </c>
      <c r="AG286" s="136"/>
      <c r="AH286">
        <f t="shared" si="132"/>
        <v>1.7527821288140035E-2</v>
      </c>
      <c r="AI286">
        <f t="shared" si="133"/>
        <v>0.94070450317383725</v>
      </c>
      <c r="AJ286">
        <f t="shared" si="134"/>
        <v>0.70033663967173654</v>
      </c>
      <c r="AK286">
        <f t="shared" si="135"/>
        <v>3.6159814536456708E-3</v>
      </c>
      <c r="AL286">
        <f t="shared" si="136"/>
        <v>3.0806856844577291</v>
      </c>
      <c r="AM286">
        <f t="shared" si="137"/>
        <v>32.826812986758966</v>
      </c>
      <c r="AN286" s="120">
        <f t="shared" si="138"/>
        <v>34.492882367762817</v>
      </c>
      <c r="AO286" s="120">
        <f t="shared" si="138"/>
        <v>34.492882367586425</v>
      </c>
      <c r="AP286" s="120">
        <f t="shared" si="138"/>
        <v>34.492882370561951</v>
      </c>
      <c r="AQ286" s="120">
        <f t="shared" si="138"/>
        <v>34.492882320368814</v>
      </c>
      <c r="AR286" s="120">
        <f t="shared" si="138"/>
        <v>34.492883167058793</v>
      </c>
      <c r="AS286" s="120">
        <f t="shared" si="138"/>
        <v>34.492868884543434</v>
      </c>
      <c r="AT286" s="120">
        <f t="shared" si="138"/>
        <v>34.49310980950527</v>
      </c>
      <c r="AU286" s="120">
        <f t="shared" si="139"/>
        <v>34.489045248501306</v>
      </c>
    </row>
    <row r="287" spans="16:48" ht="12.95" customHeight="1" x14ac:dyDescent="0.2">
      <c r="P287" s="14"/>
      <c r="Z287">
        <f t="shared" si="125"/>
        <v>0</v>
      </c>
      <c r="AA287" s="120">
        <f t="shared" si="126"/>
        <v>-9.1877607334964195E-4</v>
      </c>
      <c r="AB287" s="120">
        <f t="shared" si="127"/>
        <v>-9999</v>
      </c>
      <c r="AC287" s="120">
        <f t="shared" si="128"/>
        <v>0</v>
      </c>
      <c r="AD287" s="120">
        <f t="shared" si="129"/>
        <v>-9999</v>
      </c>
      <c r="AE287" s="120">
        <f t="shared" si="130"/>
        <v>0</v>
      </c>
      <c r="AF287">
        <f t="shared" si="131"/>
        <v>-9999</v>
      </c>
      <c r="AG287" s="136"/>
      <c r="AH287">
        <f t="shared" si="132"/>
        <v>1.7527821288140035E-2</v>
      </c>
      <c r="AI287">
        <f t="shared" si="133"/>
        <v>0.94070450317383725</v>
      </c>
      <c r="AJ287">
        <f t="shared" si="134"/>
        <v>0.70033663967173654</v>
      </c>
      <c r="AK287">
        <f t="shared" si="135"/>
        <v>3.6159814536456708E-3</v>
      </c>
      <c r="AL287">
        <f t="shared" si="136"/>
        <v>3.0806856844577291</v>
      </c>
      <c r="AM287">
        <f t="shared" si="137"/>
        <v>32.826812986758966</v>
      </c>
      <c r="AN287" s="120">
        <f t="shared" si="138"/>
        <v>34.492882367762817</v>
      </c>
      <c r="AO287" s="120">
        <f t="shared" si="138"/>
        <v>34.492882367586425</v>
      </c>
      <c r="AP287" s="120">
        <f t="shared" si="138"/>
        <v>34.492882370561951</v>
      </c>
      <c r="AQ287" s="120">
        <f t="shared" si="138"/>
        <v>34.492882320368814</v>
      </c>
      <c r="AR287" s="120">
        <f t="shared" si="138"/>
        <v>34.492883167058793</v>
      </c>
      <c r="AS287" s="120">
        <f t="shared" si="138"/>
        <v>34.492868884543434</v>
      </c>
      <c r="AT287" s="120">
        <f t="shared" si="138"/>
        <v>34.49310980950527</v>
      </c>
      <c r="AU287" s="120">
        <f t="shared" si="139"/>
        <v>34.489045248501306</v>
      </c>
      <c r="AV287" s="120"/>
    </row>
    <row r="288" spans="16:48" ht="12.95" customHeight="1" x14ac:dyDescent="0.2">
      <c r="P288" s="14"/>
      <c r="Z288">
        <f t="shared" si="125"/>
        <v>0</v>
      </c>
      <c r="AA288" s="120">
        <f t="shared" si="126"/>
        <v>-9.1877607334964195E-4</v>
      </c>
      <c r="AB288" s="120">
        <f t="shared" si="127"/>
        <v>-9999</v>
      </c>
      <c r="AC288" s="120">
        <f t="shared" si="128"/>
        <v>0</v>
      </c>
      <c r="AD288" s="120">
        <f t="shared" si="129"/>
        <v>-9999</v>
      </c>
      <c r="AE288" s="120">
        <f t="shared" si="130"/>
        <v>0</v>
      </c>
      <c r="AF288">
        <f t="shared" si="131"/>
        <v>-9999</v>
      </c>
      <c r="AG288" s="136"/>
      <c r="AH288">
        <f t="shared" si="132"/>
        <v>1.7527821288140035E-2</v>
      </c>
      <c r="AI288">
        <f t="shared" si="133"/>
        <v>0.94070450317383725</v>
      </c>
      <c r="AJ288">
        <f t="shared" si="134"/>
        <v>0.70033663967173654</v>
      </c>
      <c r="AK288">
        <f t="shared" si="135"/>
        <v>3.6159814536456708E-3</v>
      </c>
      <c r="AL288">
        <f t="shared" si="136"/>
        <v>3.0806856844577291</v>
      </c>
      <c r="AM288">
        <f t="shared" si="137"/>
        <v>32.826812986758966</v>
      </c>
      <c r="AN288" s="120">
        <f t="shared" si="138"/>
        <v>34.492882367762817</v>
      </c>
      <c r="AO288" s="120">
        <f t="shared" si="138"/>
        <v>34.492882367586425</v>
      </c>
      <c r="AP288" s="120">
        <f t="shared" si="138"/>
        <v>34.492882370561951</v>
      </c>
      <c r="AQ288" s="120">
        <f t="shared" si="138"/>
        <v>34.492882320368814</v>
      </c>
      <c r="AR288" s="120">
        <f t="shared" si="138"/>
        <v>34.492883167058793</v>
      </c>
      <c r="AS288" s="120">
        <f t="shared" si="138"/>
        <v>34.492868884543434</v>
      </c>
      <c r="AT288" s="120">
        <f t="shared" si="138"/>
        <v>34.49310980950527</v>
      </c>
      <c r="AU288" s="120">
        <f t="shared" si="139"/>
        <v>34.489045248501306</v>
      </c>
      <c r="AV288" s="120"/>
    </row>
    <row r="289" spans="16:48" ht="12.95" customHeight="1" x14ac:dyDescent="0.2">
      <c r="P289" s="14"/>
      <c r="Z289">
        <f t="shared" si="125"/>
        <v>0</v>
      </c>
      <c r="AA289" s="120">
        <f t="shared" si="126"/>
        <v>-9.1877607334964195E-4</v>
      </c>
      <c r="AB289" s="120">
        <f t="shared" si="127"/>
        <v>-9999</v>
      </c>
      <c r="AC289" s="120">
        <f t="shared" si="128"/>
        <v>0</v>
      </c>
      <c r="AD289" s="120">
        <f t="shared" si="129"/>
        <v>-9999</v>
      </c>
      <c r="AE289" s="120">
        <f t="shared" si="130"/>
        <v>0</v>
      </c>
      <c r="AF289">
        <f t="shared" si="131"/>
        <v>-9999</v>
      </c>
      <c r="AG289" s="136"/>
      <c r="AH289">
        <f t="shared" si="132"/>
        <v>1.7527821288140035E-2</v>
      </c>
      <c r="AI289">
        <f t="shared" si="133"/>
        <v>0.94070450317383725</v>
      </c>
      <c r="AJ289">
        <f t="shared" si="134"/>
        <v>0.70033663967173654</v>
      </c>
      <c r="AK289">
        <f t="shared" si="135"/>
        <v>3.6159814536456708E-3</v>
      </c>
      <c r="AL289">
        <f t="shared" si="136"/>
        <v>3.0806856844577291</v>
      </c>
      <c r="AM289">
        <f t="shared" si="137"/>
        <v>32.826812986758966</v>
      </c>
      <c r="AN289" s="120">
        <f t="shared" si="138"/>
        <v>34.492882367762817</v>
      </c>
      <c r="AO289" s="120">
        <f t="shared" si="138"/>
        <v>34.492882367586425</v>
      </c>
      <c r="AP289" s="120">
        <f t="shared" si="138"/>
        <v>34.492882370561951</v>
      </c>
      <c r="AQ289" s="120">
        <f t="shared" si="138"/>
        <v>34.492882320368814</v>
      </c>
      <c r="AR289" s="120">
        <f t="shared" si="138"/>
        <v>34.492883167058793</v>
      </c>
      <c r="AS289" s="120">
        <f t="shared" si="138"/>
        <v>34.492868884543434</v>
      </c>
      <c r="AT289" s="120">
        <f t="shared" si="138"/>
        <v>34.49310980950527</v>
      </c>
      <c r="AU289" s="120">
        <f t="shared" si="139"/>
        <v>34.489045248501306</v>
      </c>
    </row>
    <row r="290" spans="16:48" ht="12.95" customHeight="1" x14ac:dyDescent="0.2">
      <c r="P290" s="14"/>
      <c r="Z290">
        <f t="shared" si="125"/>
        <v>0</v>
      </c>
      <c r="AA290" s="120">
        <f t="shared" si="126"/>
        <v>-9.1877607334964195E-4</v>
      </c>
      <c r="AB290" s="120">
        <f t="shared" si="127"/>
        <v>-9999</v>
      </c>
      <c r="AC290" s="120">
        <f t="shared" si="128"/>
        <v>0</v>
      </c>
      <c r="AD290" s="120">
        <f t="shared" si="129"/>
        <v>-9999</v>
      </c>
      <c r="AE290" s="120">
        <f t="shared" si="130"/>
        <v>0</v>
      </c>
      <c r="AF290">
        <f t="shared" si="131"/>
        <v>-9999</v>
      </c>
      <c r="AG290" s="136"/>
      <c r="AH290">
        <f t="shared" si="132"/>
        <v>1.7527821288140035E-2</v>
      </c>
      <c r="AI290">
        <f t="shared" si="133"/>
        <v>0.94070450317383725</v>
      </c>
      <c r="AJ290">
        <f t="shared" si="134"/>
        <v>0.70033663967173654</v>
      </c>
      <c r="AK290">
        <f t="shared" si="135"/>
        <v>3.6159814536456708E-3</v>
      </c>
      <c r="AL290">
        <f t="shared" si="136"/>
        <v>3.0806856844577291</v>
      </c>
      <c r="AM290">
        <f t="shared" si="137"/>
        <v>32.826812986758966</v>
      </c>
      <c r="AN290" s="120">
        <f t="shared" si="138"/>
        <v>34.492882367762817</v>
      </c>
      <c r="AO290" s="120">
        <f t="shared" si="138"/>
        <v>34.492882367586425</v>
      </c>
      <c r="AP290" s="120">
        <f t="shared" si="138"/>
        <v>34.492882370561951</v>
      </c>
      <c r="AQ290" s="120">
        <f t="shared" si="138"/>
        <v>34.492882320368814</v>
      </c>
      <c r="AR290" s="120">
        <f t="shared" si="138"/>
        <v>34.492883167058793</v>
      </c>
      <c r="AS290" s="120">
        <f t="shared" si="138"/>
        <v>34.492868884543434</v>
      </c>
      <c r="AT290" s="120">
        <f t="shared" si="138"/>
        <v>34.49310980950527</v>
      </c>
      <c r="AU290" s="120">
        <f t="shared" si="139"/>
        <v>34.489045248501306</v>
      </c>
    </row>
    <row r="291" spans="16:48" ht="12.95" customHeight="1" x14ac:dyDescent="0.2">
      <c r="P291" s="14"/>
      <c r="Z291">
        <f t="shared" si="125"/>
        <v>0</v>
      </c>
      <c r="AA291" s="120">
        <f t="shared" si="126"/>
        <v>-9.1877607334964195E-4</v>
      </c>
      <c r="AB291" s="120">
        <f t="shared" si="127"/>
        <v>-9999</v>
      </c>
      <c r="AC291" s="120">
        <f t="shared" si="128"/>
        <v>0</v>
      </c>
      <c r="AD291" s="120">
        <f t="shared" si="129"/>
        <v>-9999</v>
      </c>
      <c r="AE291" s="120">
        <f t="shared" si="130"/>
        <v>0</v>
      </c>
      <c r="AF291">
        <f t="shared" si="131"/>
        <v>-9999</v>
      </c>
      <c r="AG291" s="136"/>
      <c r="AH291">
        <f t="shared" si="132"/>
        <v>1.7527821288140035E-2</v>
      </c>
      <c r="AI291">
        <f t="shared" si="133"/>
        <v>0.94070450317383725</v>
      </c>
      <c r="AJ291">
        <f t="shared" si="134"/>
        <v>0.70033663967173654</v>
      </c>
      <c r="AK291">
        <f t="shared" si="135"/>
        <v>3.6159814536456708E-3</v>
      </c>
      <c r="AL291">
        <f t="shared" si="136"/>
        <v>3.0806856844577291</v>
      </c>
      <c r="AM291">
        <f t="shared" si="137"/>
        <v>32.826812986758966</v>
      </c>
      <c r="AN291" s="120">
        <f t="shared" si="138"/>
        <v>34.492882367762817</v>
      </c>
      <c r="AO291" s="120">
        <f t="shared" si="138"/>
        <v>34.492882367586425</v>
      </c>
      <c r="AP291" s="120">
        <f t="shared" si="138"/>
        <v>34.492882370561951</v>
      </c>
      <c r="AQ291" s="120">
        <f t="shared" si="138"/>
        <v>34.492882320368814</v>
      </c>
      <c r="AR291" s="120">
        <f t="shared" si="138"/>
        <v>34.492883167058793</v>
      </c>
      <c r="AS291" s="120">
        <f t="shared" si="138"/>
        <v>34.492868884543434</v>
      </c>
      <c r="AT291" s="120">
        <f t="shared" si="138"/>
        <v>34.49310980950527</v>
      </c>
      <c r="AU291" s="120">
        <f t="shared" si="139"/>
        <v>34.489045248501306</v>
      </c>
    </row>
    <row r="292" spans="16:48" ht="12.95" customHeight="1" x14ac:dyDescent="0.2">
      <c r="P292" s="14"/>
      <c r="Z292">
        <f t="shared" si="125"/>
        <v>0</v>
      </c>
      <c r="AA292" s="120">
        <f t="shared" si="126"/>
        <v>-9.1877607334964195E-4</v>
      </c>
      <c r="AB292" s="120">
        <f t="shared" si="127"/>
        <v>-9999</v>
      </c>
      <c r="AC292" s="120">
        <f t="shared" si="128"/>
        <v>0</v>
      </c>
      <c r="AD292" s="120">
        <f t="shared" si="129"/>
        <v>-9999</v>
      </c>
      <c r="AE292" s="120">
        <f t="shared" si="130"/>
        <v>0</v>
      </c>
      <c r="AF292">
        <f t="shared" si="131"/>
        <v>-9999</v>
      </c>
      <c r="AG292" s="136"/>
      <c r="AH292">
        <f t="shared" si="132"/>
        <v>1.7527821288140035E-2</v>
      </c>
      <c r="AI292">
        <f t="shared" si="133"/>
        <v>0.94070450317383725</v>
      </c>
      <c r="AJ292">
        <f t="shared" si="134"/>
        <v>0.70033663967173654</v>
      </c>
      <c r="AK292">
        <f t="shared" si="135"/>
        <v>3.6159814536456708E-3</v>
      </c>
      <c r="AL292">
        <f t="shared" si="136"/>
        <v>3.0806856844577291</v>
      </c>
      <c r="AM292">
        <f t="shared" si="137"/>
        <v>32.826812986758966</v>
      </c>
      <c r="AN292" s="120">
        <f t="shared" si="138"/>
        <v>34.492882367762817</v>
      </c>
      <c r="AO292" s="120">
        <f t="shared" si="138"/>
        <v>34.492882367586425</v>
      </c>
      <c r="AP292" s="120">
        <f t="shared" si="138"/>
        <v>34.492882370561951</v>
      </c>
      <c r="AQ292" s="120">
        <f t="shared" si="138"/>
        <v>34.492882320368814</v>
      </c>
      <c r="AR292" s="120">
        <f t="shared" si="138"/>
        <v>34.492883167058793</v>
      </c>
      <c r="AS292" s="120">
        <f t="shared" si="138"/>
        <v>34.492868884543434</v>
      </c>
      <c r="AT292" s="120">
        <f t="shared" si="138"/>
        <v>34.49310980950527</v>
      </c>
      <c r="AU292" s="120">
        <f t="shared" si="139"/>
        <v>34.489045248501306</v>
      </c>
    </row>
    <row r="293" spans="16:48" ht="12.95" customHeight="1" x14ac:dyDescent="0.2">
      <c r="P293" s="14"/>
      <c r="Z293">
        <f t="shared" si="125"/>
        <v>0</v>
      </c>
      <c r="AA293" s="120">
        <f t="shared" si="126"/>
        <v>-9.1877607334964195E-4</v>
      </c>
      <c r="AB293" s="120">
        <f t="shared" si="127"/>
        <v>-9999</v>
      </c>
      <c r="AC293" s="120">
        <f t="shared" si="128"/>
        <v>0</v>
      </c>
      <c r="AD293" s="120">
        <f t="shared" si="129"/>
        <v>-9999</v>
      </c>
      <c r="AE293" s="120">
        <f t="shared" si="130"/>
        <v>0</v>
      </c>
      <c r="AF293">
        <f t="shared" si="131"/>
        <v>-9999</v>
      </c>
      <c r="AG293" s="136"/>
      <c r="AH293">
        <f t="shared" si="132"/>
        <v>1.7527821288140035E-2</v>
      </c>
      <c r="AI293">
        <f t="shared" si="133"/>
        <v>0.94070450317383725</v>
      </c>
      <c r="AJ293">
        <f t="shared" si="134"/>
        <v>0.70033663967173654</v>
      </c>
      <c r="AK293">
        <f t="shared" si="135"/>
        <v>3.6159814536456708E-3</v>
      </c>
      <c r="AL293">
        <f t="shared" si="136"/>
        <v>3.0806856844577291</v>
      </c>
      <c r="AM293">
        <f t="shared" si="137"/>
        <v>32.826812986758966</v>
      </c>
      <c r="AN293" s="120">
        <f t="shared" ref="AN293:AT308" si="140">$AU293+$AB$7*SIN(AO293)</f>
        <v>34.492882367762817</v>
      </c>
      <c r="AO293" s="120">
        <f t="shared" si="140"/>
        <v>34.492882367586425</v>
      </c>
      <c r="AP293" s="120">
        <f t="shared" si="140"/>
        <v>34.492882370561951</v>
      </c>
      <c r="AQ293" s="120">
        <f t="shared" si="140"/>
        <v>34.492882320368814</v>
      </c>
      <c r="AR293" s="120">
        <f t="shared" si="140"/>
        <v>34.492883167058793</v>
      </c>
      <c r="AS293" s="120">
        <f t="shared" si="140"/>
        <v>34.492868884543434</v>
      </c>
      <c r="AT293" s="120">
        <f t="shared" si="140"/>
        <v>34.49310980950527</v>
      </c>
      <c r="AU293" s="120">
        <f t="shared" si="139"/>
        <v>34.489045248501306</v>
      </c>
      <c r="AV293" s="120"/>
    </row>
    <row r="294" spans="16:48" ht="12.95" customHeight="1" x14ac:dyDescent="0.2">
      <c r="P294" s="14"/>
      <c r="Z294">
        <f t="shared" si="125"/>
        <v>0</v>
      </c>
      <c r="AA294" s="120">
        <f t="shared" si="126"/>
        <v>-9.1877607334964195E-4</v>
      </c>
      <c r="AB294" s="120">
        <f t="shared" si="127"/>
        <v>-9999</v>
      </c>
      <c r="AC294" s="120">
        <f t="shared" si="128"/>
        <v>0</v>
      </c>
      <c r="AD294" s="120">
        <f t="shared" si="129"/>
        <v>-9999</v>
      </c>
      <c r="AE294" s="120">
        <f t="shared" si="130"/>
        <v>0</v>
      </c>
      <c r="AF294">
        <f t="shared" si="131"/>
        <v>-9999</v>
      </c>
      <c r="AG294" s="136"/>
      <c r="AH294">
        <f t="shared" si="132"/>
        <v>1.7527821288140035E-2</v>
      </c>
      <c r="AI294">
        <f t="shared" si="133"/>
        <v>0.94070450317383725</v>
      </c>
      <c r="AJ294">
        <f t="shared" si="134"/>
        <v>0.70033663967173654</v>
      </c>
      <c r="AK294">
        <f t="shared" si="135"/>
        <v>3.6159814536456708E-3</v>
      </c>
      <c r="AL294">
        <f t="shared" si="136"/>
        <v>3.0806856844577291</v>
      </c>
      <c r="AM294">
        <f t="shared" si="137"/>
        <v>32.826812986758966</v>
      </c>
      <c r="AN294" s="120">
        <f t="shared" si="140"/>
        <v>34.492882367762817</v>
      </c>
      <c r="AO294" s="120">
        <f t="shared" si="140"/>
        <v>34.492882367586425</v>
      </c>
      <c r="AP294" s="120">
        <f t="shared" si="140"/>
        <v>34.492882370561951</v>
      </c>
      <c r="AQ294" s="120">
        <f t="shared" si="140"/>
        <v>34.492882320368814</v>
      </c>
      <c r="AR294" s="120">
        <f t="shared" si="140"/>
        <v>34.492883167058793</v>
      </c>
      <c r="AS294" s="120">
        <f t="shared" si="140"/>
        <v>34.492868884543434</v>
      </c>
      <c r="AT294" s="120">
        <f t="shared" si="140"/>
        <v>34.49310980950527</v>
      </c>
      <c r="AU294" s="120">
        <f t="shared" si="139"/>
        <v>34.489045248501306</v>
      </c>
      <c r="AV294" s="120"/>
    </row>
    <row r="295" spans="16:48" ht="12.95" customHeight="1" x14ac:dyDescent="0.2">
      <c r="P295" s="14"/>
      <c r="Z295">
        <f t="shared" si="125"/>
        <v>0</v>
      </c>
      <c r="AA295" s="120">
        <f t="shared" si="126"/>
        <v>-9.1877607334964195E-4</v>
      </c>
      <c r="AB295" s="120">
        <f t="shared" si="127"/>
        <v>-9999</v>
      </c>
      <c r="AC295" s="120">
        <f t="shared" si="128"/>
        <v>0</v>
      </c>
      <c r="AD295" s="120">
        <f t="shared" si="129"/>
        <v>-9999</v>
      </c>
      <c r="AE295" s="120">
        <f t="shared" si="130"/>
        <v>0</v>
      </c>
      <c r="AF295">
        <f t="shared" si="131"/>
        <v>-9999</v>
      </c>
      <c r="AG295" s="136"/>
      <c r="AH295">
        <f t="shared" si="132"/>
        <v>1.7527821288140035E-2</v>
      </c>
      <c r="AI295">
        <f t="shared" si="133"/>
        <v>0.94070450317383725</v>
      </c>
      <c r="AJ295">
        <f t="shared" si="134"/>
        <v>0.70033663967173654</v>
      </c>
      <c r="AK295">
        <f t="shared" si="135"/>
        <v>3.6159814536456708E-3</v>
      </c>
      <c r="AL295">
        <f t="shared" si="136"/>
        <v>3.0806856844577291</v>
      </c>
      <c r="AM295">
        <f t="shared" si="137"/>
        <v>32.826812986758966</v>
      </c>
      <c r="AN295" s="120">
        <f t="shared" si="140"/>
        <v>34.492882367762817</v>
      </c>
      <c r="AO295" s="120">
        <f t="shared" si="140"/>
        <v>34.492882367586425</v>
      </c>
      <c r="AP295" s="120">
        <f t="shared" si="140"/>
        <v>34.492882370561951</v>
      </c>
      <c r="AQ295" s="120">
        <f t="shared" si="140"/>
        <v>34.492882320368814</v>
      </c>
      <c r="AR295" s="120">
        <f t="shared" si="140"/>
        <v>34.492883167058793</v>
      </c>
      <c r="AS295" s="120">
        <f t="shared" si="140"/>
        <v>34.492868884543434</v>
      </c>
      <c r="AT295" s="120">
        <f t="shared" si="140"/>
        <v>34.49310980950527</v>
      </c>
      <c r="AU295" s="120">
        <f t="shared" si="139"/>
        <v>34.489045248501306</v>
      </c>
      <c r="AV295" s="120"/>
    </row>
    <row r="296" spans="16:48" ht="12.95" customHeight="1" x14ac:dyDescent="0.2">
      <c r="P296" s="14"/>
      <c r="Z296">
        <f t="shared" si="125"/>
        <v>0</v>
      </c>
      <c r="AA296" s="120">
        <f t="shared" si="126"/>
        <v>-9.1877607334964195E-4</v>
      </c>
      <c r="AB296" s="120">
        <f t="shared" si="127"/>
        <v>-9999</v>
      </c>
      <c r="AC296" s="120">
        <f t="shared" si="128"/>
        <v>0</v>
      </c>
      <c r="AD296" s="120">
        <f t="shared" si="129"/>
        <v>-9999</v>
      </c>
      <c r="AE296" s="120">
        <f t="shared" si="130"/>
        <v>0</v>
      </c>
      <c r="AF296">
        <f t="shared" si="131"/>
        <v>-9999</v>
      </c>
      <c r="AG296" s="136"/>
      <c r="AH296">
        <f t="shared" si="132"/>
        <v>1.7527821288140035E-2</v>
      </c>
      <c r="AI296">
        <f t="shared" si="133"/>
        <v>0.94070450317383725</v>
      </c>
      <c r="AJ296">
        <f t="shared" si="134"/>
        <v>0.70033663967173654</v>
      </c>
      <c r="AK296">
        <f t="shared" si="135"/>
        <v>3.6159814536456708E-3</v>
      </c>
      <c r="AL296">
        <f t="shared" si="136"/>
        <v>3.0806856844577291</v>
      </c>
      <c r="AM296">
        <f t="shared" si="137"/>
        <v>32.826812986758966</v>
      </c>
      <c r="AN296" s="120">
        <f t="shared" si="140"/>
        <v>34.492882367762817</v>
      </c>
      <c r="AO296" s="120">
        <f t="shared" si="140"/>
        <v>34.492882367586425</v>
      </c>
      <c r="AP296" s="120">
        <f t="shared" si="140"/>
        <v>34.492882370561951</v>
      </c>
      <c r="AQ296" s="120">
        <f t="shared" si="140"/>
        <v>34.492882320368814</v>
      </c>
      <c r="AR296" s="120">
        <f t="shared" si="140"/>
        <v>34.492883167058793</v>
      </c>
      <c r="AS296" s="120">
        <f t="shared" si="140"/>
        <v>34.492868884543434</v>
      </c>
      <c r="AT296" s="120">
        <f t="shared" si="140"/>
        <v>34.49310980950527</v>
      </c>
      <c r="AU296" s="120">
        <f t="shared" si="139"/>
        <v>34.489045248501306</v>
      </c>
    </row>
    <row r="297" spans="16:48" ht="12.95" customHeight="1" x14ac:dyDescent="0.2">
      <c r="P297" s="14"/>
      <c r="Z297">
        <f t="shared" si="125"/>
        <v>0</v>
      </c>
      <c r="AA297" s="120">
        <f t="shared" si="126"/>
        <v>-9.1877607334964195E-4</v>
      </c>
      <c r="AB297" s="120">
        <f t="shared" si="127"/>
        <v>-9999</v>
      </c>
      <c r="AC297" s="120">
        <f t="shared" si="128"/>
        <v>0</v>
      </c>
      <c r="AD297" s="120">
        <f t="shared" si="129"/>
        <v>-9999</v>
      </c>
      <c r="AE297" s="120">
        <f t="shared" si="130"/>
        <v>0</v>
      </c>
      <c r="AF297">
        <f t="shared" si="131"/>
        <v>-9999</v>
      </c>
      <c r="AG297" s="136"/>
      <c r="AH297">
        <f t="shared" si="132"/>
        <v>1.7527821288140035E-2</v>
      </c>
      <c r="AI297">
        <f t="shared" si="133"/>
        <v>0.94070450317383725</v>
      </c>
      <c r="AJ297">
        <f t="shared" si="134"/>
        <v>0.70033663967173654</v>
      </c>
      <c r="AK297">
        <f t="shared" si="135"/>
        <v>3.6159814536456708E-3</v>
      </c>
      <c r="AL297">
        <f t="shared" si="136"/>
        <v>3.0806856844577291</v>
      </c>
      <c r="AM297">
        <f t="shared" si="137"/>
        <v>32.826812986758966</v>
      </c>
      <c r="AN297" s="120">
        <f t="shared" si="140"/>
        <v>34.492882367762817</v>
      </c>
      <c r="AO297" s="120">
        <f t="shared" si="140"/>
        <v>34.492882367586425</v>
      </c>
      <c r="AP297" s="120">
        <f t="shared" si="140"/>
        <v>34.492882370561951</v>
      </c>
      <c r="AQ297" s="120">
        <f t="shared" si="140"/>
        <v>34.492882320368814</v>
      </c>
      <c r="AR297" s="120">
        <f t="shared" si="140"/>
        <v>34.492883167058793</v>
      </c>
      <c r="AS297" s="120">
        <f t="shared" si="140"/>
        <v>34.492868884543434</v>
      </c>
      <c r="AT297" s="120">
        <f t="shared" si="140"/>
        <v>34.49310980950527</v>
      </c>
      <c r="AU297" s="120">
        <f t="shared" si="139"/>
        <v>34.489045248501306</v>
      </c>
    </row>
    <row r="298" spans="16:48" ht="12.95" customHeight="1" x14ac:dyDescent="0.2">
      <c r="P298" s="14"/>
      <c r="Z298">
        <f t="shared" si="125"/>
        <v>0</v>
      </c>
      <c r="AA298" s="120">
        <f t="shared" si="126"/>
        <v>-9.1877607334964195E-4</v>
      </c>
      <c r="AB298" s="120">
        <f t="shared" si="127"/>
        <v>-9999</v>
      </c>
      <c r="AC298" s="120">
        <f t="shared" si="128"/>
        <v>0</v>
      </c>
      <c r="AD298" s="120">
        <f t="shared" si="129"/>
        <v>-9999</v>
      </c>
      <c r="AE298" s="120">
        <f t="shared" si="130"/>
        <v>0</v>
      </c>
      <c r="AF298">
        <f t="shared" si="131"/>
        <v>-9999</v>
      </c>
      <c r="AG298" s="136"/>
      <c r="AH298">
        <f t="shared" si="132"/>
        <v>1.7527821288140035E-2</v>
      </c>
      <c r="AI298">
        <f t="shared" si="133"/>
        <v>0.94070450317383725</v>
      </c>
      <c r="AJ298">
        <f t="shared" si="134"/>
        <v>0.70033663967173654</v>
      </c>
      <c r="AK298">
        <f t="shared" si="135"/>
        <v>3.6159814536456708E-3</v>
      </c>
      <c r="AL298">
        <f t="shared" si="136"/>
        <v>3.0806856844577291</v>
      </c>
      <c r="AM298">
        <f t="shared" si="137"/>
        <v>32.826812986758966</v>
      </c>
      <c r="AN298" s="120">
        <f t="shared" si="140"/>
        <v>34.492882367762817</v>
      </c>
      <c r="AO298" s="120">
        <f t="shared" si="140"/>
        <v>34.492882367586425</v>
      </c>
      <c r="AP298" s="120">
        <f t="shared" si="140"/>
        <v>34.492882370561951</v>
      </c>
      <c r="AQ298" s="120">
        <f t="shared" si="140"/>
        <v>34.492882320368814</v>
      </c>
      <c r="AR298" s="120">
        <f t="shared" si="140"/>
        <v>34.492883167058793</v>
      </c>
      <c r="AS298" s="120">
        <f t="shared" si="140"/>
        <v>34.492868884543434</v>
      </c>
      <c r="AT298" s="120">
        <f t="shared" si="140"/>
        <v>34.49310980950527</v>
      </c>
      <c r="AU298" s="120">
        <f t="shared" si="139"/>
        <v>34.489045248501306</v>
      </c>
    </row>
    <row r="299" spans="16:48" ht="12.95" customHeight="1" x14ac:dyDescent="0.2">
      <c r="P299" s="14"/>
      <c r="Z299">
        <f t="shared" si="125"/>
        <v>0</v>
      </c>
      <c r="AA299" s="120">
        <f t="shared" si="126"/>
        <v>-9.1877607334964195E-4</v>
      </c>
      <c r="AB299" s="120">
        <f t="shared" si="127"/>
        <v>-9999</v>
      </c>
      <c r="AC299" s="120">
        <f t="shared" si="128"/>
        <v>0</v>
      </c>
      <c r="AD299" s="120">
        <f t="shared" si="129"/>
        <v>-9999</v>
      </c>
      <c r="AE299" s="120">
        <f t="shared" si="130"/>
        <v>0</v>
      </c>
      <c r="AF299">
        <f t="shared" si="131"/>
        <v>-9999</v>
      </c>
      <c r="AG299" s="136"/>
      <c r="AH299">
        <f t="shared" si="132"/>
        <v>1.7527821288140035E-2</v>
      </c>
      <c r="AI299">
        <f t="shared" si="133"/>
        <v>0.94070450317383725</v>
      </c>
      <c r="AJ299">
        <f t="shared" si="134"/>
        <v>0.70033663967173654</v>
      </c>
      <c r="AK299">
        <f t="shared" si="135"/>
        <v>3.6159814536456708E-3</v>
      </c>
      <c r="AL299">
        <f t="shared" si="136"/>
        <v>3.0806856844577291</v>
      </c>
      <c r="AM299">
        <f t="shared" si="137"/>
        <v>32.826812986758966</v>
      </c>
      <c r="AN299" s="120">
        <f t="shared" si="140"/>
        <v>34.492882367762817</v>
      </c>
      <c r="AO299" s="120">
        <f t="shared" si="140"/>
        <v>34.492882367586425</v>
      </c>
      <c r="AP299" s="120">
        <f t="shared" si="140"/>
        <v>34.492882370561951</v>
      </c>
      <c r="AQ299" s="120">
        <f t="shared" si="140"/>
        <v>34.492882320368814</v>
      </c>
      <c r="AR299" s="120">
        <f t="shared" si="140"/>
        <v>34.492883167058793</v>
      </c>
      <c r="AS299" s="120">
        <f t="shared" si="140"/>
        <v>34.492868884543434</v>
      </c>
      <c r="AT299" s="120">
        <f t="shared" si="140"/>
        <v>34.49310980950527</v>
      </c>
      <c r="AU299" s="120">
        <f t="shared" si="139"/>
        <v>34.489045248501306</v>
      </c>
    </row>
    <row r="300" spans="16:48" ht="12.95" customHeight="1" x14ac:dyDescent="0.2">
      <c r="P300" s="14"/>
      <c r="Z300">
        <f t="shared" si="125"/>
        <v>0</v>
      </c>
      <c r="AA300" s="120">
        <f t="shared" si="126"/>
        <v>-9.1877607334964195E-4</v>
      </c>
      <c r="AB300" s="120">
        <f t="shared" si="127"/>
        <v>-9999</v>
      </c>
      <c r="AC300" s="120">
        <f t="shared" si="128"/>
        <v>0</v>
      </c>
      <c r="AD300" s="120">
        <f t="shared" si="129"/>
        <v>-9999</v>
      </c>
      <c r="AE300" s="120">
        <f t="shared" si="130"/>
        <v>0</v>
      </c>
      <c r="AF300">
        <f t="shared" si="131"/>
        <v>-9999</v>
      </c>
      <c r="AG300" s="136"/>
      <c r="AH300">
        <f t="shared" si="132"/>
        <v>1.7527821288140035E-2</v>
      </c>
      <c r="AI300">
        <f t="shared" si="133"/>
        <v>0.94070450317383725</v>
      </c>
      <c r="AJ300">
        <f t="shared" si="134"/>
        <v>0.70033663967173654</v>
      </c>
      <c r="AK300">
        <f t="shared" si="135"/>
        <v>3.6159814536456708E-3</v>
      </c>
      <c r="AL300">
        <f t="shared" si="136"/>
        <v>3.0806856844577291</v>
      </c>
      <c r="AM300">
        <f t="shared" si="137"/>
        <v>32.826812986758966</v>
      </c>
      <c r="AN300" s="120">
        <f t="shared" si="140"/>
        <v>34.492882367762817</v>
      </c>
      <c r="AO300" s="120">
        <f t="shared" si="140"/>
        <v>34.492882367586425</v>
      </c>
      <c r="AP300" s="120">
        <f t="shared" si="140"/>
        <v>34.492882370561951</v>
      </c>
      <c r="AQ300" s="120">
        <f t="shared" si="140"/>
        <v>34.492882320368814</v>
      </c>
      <c r="AR300" s="120">
        <f t="shared" si="140"/>
        <v>34.492883167058793</v>
      </c>
      <c r="AS300" s="120">
        <f t="shared" si="140"/>
        <v>34.492868884543434</v>
      </c>
      <c r="AT300" s="120">
        <f t="shared" si="140"/>
        <v>34.49310980950527</v>
      </c>
      <c r="AU300" s="120">
        <f t="shared" si="139"/>
        <v>34.489045248501306</v>
      </c>
    </row>
    <row r="301" spans="16:48" ht="12.95" customHeight="1" x14ac:dyDescent="0.2">
      <c r="P301" s="14"/>
      <c r="Z301">
        <f t="shared" si="125"/>
        <v>0</v>
      </c>
      <c r="AA301" s="120">
        <f t="shared" si="126"/>
        <v>-9.1877607334964195E-4</v>
      </c>
      <c r="AB301" s="120">
        <f t="shared" si="127"/>
        <v>-9999</v>
      </c>
      <c r="AC301" s="120">
        <f t="shared" si="128"/>
        <v>0</v>
      </c>
      <c r="AD301" s="120">
        <f t="shared" si="129"/>
        <v>-9999</v>
      </c>
      <c r="AE301" s="120">
        <f t="shared" si="130"/>
        <v>0</v>
      </c>
      <c r="AF301">
        <f t="shared" si="131"/>
        <v>-9999</v>
      </c>
      <c r="AG301" s="136"/>
      <c r="AH301">
        <f t="shared" si="132"/>
        <v>1.7527821288140035E-2</v>
      </c>
      <c r="AI301">
        <f t="shared" si="133"/>
        <v>0.94070450317383725</v>
      </c>
      <c r="AJ301">
        <f t="shared" si="134"/>
        <v>0.70033663967173654</v>
      </c>
      <c r="AK301">
        <f t="shared" si="135"/>
        <v>3.6159814536456708E-3</v>
      </c>
      <c r="AL301">
        <f t="shared" si="136"/>
        <v>3.0806856844577291</v>
      </c>
      <c r="AM301">
        <f t="shared" si="137"/>
        <v>32.826812986758966</v>
      </c>
      <c r="AN301" s="120">
        <f t="shared" si="140"/>
        <v>34.492882367762817</v>
      </c>
      <c r="AO301" s="120">
        <f t="shared" si="140"/>
        <v>34.492882367586425</v>
      </c>
      <c r="AP301" s="120">
        <f t="shared" si="140"/>
        <v>34.492882370561951</v>
      </c>
      <c r="AQ301" s="120">
        <f t="shared" si="140"/>
        <v>34.492882320368814</v>
      </c>
      <c r="AR301" s="120">
        <f t="shared" si="140"/>
        <v>34.492883167058793</v>
      </c>
      <c r="AS301" s="120">
        <f t="shared" si="140"/>
        <v>34.492868884543434</v>
      </c>
      <c r="AT301" s="120">
        <f t="shared" si="140"/>
        <v>34.49310980950527</v>
      </c>
      <c r="AU301" s="120">
        <f t="shared" si="139"/>
        <v>34.489045248501306</v>
      </c>
    </row>
    <row r="302" spans="16:48" ht="12.95" customHeight="1" x14ac:dyDescent="0.2">
      <c r="P302" s="14"/>
      <c r="Z302">
        <f t="shared" si="125"/>
        <v>0</v>
      </c>
      <c r="AA302" s="120">
        <f t="shared" si="126"/>
        <v>-9.1877607334964195E-4</v>
      </c>
      <c r="AB302" s="120">
        <f t="shared" si="127"/>
        <v>-9999</v>
      </c>
      <c r="AC302" s="120">
        <f t="shared" si="128"/>
        <v>0</v>
      </c>
      <c r="AD302" s="120">
        <f t="shared" si="129"/>
        <v>-9999</v>
      </c>
      <c r="AE302" s="120">
        <f t="shared" si="130"/>
        <v>0</v>
      </c>
      <c r="AF302">
        <f t="shared" si="131"/>
        <v>-9999</v>
      </c>
      <c r="AG302" s="136"/>
      <c r="AH302">
        <f t="shared" si="132"/>
        <v>1.7527821288140035E-2</v>
      </c>
      <c r="AI302">
        <f t="shared" si="133"/>
        <v>0.94070450317383725</v>
      </c>
      <c r="AJ302">
        <f t="shared" si="134"/>
        <v>0.70033663967173654</v>
      </c>
      <c r="AK302">
        <f t="shared" si="135"/>
        <v>3.6159814536456708E-3</v>
      </c>
      <c r="AL302">
        <f t="shared" si="136"/>
        <v>3.0806856844577291</v>
      </c>
      <c r="AM302">
        <f t="shared" si="137"/>
        <v>32.826812986758966</v>
      </c>
      <c r="AN302" s="120">
        <f t="shared" si="140"/>
        <v>34.492882367762817</v>
      </c>
      <c r="AO302" s="120">
        <f t="shared" si="140"/>
        <v>34.492882367586425</v>
      </c>
      <c r="AP302" s="120">
        <f t="shared" si="140"/>
        <v>34.492882370561951</v>
      </c>
      <c r="AQ302" s="120">
        <f t="shared" si="140"/>
        <v>34.492882320368814</v>
      </c>
      <c r="AR302" s="120">
        <f t="shared" si="140"/>
        <v>34.492883167058793</v>
      </c>
      <c r="AS302" s="120">
        <f t="shared" si="140"/>
        <v>34.492868884543434</v>
      </c>
      <c r="AT302" s="120">
        <f t="shared" si="140"/>
        <v>34.49310980950527</v>
      </c>
      <c r="AU302" s="120">
        <f t="shared" si="139"/>
        <v>34.489045248501306</v>
      </c>
    </row>
    <row r="303" spans="16:48" ht="12.95" customHeight="1" x14ac:dyDescent="0.2">
      <c r="P303" s="14"/>
      <c r="Z303">
        <f t="shared" si="125"/>
        <v>0</v>
      </c>
      <c r="AA303" s="120">
        <f t="shared" si="126"/>
        <v>-9.1877607334964195E-4</v>
      </c>
      <c r="AB303" s="120">
        <f t="shared" si="127"/>
        <v>-9999</v>
      </c>
      <c r="AC303" s="120">
        <f t="shared" si="128"/>
        <v>0</v>
      </c>
      <c r="AD303" s="120">
        <f t="shared" si="129"/>
        <v>-9999</v>
      </c>
      <c r="AE303" s="120">
        <f t="shared" si="130"/>
        <v>0</v>
      </c>
      <c r="AF303">
        <f t="shared" si="131"/>
        <v>-9999</v>
      </c>
      <c r="AG303" s="136"/>
      <c r="AH303">
        <f t="shared" si="132"/>
        <v>1.7527821288140035E-2</v>
      </c>
      <c r="AI303">
        <f t="shared" si="133"/>
        <v>0.94070450317383725</v>
      </c>
      <c r="AJ303">
        <f t="shared" si="134"/>
        <v>0.70033663967173654</v>
      </c>
      <c r="AK303">
        <f t="shared" si="135"/>
        <v>3.6159814536456708E-3</v>
      </c>
      <c r="AL303">
        <f t="shared" si="136"/>
        <v>3.0806856844577291</v>
      </c>
      <c r="AM303">
        <f t="shared" si="137"/>
        <v>32.826812986758966</v>
      </c>
      <c r="AN303" s="120">
        <f t="shared" si="140"/>
        <v>34.492882367762817</v>
      </c>
      <c r="AO303" s="120">
        <f t="shared" si="140"/>
        <v>34.492882367586425</v>
      </c>
      <c r="AP303" s="120">
        <f t="shared" si="140"/>
        <v>34.492882370561951</v>
      </c>
      <c r="AQ303" s="120">
        <f t="shared" si="140"/>
        <v>34.492882320368814</v>
      </c>
      <c r="AR303" s="120">
        <f t="shared" si="140"/>
        <v>34.492883167058793</v>
      </c>
      <c r="AS303" s="120">
        <f t="shared" si="140"/>
        <v>34.492868884543434</v>
      </c>
      <c r="AT303" s="120">
        <f t="shared" si="140"/>
        <v>34.49310980950527</v>
      </c>
      <c r="AU303" s="120">
        <f t="shared" si="139"/>
        <v>34.489045248501306</v>
      </c>
      <c r="AV303" s="120"/>
    </row>
    <row r="304" spans="16:48" ht="12.95" customHeight="1" x14ac:dyDescent="0.2">
      <c r="P304" s="14"/>
      <c r="Z304">
        <f t="shared" si="125"/>
        <v>0</v>
      </c>
      <c r="AA304" s="120">
        <f t="shared" si="126"/>
        <v>-9.1877607334964195E-4</v>
      </c>
      <c r="AB304" s="120">
        <f t="shared" si="127"/>
        <v>-9999</v>
      </c>
      <c r="AC304" s="120">
        <f t="shared" si="128"/>
        <v>0</v>
      </c>
      <c r="AD304" s="120">
        <f t="shared" si="129"/>
        <v>-9999</v>
      </c>
      <c r="AE304" s="120">
        <f t="shared" si="130"/>
        <v>0</v>
      </c>
      <c r="AF304">
        <f t="shared" si="131"/>
        <v>-9999</v>
      </c>
      <c r="AG304" s="136"/>
      <c r="AH304">
        <f t="shared" si="132"/>
        <v>1.7527821288140035E-2</v>
      </c>
      <c r="AI304">
        <f t="shared" si="133"/>
        <v>0.94070450317383725</v>
      </c>
      <c r="AJ304">
        <f t="shared" si="134"/>
        <v>0.70033663967173654</v>
      </c>
      <c r="AK304">
        <f t="shared" si="135"/>
        <v>3.6159814536456708E-3</v>
      </c>
      <c r="AL304">
        <f t="shared" si="136"/>
        <v>3.0806856844577291</v>
      </c>
      <c r="AM304">
        <f t="shared" si="137"/>
        <v>32.826812986758966</v>
      </c>
      <c r="AN304" s="120">
        <f t="shared" si="140"/>
        <v>34.492882367762817</v>
      </c>
      <c r="AO304" s="120">
        <f t="shared" si="140"/>
        <v>34.492882367586425</v>
      </c>
      <c r="AP304" s="120">
        <f t="shared" si="140"/>
        <v>34.492882370561951</v>
      </c>
      <c r="AQ304" s="120">
        <f t="shared" si="140"/>
        <v>34.492882320368814</v>
      </c>
      <c r="AR304" s="120">
        <f t="shared" si="140"/>
        <v>34.492883167058793</v>
      </c>
      <c r="AS304" s="120">
        <f t="shared" si="140"/>
        <v>34.492868884543434</v>
      </c>
      <c r="AT304" s="120">
        <f t="shared" si="140"/>
        <v>34.49310980950527</v>
      </c>
      <c r="AU304" s="120">
        <f t="shared" si="139"/>
        <v>34.489045248501306</v>
      </c>
      <c r="AV304" s="120"/>
    </row>
    <row r="305" spans="16:48" ht="12.95" customHeight="1" x14ac:dyDescent="0.2">
      <c r="P305" s="14"/>
      <c r="Z305">
        <f t="shared" si="125"/>
        <v>0</v>
      </c>
      <c r="AA305" s="120">
        <f t="shared" si="126"/>
        <v>-9.1877607334964195E-4</v>
      </c>
      <c r="AB305" s="120">
        <f t="shared" si="127"/>
        <v>-9999</v>
      </c>
      <c r="AC305" s="120">
        <f t="shared" si="128"/>
        <v>0</v>
      </c>
      <c r="AD305" s="120">
        <f t="shared" si="129"/>
        <v>-9999</v>
      </c>
      <c r="AE305" s="120">
        <f t="shared" si="130"/>
        <v>0</v>
      </c>
      <c r="AF305">
        <f t="shared" si="131"/>
        <v>-9999</v>
      </c>
      <c r="AG305" s="136"/>
      <c r="AH305">
        <f t="shared" si="132"/>
        <v>1.7527821288140035E-2</v>
      </c>
      <c r="AI305">
        <f t="shared" si="133"/>
        <v>0.94070450317383725</v>
      </c>
      <c r="AJ305">
        <f t="shared" si="134"/>
        <v>0.70033663967173654</v>
      </c>
      <c r="AK305">
        <f t="shared" si="135"/>
        <v>3.6159814536456708E-3</v>
      </c>
      <c r="AL305">
        <f t="shared" si="136"/>
        <v>3.0806856844577291</v>
      </c>
      <c r="AM305">
        <f t="shared" si="137"/>
        <v>32.826812986758966</v>
      </c>
      <c r="AN305" s="120">
        <f t="shared" si="140"/>
        <v>34.492882367762817</v>
      </c>
      <c r="AO305" s="120">
        <f t="shared" si="140"/>
        <v>34.492882367586425</v>
      </c>
      <c r="AP305" s="120">
        <f t="shared" si="140"/>
        <v>34.492882370561951</v>
      </c>
      <c r="AQ305" s="120">
        <f t="shared" si="140"/>
        <v>34.492882320368814</v>
      </c>
      <c r="AR305" s="120">
        <f t="shared" si="140"/>
        <v>34.492883167058793</v>
      </c>
      <c r="AS305" s="120">
        <f t="shared" si="140"/>
        <v>34.492868884543434</v>
      </c>
      <c r="AT305" s="120">
        <f t="shared" si="140"/>
        <v>34.49310980950527</v>
      </c>
      <c r="AU305" s="120">
        <f t="shared" si="139"/>
        <v>34.489045248501306</v>
      </c>
      <c r="AV305" s="120"/>
    </row>
    <row r="306" spans="16:48" ht="12.95" customHeight="1" x14ac:dyDescent="0.2">
      <c r="P306" s="14"/>
      <c r="Z306">
        <f t="shared" si="125"/>
        <v>0</v>
      </c>
      <c r="AA306" s="120">
        <f t="shared" si="126"/>
        <v>-9.1877607334964195E-4</v>
      </c>
      <c r="AB306" s="120">
        <f t="shared" si="127"/>
        <v>-9999</v>
      </c>
      <c r="AC306" s="120">
        <f t="shared" si="128"/>
        <v>0</v>
      </c>
      <c r="AD306" s="120">
        <f t="shared" si="129"/>
        <v>-9999</v>
      </c>
      <c r="AE306" s="120">
        <f t="shared" si="130"/>
        <v>0</v>
      </c>
      <c r="AF306">
        <f t="shared" si="131"/>
        <v>-9999</v>
      </c>
      <c r="AG306" s="136"/>
      <c r="AH306">
        <f t="shared" si="132"/>
        <v>1.7527821288140035E-2</v>
      </c>
      <c r="AI306">
        <f t="shared" si="133"/>
        <v>0.94070450317383725</v>
      </c>
      <c r="AJ306">
        <f t="shared" si="134"/>
        <v>0.70033663967173654</v>
      </c>
      <c r="AK306">
        <f t="shared" si="135"/>
        <v>3.6159814536456708E-3</v>
      </c>
      <c r="AL306">
        <f t="shared" si="136"/>
        <v>3.0806856844577291</v>
      </c>
      <c r="AM306">
        <f t="shared" si="137"/>
        <v>32.826812986758966</v>
      </c>
      <c r="AN306" s="120">
        <f t="shared" si="140"/>
        <v>34.492882367762817</v>
      </c>
      <c r="AO306" s="120">
        <f t="shared" si="140"/>
        <v>34.492882367586425</v>
      </c>
      <c r="AP306" s="120">
        <f t="shared" si="140"/>
        <v>34.492882370561951</v>
      </c>
      <c r="AQ306" s="120">
        <f t="shared" si="140"/>
        <v>34.492882320368814</v>
      </c>
      <c r="AR306" s="120">
        <f t="shared" si="140"/>
        <v>34.492883167058793</v>
      </c>
      <c r="AS306" s="120">
        <f t="shared" si="140"/>
        <v>34.492868884543434</v>
      </c>
      <c r="AT306" s="120">
        <f t="shared" si="140"/>
        <v>34.49310980950527</v>
      </c>
      <c r="AU306" s="120">
        <f t="shared" si="139"/>
        <v>34.489045248501306</v>
      </c>
    </row>
    <row r="307" spans="16:48" ht="12.95" customHeight="1" x14ac:dyDescent="0.2">
      <c r="Z307">
        <f t="shared" si="125"/>
        <v>0</v>
      </c>
      <c r="AA307" s="120">
        <f t="shared" si="126"/>
        <v>-9.1877607334964195E-4</v>
      </c>
      <c r="AB307" s="120">
        <f t="shared" si="127"/>
        <v>-9999</v>
      </c>
      <c r="AC307" s="120">
        <f t="shared" si="128"/>
        <v>0</v>
      </c>
      <c r="AD307" s="120">
        <f t="shared" si="129"/>
        <v>-9999</v>
      </c>
      <c r="AE307" s="120">
        <f t="shared" si="130"/>
        <v>0</v>
      </c>
      <c r="AF307">
        <f t="shared" si="131"/>
        <v>-9999</v>
      </c>
      <c r="AG307" s="136"/>
      <c r="AH307">
        <f t="shared" si="132"/>
        <v>1.7527821288140035E-2</v>
      </c>
      <c r="AI307">
        <f t="shared" si="133"/>
        <v>0.94070450317383725</v>
      </c>
      <c r="AJ307">
        <f t="shared" si="134"/>
        <v>0.70033663967173654</v>
      </c>
      <c r="AK307">
        <f t="shared" si="135"/>
        <v>3.6159814536456708E-3</v>
      </c>
      <c r="AL307">
        <f t="shared" si="136"/>
        <v>3.0806856844577291</v>
      </c>
      <c r="AM307">
        <f t="shared" si="137"/>
        <v>32.826812986758966</v>
      </c>
      <c r="AN307" s="120">
        <f t="shared" si="140"/>
        <v>34.492882367762817</v>
      </c>
      <c r="AO307" s="120">
        <f t="shared" si="140"/>
        <v>34.492882367586425</v>
      </c>
      <c r="AP307" s="120">
        <f t="shared" si="140"/>
        <v>34.492882370561951</v>
      </c>
      <c r="AQ307" s="120">
        <f t="shared" si="140"/>
        <v>34.492882320368814</v>
      </c>
      <c r="AR307" s="120">
        <f t="shared" si="140"/>
        <v>34.492883167058793</v>
      </c>
      <c r="AS307" s="120">
        <f t="shared" si="140"/>
        <v>34.492868884543434</v>
      </c>
      <c r="AT307" s="120">
        <f t="shared" si="140"/>
        <v>34.49310980950527</v>
      </c>
      <c r="AU307" s="120">
        <f t="shared" si="139"/>
        <v>34.489045248501306</v>
      </c>
    </row>
    <row r="308" spans="16:48" ht="12.95" customHeight="1" x14ac:dyDescent="0.2">
      <c r="Z308">
        <f t="shared" si="125"/>
        <v>0</v>
      </c>
      <c r="AA308" s="120">
        <f t="shared" si="126"/>
        <v>-9.1877607334964195E-4</v>
      </c>
      <c r="AB308" s="120">
        <f t="shared" si="127"/>
        <v>-9999</v>
      </c>
      <c r="AC308" s="120">
        <f t="shared" si="128"/>
        <v>0</v>
      </c>
      <c r="AD308" s="120">
        <f t="shared" si="129"/>
        <v>-9999</v>
      </c>
      <c r="AE308" s="120">
        <f t="shared" si="130"/>
        <v>0</v>
      </c>
      <c r="AF308">
        <f t="shared" si="131"/>
        <v>-9999</v>
      </c>
      <c r="AG308" s="136"/>
      <c r="AH308">
        <f t="shared" si="132"/>
        <v>1.7527821288140035E-2</v>
      </c>
      <c r="AI308">
        <f t="shared" si="133"/>
        <v>0.94070450317383725</v>
      </c>
      <c r="AJ308">
        <f t="shared" si="134"/>
        <v>0.70033663967173654</v>
      </c>
      <c r="AK308">
        <f t="shared" si="135"/>
        <v>3.6159814536456708E-3</v>
      </c>
      <c r="AL308">
        <f t="shared" si="136"/>
        <v>3.0806856844577291</v>
      </c>
      <c r="AM308">
        <f t="shared" si="137"/>
        <v>32.826812986758966</v>
      </c>
      <c r="AN308" s="120">
        <f t="shared" si="140"/>
        <v>34.492882367762817</v>
      </c>
      <c r="AO308" s="120">
        <f t="shared" si="140"/>
        <v>34.492882367586425</v>
      </c>
      <c r="AP308" s="120">
        <f t="shared" si="140"/>
        <v>34.492882370561951</v>
      </c>
      <c r="AQ308" s="120">
        <f t="shared" si="140"/>
        <v>34.492882320368814</v>
      </c>
      <c r="AR308" s="120">
        <f t="shared" si="140"/>
        <v>34.492883167058793</v>
      </c>
      <c r="AS308" s="120">
        <f t="shared" si="140"/>
        <v>34.492868884543434</v>
      </c>
      <c r="AT308" s="120">
        <f t="shared" si="140"/>
        <v>34.49310980950527</v>
      </c>
      <c r="AU308" s="120">
        <f t="shared" si="139"/>
        <v>34.489045248501306</v>
      </c>
    </row>
    <row r="309" spans="16:48" ht="12.95" customHeight="1" x14ac:dyDescent="0.2">
      <c r="Z309">
        <f t="shared" si="125"/>
        <v>0</v>
      </c>
      <c r="AA309" s="120">
        <f t="shared" si="126"/>
        <v>-9.1877607334964195E-4</v>
      </c>
      <c r="AB309" s="120">
        <f t="shared" si="127"/>
        <v>-9999</v>
      </c>
      <c r="AC309" s="120">
        <f t="shared" si="128"/>
        <v>0</v>
      </c>
      <c r="AD309" s="120">
        <f t="shared" si="129"/>
        <v>-9999</v>
      </c>
      <c r="AE309" s="120">
        <f t="shared" si="130"/>
        <v>0</v>
      </c>
      <c r="AF309">
        <f t="shared" si="131"/>
        <v>-9999</v>
      </c>
      <c r="AG309" s="136"/>
      <c r="AH309">
        <f t="shared" si="132"/>
        <v>1.7527821288140035E-2</v>
      </c>
      <c r="AI309">
        <f t="shared" si="133"/>
        <v>0.94070450317383725</v>
      </c>
      <c r="AJ309">
        <f t="shared" si="134"/>
        <v>0.70033663967173654</v>
      </c>
      <c r="AK309">
        <f t="shared" si="135"/>
        <v>3.6159814536456708E-3</v>
      </c>
      <c r="AL309">
        <f t="shared" si="136"/>
        <v>3.0806856844577291</v>
      </c>
      <c r="AM309">
        <f t="shared" si="137"/>
        <v>32.826812986758966</v>
      </c>
      <c r="AN309" s="120">
        <f t="shared" ref="AN309:AT324" si="141">$AU309+$AB$7*SIN(AO309)</f>
        <v>34.492882367762817</v>
      </c>
      <c r="AO309" s="120">
        <f t="shared" si="141"/>
        <v>34.492882367586425</v>
      </c>
      <c r="AP309" s="120">
        <f t="shared" si="141"/>
        <v>34.492882370561951</v>
      </c>
      <c r="AQ309" s="120">
        <f t="shared" si="141"/>
        <v>34.492882320368814</v>
      </c>
      <c r="AR309" s="120">
        <f t="shared" si="141"/>
        <v>34.492883167058793</v>
      </c>
      <c r="AS309" s="120">
        <f t="shared" si="141"/>
        <v>34.492868884543434</v>
      </c>
      <c r="AT309" s="120">
        <f t="shared" si="141"/>
        <v>34.49310980950527</v>
      </c>
      <c r="AU309" s="120">
        <f t="shared" si="139"/>
        <v>34.489045248501306</v>
      </c>
    </row>
    <row r="310" spans="16:48" ht="12.95" customHeight="1" x14ac:dyDescent="0.2">
      <c r="Z310">
        <f t="shared" si="125"/>
        <v>0</v>
      </c>
      <c r="AA310" s="120">
        <f t="shared" si="126"/>
        <v>-9.1877607334964195E-4</v>
      </c>
      <c r="AB310" s="120">
        <f t="shared" si="127"/>
        <v>-9999</v>
      </c>
      <c r="AC310" s="120">
        <f t="shared" si="128"/>
        <v>0</v>
      </c>
      <c r="AD310" s="120">
        <f t="shared" si="129"/>
        <v>-9999</v>
      </c>
      <c r="AE310" s="120">
        <f t="shared" si="130"/>
        <v>0</v>
      </c>
      <c r="AF310">
        <f t="shared" si="131"/>
        <v>-9999</v>
      </c>
      <c r="AG310" s="136"/>
      <c r="AH310">
        <f t="shared" si="132"/>
        <v>1.7527821288140035E-2</v>
      </c>
      <c r="AI310">
        <f t="shared" si="133"/>
        <v>0.94070450317383725</v>
      </c>
      <c r="AJ310">
        <f t="shared" si="134"/>
        <v>0.70033663967173654</v>
      </c>
      <c r="AK310">
        <f t="shared" si="135"/>
        <v>3.6159814536456708E-3</v>
      </c>
      <c r="AL310">
        <f t="shared" si="136"/>
        <v>3.0806856844577291</v>
      </c>
      <c r="AM310">
        <f t="shared" si="137"/>
        <v>32.826812986758966</v>
      </c>
      <c r="AN310" s="120">
        <f t="shared" si="141"/>
        <v>34.492882367762817</v>
      </c>
      <c r="AO310" s="120">
        <f t="shared" si="141"/>
        <v>34.492882367586425</v>
      </c>
      <c r="AP310" s="120">
        <f t="shared" si="141"/>
        <v>34.492882370561951</v>
      </c>
      <c r="AQ310" s="120">
        <f t="shared" si="141"/>
        <v>34.492882320368814</v>
      </c>
      <c r="AR310" s="120">
        <f t="shared" si="141"/>
        <v>34.492883167058793</v>
      </c>
      <c r="AS310" s="120">
        <f t="shared" si="141"/>
        <v>34.492868884543434</v>
      </c>
      <c r="AT310" s="120">
        <f t="shared" si="141"/>
        <v>34.49310980950527</v>
      </c>
      <c r="AU310" s="120">
        <f t="shared" si="139"/>
        <v>34.489045248501306</v>
      </c>
    </row>
    <row r="311" spans="16:48" ht="12.95" customHeight="1" x14ac:dyDescent="0.2">
      <c r="Z311">
        <f t="shared" si="125"/>
        <v>0</v>
      </c>
      <c r="AA311" s="120">
        <f t="shared" si="126"/>
        <v>-9.1877607334964195E-4</v>
      </c>
      <c r="AB311" s="120">
        <f t="shared" si="127"/>
        <v>-9999</v>
      </c>
      <c r="AC311" s="120">
        <f t="shared" si="128"/>
        <v>0</v>
      </c>
      <c r="AD311" s="120">
        <f t="shared" si="129"/>
        <v>-9999</v>
      </c>
      <c r="AE311" s="120">
        <f t="shared" si="130"/>
        <v>0</v>
      </c>
      <c r="AF311">
        <f t="shared" si="131"/>
        <v>-9999</v>
      </c>
      <c r="AG311" s="136"/>
      <c r="AH311">
        <f t="shared" si="132"/>
        <v>1.7527821288140035E-2</v>
      </c>
      <c r="AI311">
        <f t="shared" si="133"/>
        <v>0.94070450317383725</v>
      </c>
      <c r="AJ311">
        <f t="shared" si="134"/>
        <v>0.70033663967173654</v>
      </c>
      <c r="AK311">
        <f t="shared" si="135"/>
        <v>3.6159814536456708E-3</v>
      </c>
      <c r="AL311">
        <f t="shared" si="136"/>
        <v>3.0806856844577291</v>
      </c>
      <c r="AM311">
        <f t="shared" si="137"/>
        <v>32.826812986758966</v>
      </c>
      <c r="AN311" s="120">
        <f t="shared" si="141"/>
        <v>34.492882367762817</v>
      </c>
      <c r="AO311" s="120">
        <f t="shared" si="141"/>
        <v>34.492882367586425</v>
      </c>
      <c r="AP311" s="120">
        <f t="shared" si="141"/>
        <v>34.492882370561951</v>
      </c>
      <c r="AQ311" s="120">
        <f t="shared" si="141"/>
        <v>34.492882320368814</v>
      </c>
      <c r="AR311" s="120">
        <f t="shared" si="141"/>
        <v>34.492883167058793</v>
      </c>
      <c r="AS311" s="120">
        <f t="shared" si="141"/>
        <v>34.492868884543434</v>
      </c>
      <c r="AT311" s="120">
        <f t="shared" si="141"/>
        <v>34.49310980950527</v>
      </c>
      <c r="AU311" s="120">
        <f t="shared" si="139"/>
        <v>34.489045248501306</v>
      </c>
    </row>
    <row r="312" spans="16:48" ht="12.95" customHeight="1" x14ac:dyDescent="0.2">
      <c r="Z312">
        <f t="shared" si="125"/>
        <v>0</v>
      </c>
      <c r="AA312" s="120">
        <f t="shared" si="126"/>
        <v>-9.1877607334964195E-4</v>
      </c>
      <c r="AB312" s="120">
        <f t="shared" si="127"/>
        <v>-9999</v>
      </c>
      <c r="AC312" s="120">
        <f t="shared" si="128"/>
        <v>0</v>
      </c>
      <c r="AD312" s="120">
        <f t="shared" si="129"/>
        <v>-9999</v>
      </c>
      <c r="AE312" s="120">
        <f t="shared" si="130"/>
        <v>0</v>
      </c>
      <c r="AF312">
        <f t="shared" si="131"/>
        <v>-9999</v>
      </c>
      <c r="AG312" s="136"/>
      <c r="AH312">
        <f t="shared" si="132"/>
        <v>1.7527821288140035E-2</v>
      </c>
      <c r="AI312">
        <f t="shared" si="133"/>
        <v>0.94070450317383725</v>
      </c>
      <c r="AJ312">
        <f t="shared" si="134"/>
        <v>0.70033663967173654</v>
      </c>
      <c r="AK312">
        <f t="shared" si="135"/>
        <v>3.6159814536456708E-3</v>
      </c>
      <c r="AL312">
        <f t="shared" si="136"/>
        <v>3.0806856844577291</v>
      </c>
      <c r="AM312">
        <f t="shared" si="137"/>
        <v>32.826812986758966</v>
      </c>
      <c r="AN312" s="120">
        <f t="shared" si="141"/>
        <v>34.492882367762817</v>
      </c>
      <c r="AO312" s="120">
        <f t="shared" si="141"/>
        <v>34.492882367586425</v>
      </c>
      <c r="AP312" s="120">
        <f t="shared" si="141"/>
        <v>34.492882370561951</v>
      </c>
      <c r="AQ312" s="120">
        <f t="shared" si="141"/>
        <v>34.492882320368814</v>
      </c>
      <c r="AR312" s="120">
        <f t="shared" si="141"/>
        <v>34.492883167058793</v>
      </c>
      <c r="AS312" s="120">
        <f t="shared" si="141"/>
        <v>34.492868884543434</v>
      </c>
      <c r="AT312" s="120">
        <f t="shared" si="141"/>
        <v>34.49310980950527</v>
      </c>
      <c r="AU312" s="120">
        <f t="shared" si="139"/>
        <v>34.489045248501306</v>
      </c>
    </row>
    <row r="313" spans="16:48" ht="12.95" customHeight="1" x14ac:dyDescent="0.2">
      <c r="Z313">
        <f t="shared" si="125"/>
        <v>0</v>
      </c>
      <c r="AA313" s="120">
        <f t="shared" si="126"/>
        <v>-9.1877607334964195E-4</v>
      </c>
      <c r="AB313" s="120">
        <f t="shared" si="127"/>
        <v>-9999</v>
      </c>
      <c r="AC313" s="120">
        <f t="shared" si="128"/>
        <v>0</v>
      </c>
      <c r="AD313" s="120">
        <f t="shared" si="129"/>
        <v>-9999</v>
      </c>
      <c r="AE313" s="120">
        <f t="shared" si="130"/>
        <v>0</v>
      </c>
      <c r="AF313">
        <f t="shared" si="131"/>
        <v>-9999</v>
      </c>
      <c r="AG313" s="136"/>
      <c r="AH313">
        <f t="shared" si="132"/>
        <v>1.7527821288140035E-2</v>
      </c>
      <c r="AI313">
        <f t="shared" si="133"/>
        <v>0.94070450317383725</v>
      </c>
      <c r="AJ313">
        <f t="shared" si="134"/>
        <v>0.70033663967173654</v>
      </c>
      <c r="AK313">
        <f t="shared" si="135"/>
        <v>3.6159814536456708E-3</v>
      </c>
      <c r="AL313">
        <f t="shared" si="136"/>
        <v>3.0806856844577291</v>
      </c>
      <c r="AM313">
        <f t="shared" si="137"/>
        <v>32.826812986758966</v>
      </c>
      <c r="AN313" s="120">
        <f t="shared" si="141"/>
        <v>34.492882367762817</v>
      </c>
      <c r="AO313" s="120">
        <f t="shared" si="141"/>
        <v>34.492882367586425</v>
      </c>
      <c r="AP313" s="120">
        <f t="shared" si="141"/>
        <v>34.492882370561951</v>
      </c>
      <c r="AQ313" s="120">
        <f t="shared" si="141"/>
        <v>34.492882320368814</v>
      </c>
      <c r="AR313" s="120">
        <f t="shared" si="141"/>
        <v>34.492883167058793</v>
      </c>
      <c r="AS313" s="120">
        <f t="shared" si="141"/>
        <v>34.492868884543434</v>
      </c>
      <c r="AT313" s="120">
        <f t="shared" si="141"/>
        <v>34.49310980950527</v>
      </c>
      <c r="AU313" s="120">
        <f t="shared" si="139"/>
        <v>34.489045248501306</v>
      </c>
    </row>
    <row r="314" spans="16:48" ht="12.95" customHeight="1" x14ac:dyDescent="0.2">
      <c r="Z314">
        <f t="shared" si="125"/>
        <v>0</v>
      </c>
      <c r="AA314" s="120">
        <f t="shared" si="126"/>
        <v>-9.1877607334964195E-4</v>
      </c>
      <c r="AB314" s="120">
        <f t="shared" si="127"/>
        <v>-9999</v>
      </c>
      <c r="AC314" s="120">
        <f t="shared" si="128"/>
        <v>0</v>
      </c>
      <c r="AD314" s="120">
        <f t="shared" si="129"/>
        <v>-9999</v>
      </c>
      <c r="AE314" s="120">
        <f t="shared" si="130"/>
        <v>0</v>
      </c>
      <c r="AF314">
        <f t="shared" si="131"/>
        <v>-9999</v>
      </c>
      <c r="AG314" s="136"/>
      <c r="AH314">
        <f t="shared" si="132"/>
        <v>1.7527821288140035E-2</v>
      </c>
      <c r="AI314">
        <f t="shared" si="133"/>
        <v>0.94070450317383725</v>
      </c>
      <c r="AJ314">
        <f t="shared" si="134"/>
        <v>0.70033663967173654</v>
      </c>
      <c r="AK314">
        <f t="shared" si="135"/>
        <v>3.6159814536456708E-3</v>
      </c>
      <c r="AL314">
        <f t="shared" si="136"/>
        <v>3.0806856844577291</v>
      </c>
      <c r="AM314">
        <f t="shared" si="137"/>
        <v>32.826812986758966</v>
      </c>
      <c r="AN314" s="120">
        <f t="shared" si="141"/>
        <v>34.492882367762817</v>
      </c>
      <c r="AO314" s="120">
        <f t="shared" si="141"/>
        <v>34.492882367586425</v>
      </c>
      <c r="AP314" s="120">
        <f t="shared" si="141"/>
        <v>34.492882370561951</v>
      </c>
      <c r="AQ314" s="120">
        <f t="shared" si="141"/>
        <v>34.492882320368814</v>
      </c>
      <c r="AR314" s="120">
        <f t="shared" si="141"/>
        <v>34.492883167058793</v>
      </c>
      <c r="AS314" s="120">
        <f t="shared" si="141"/>
        <v>34.492868884543434</v>
      </c>
      <c r="AT314" s="120">
        <f t="shared" si="141"/>
        <v>34.49310980950527</v>
      </c>
      <c r="AU314" s="120">
        <f t="shared" si="139"/>
        <v>34.489045248501306</v>
      </c>
    </row>
    <row r="315" spans="16:48" ht="12.95" customHeight="1" x14ac:dyDescent="0.2">
      <c r="Z315">
        <f t="shared" si="125"/>
        <v>0</v>
      </c>
      <c r="AA315" s="120">
        <f t="shared" si="126"/>
        <v>-9.1877607334964195E-4</v>
      </c>
      <c r="AB315" s="120">
        <f t="shared" si="127"/>
        <v>-9999</v>
      </c>
      <c r="AC315" s="120">
        <f t="shared" si="128"/>
        <v>0</v>
      </c>
      <c r="AD315" s="120">
        <f t="shared" si="129"/>
        <v>-9999</v>
      </c>
      <c r="AE315" s="120">
        <f t="shared" si="130"/>
        <v>0</v>
      </c>
      <c r="AF315">
        <f t="shared" si="131"/>
        <v>-9999</v>
      </c>
      <c r="AG315" s="136"/>
      <c r="AH315">
        <f t="shared" si="132"/>
        <v>1.7527821288140035E-2</v>
      </c>
      <c r="AI315">
        <f t="shared" si="133"/>
        <v>0.94070450317383725</v>
      </c>
      <c r="AJ315">
        <f t="shared" si="134"/>
        <v>0.70033663967173654</v>
      </c>
      <c r="AK315">
        <f t="shared" si="135"/>
        <v>3.6159814536456708E-3</v>
      </c>
      <c r="AL315">
        <f t="shared" si="136"/>
        <v>3.0806856844577291</v>
      </c>
      <c r="AM315">
        <f t="shared" si="137"/>
        <v>32.826812986758966</v>
      </c>
      <c r="AN315" s="120">
        <f t="shared" si="141"/>
        <v>34.492882367762817</v>
      </c>
      <c r="AO315" s="120">
        <f t="shared" si="141"/>
        <v>34.492882367586425</v>
      </c>
      <c r="AP315" s="120">
        <f t="shared" si="141"/>
        <v>34.492882370561951</v>
      </c>
      <c r="AQ315" s="120">
        <f t="shared" si="141"/>
        <v>34.492882320368814</v>
      </c>
      <c r="AR315" s="120">
        <f t="shared" si="141"/>
        <v>34.492883167058793</v>
      </c>
      <c r="AS315" s="120">
        <f t="shared" si="141"/>
        <v>34.492868884543434</v>
      </c>
      <c r="AT315" s="120">
        <f t="shared" si="141"/>
        <v>34.49310980950527</v>
      </c>
      <c r="AU315" s="120">
        <f t="shared" si="139"/>
        <v>34.489045248501306</v>
      </c>
    </row>
    <row r="316" spans="16:48" ht="12.95" customHeight="1" x14ac:dyDescent="0.2">
      <c r="Z316">
        <f t="shared" si="125"/>
        <v>0</v>
      </c>
      <c r="AA316" s="120">
        <f t="shared" si="126"/>
        <v>-9.1877607334964195E-4</v>
      </c>
      <c r="AB316" s="120">
        <f t="shared" si="127"/>
        <v>-9999</v>
      </c>
      <c r="AC316" s="120">
        <f t="shared" si="128"/>
        <v>0</v>
      </c>
      <c r="AD316" s="120">
        <f t="shared" si="129"/>
        <v>-9999</v>
      </c>
      <c r="AE316" s="120">
        <f t="shared" si="130"/>
        <v>0</v>
      </c>
      <c r="AF316">
        <f t="shared" si="131"/>
        <v>-9999</v>
      </c>
      <c r="AG316" s="136"/>
      <c r="AH316">
        <f t="shared" si="132"/>
        <v>1.7527821288140035E-2</v>
      </c>
      <c r="AI316">
        <f t="shared" si="133"/>
        <v>0.94070450317383725</v>
      </c>
      <c r="AJ316">
        <f t="shared" si="134"/>
        <v>0.70033663967173654</v>
      </c>
      <c r="AK316">
        <f t="shared" si="135"/>
        <v>3.6159814536456708E-3</v>
      </c>
      <c r="AL316">
        <f t="shared" si="136"/>
        <v>3.0806856844577291</v>
      </c>
      <c r="AM316">
        <f t="shared" si="137"/>
        <v>32.826812986758966</v>
      </c>
      <c r="AN316" s="120">
        <f t="shared" si="141"/>
        <v>34.492882367762817</v>
      </c>
      <c r="AO316" s="120">
        <f t="shared" si="141"/>
        <v>34.492882367586425</v>
      </c>
      <c r="AP316" s="120">
        <f t="shared" si="141"/>
        <v>34.492882370561951</v>
      </c>
      <c r="AQ316" s="120">
        <f t="shared" si="141"/>
        <v>34.492882320368814</v>
      </c>
      <c r="AR316" s="120">
        <f t="shared" si="141"/>
        <v>34.492883167058793</v>
      </c>
      <c r="AS316" s="120">
        <f t="shared" si="141"/>
        <v>34.492868884543434</v>
      </c>
      <c r="AT316" s="120">
        <f t="shared" si="141"/>
        <v>34.49310980950527</v>
      </c>
      <c r="AU316" s="120">
        <f t="shared" si="139"/>
        <v>34.489045248501306</v>
      </c>
    </row>
    <row r="317" spans="16:48" ht="12.95" customHeight="1" x14ac:dyDescent="0.2">
      <c r="Z317">
        <f t="shared" si="125"/>
        <v>0</v>
      </c>
      <c r="AA317" s="120">
        <f t="shared" si="126"/>
        <v>-9.1877607334964195E-4</v>
      </c>
      <c r="AB317" s="120">
        <f t="shared" si="127"/>
        <v>-9999</v>
      </c>
      <c r="AC317" s="120">
        <f t="shared" si="128"/>
        <v>0</v>
      </c>
      <c r="AD317" s="120">
        <f t="shared" si="129"/>
        <v>-9999</v>
      </c>
      <c r="AE317" s="120">
        <f t="shared" si="130"/>
        <v>0</v>
      </c>
      <c r="AF317">
        <f t="shared" si="131"/>
        <v>-9999</v>
      </c>
      <c r="AG317" s="136"/>
      <c r="AH317">
        <f t="shared" si="132"/>
        <v>1.7527821288140035E-2</v>
      </c>
      <c r="AI317">
        <f t="shared" si="133"/>
        <v>0.94070450317383725</v>
      </c>
      <c r="AJ317">
        <f t="shared" si="134"/>
        <v>0.70033663967173654</v>
      </c>
      <c r="AK317">
        <f t="shared" si="135"/>
        <v>3.6159814536456708E-3</v>
      </c>
      <c r="AL317">
        <f t="shared" si="136"/>
        <v>3.0806856844577291</v>
      </c>
      <c r="AM317">
        <f t="shared" si="137"/>
        <v>32.826812986758966</v>
      </c>
      <c r="AN317" s="120">
        <f t="shared" si="141"/>
        <v>34.492882367762817</v>
      </c>
      <c r="AO317" s="120">
        <f t="shared" si="141"/>
        <v>34.492882367586425</v>
      </c>
      <c r="AP317" s="120">
        <f t="shared" si="141"/>
        <v>34.492882370561951</v>
      </c>
      <c r="AQ317" s="120">
        <f t="shared" si="141"/>
        <v>34.492882320368814</v>
      </c>
      <c r="AR317" s="120">
        <f t="shared" si="141"/>
        <v>34.492883167058793</v>
      </c>
      <c r="AS317" s="120">
        <f t="shared" si="141"/>
        <v>34.492868884543434</v>
      </c>
      <c r="AT317" s="120">
        <f t="shared" si="141"/>
        <v>34.49310980950527</v>
      </c>
      <c r="AU317" s="120">
        <f t="shared" si="139"/>
        <v>34.489045248501306</v>
      </c>
    </row>
    <row r="318" spans="16:48" ht="12.95" customHeight="1" x14ac:dyDescent="0.2">
      <c r="Z318">
        <f t="shared" si="125"/>
        <v>0</v>
      </c>
      <c r="AA318" s="120">
        <f t="shared" si="126"/>
        <v>-9.1877607334964195E-4</v>
      </c>
      <c r="AB318" s="120">
        <f t="shared" si="127"/>
        <v>-9999</v>
      </c>
      <c r="AC318" s="120">
        <f t="shared" si="128"/>
        <v>0</v>
      </c>
      <c r="AD318" s="120">
        <f t="shared" si="129"/>
        <v>-9999</v>
      </c>
      <c r="AE318" s="120">
        <f t="shared" si="130"/>
        <v>0</v>
      </c>
      <c r="AF318">
        <f t="shared" si="131"/>
        <v>-9999</v>
      </c>
      <c r="AG318" s="136"/>
      <c r="AH318">
        <f t="shared" si="132"/>
        <v>1.7527821288140035E-2</v>
      </c>
      <c r="AI318">
        <f t="shared" si="133"/>
        <v>0.94070450317383725</v>
      </c>
      <c r="AJ318">
        <f t="shared" si="134"/>
        <v>0.70033663967173654</v>
      </c>
      <c r="AK318">
        <f t="shared" si="135"/>
        <v>3.6159814536456708E-3</v>
      </c>
      <c r="AL318">
        <f t="shared" si="136"/>
        <v>3.0806856844577291</v>
      </c>
      <c r="AM318">
        <f t="shared" si="137"/>
        <v>32.826812986758966</v>
      </c>
      <c r="AN318" s="120">
        <f t="shared" si="141"/>
        <v>34.492882367762817</v>
      </c>
      <c r="AO318" s="120">
        <f t="shared" si="141"/>
        <v>34.492882367586425</v>
      </c>
      <c r="AP318" s="120">
        <f t="shared" si="141"/>
        <v>34.492882370561951</v>
      </c>
      <c r="AQ318" s="120">
        <f t="shared" si="141"/>
        <v>34.492882320368814</v>
      </c>
      <c r="AR318" s="120">
        <f t="shared" si="141"/>
        <v>34.492883167058793</v>
      </c>
      <c r="AS318" s="120">
        <f t="shared" si="141"/>
        <v>34.492868884543434</v>
      </c>
      <c r="AT318" s="120">
        <f t="shared" si="141"/>
        <v>34.49310980950527</v>
      </c>
      <c r="AU318" s="120">
        <f t="shared" si="139"/>
        <v>34.489045248501306</v>
      </c>
    </row>
    <row r="319" spans="16:48" ht="12.95" customHeight="1" x14ac:dyDescent="0.2">
      <c r="Z319">
        <f t="shared" si="125"/>
        <v>0</v>
      </c>
      <c r="AA319" s="120">
        <f t="shared" si="126"/>
        <v>-9.1877607334964195E-4</v>
      </c>
      <c r="AB319" s="120">
        <f t="shared" si="127"/>
        <v>-9999</v>
      </c>
      <c r="AC319" s="120">
        <f t="shared" si="128"/>
        <v>0</v>
      </c>
      <c r="AD319" s="120">
        <f t="shared" si="129"/>
        <v>-9999</v>
      </c>
      <c r="AE319" s="120">
        <f t="shared" si="130"/>
        <v>0</v>
      </c>
      <c r="AF319">
        <f t="shared" si="131"/>
        <v>-9999</v>
      </c>
      <c r="AG319" s="136"/>
      <c r="AH319">
        <f t="shared" si="132"/>
        <v>1.7527821288140035E-2</v>
      </c>
      <c r="AI319">
        <f t="shared" si="133"/>
        <v>0.94070450317383725</v>
      </c>
      <c r="AJ319">
        <f t="shared" si="134"/>
        <v>0.70033663967173654</v>
      </c>
      <c r="AK319">
        <f t="shared" si="135"/>
        <v>3.6159814536456708E-3</v>
      </c>
      <c r="AL319">
        <f t="shared" si="136"/>
        <v>3.0806856844577291</v>
      </c>
      <c r="AM319">
        <f t="shared" si="137"/>
        <v>32.826812986758966</v>
      </c>
      <c r="AN319" s="120">
        <f t="shared" si="141"/>
        <v>34.492882367762817</v>
      </c>
      <c r="AO319" s="120">
        <f t="shared" si="141"/>
        <v>34.492882367586425</v>
      </c>
      <c r="AP319" s="120">
        <f t="shared" si="141"/>
        <v>34.492882370561951</v>
      </c>
      <c r="AQ319" s="120">
        <f t="shared" si="141"/>
        <v>34.492882320368814</v>
      </c>
      <c r="AR319" s="120">
        <f t="shared" si="141"/>
        <v>34.492883167058793</v>
      </c>
      <c r="AS319" s="120">
        <f t="shared" si="141"/>
        <v>34.492868884543434</v>
      </c>
      <c r="AT319" s="120">
        <f t="shared" si="141"/>
        <v>34.49310980950527</v>
      </c>
      <c r="AU319" s="120">
        <f t="shared" si="139"/>
        <v>34.489045248501306</v>
      </c>
    </row>
    <row r="320" spans="16:48" ht="12.95" customHeight="1" x14ac:dyDescent="0.2">
      <c r="Z320">
        <f t="shared" si="125"/>
        <v>0</v>
      </c>
      <c r="AA320" s="120">
        <f t="shared" si="126"/>
        <v>-9.1877607334964195E-4</v>
      </c>
      <c r="AB320" s="120">
        <f t="shared" si="127"/>
        <v>-9999</v>
      </c>
      <c r="AC320" s="120">
        <f t="shared" si="128"/>
        <v>0</v>
      </c>
      <c r="AD320" s="120">
        <f t="shared" si="129"/>
        <v>-9999</v>
      </c>
      <c r="AE320" s="120">
        <f t="shared" si="130"/>
        <v>0</v>
      </c>
      <c r="AF320">
        <f t="shared" si="131"/>
        <v>-9999</v>
      </c>
      <c r="AG320" s="136"/>
      <c r="AH320">
        <f t="shared" si="132"/>
        <v>1.7527821288140035E-2</v>
      </c>
      <c r="AI320">
        <f t="shared" si="133"/>
        <v>0.94070450317383725</v>
      </c>
      <c r="AJ320">
        <f t="shared" si="134"/>
        <v>0.70033663967173654</v>
      </c>
      <c r="AK320">
        <f t="shared" si="135"/>
        <v>3.6159814536456708E-3</v>
      </c>
      <c r="AL320">
        <f t="shared" si="136"/>
        <v>3.0806856844577291</v>
      </c>
      <c r="AM320">
        <f t="shared" si="137"/>
        <v>32.826812986758966</v>
      </c>
      <c r="AN320" s="120">
        <f t="shared" si="141"/>
        <v>34.492882367762817</v>
      </c>
      <c r="AO320" s="120">
        <f t="shared" si="141"/>
        <v>34.492882367586425</v>
      </c>
      <c r="AP320" s="120">
        <f t="shared" si="141"/>
        <v>34.492882370561951</v>
      </c>
      <c r="AQ320" s="120">
        <f t="shared" si="141"/>
        <v>34.492882320368814</v>
      </c>
      <c r="AR320" s="120">
        <f t="shared" si="141"/>
        <v>34.492883167058793</v>
      </c>
      <c r="AS320" s="120">
        <f t="shared" si="141"/>
        <v>34.492868884543434</v>
      </c>
      <c r="AT320" s="120">
        <f t="shared" si="141"/>
        <v>34.49310980950527</v>
      </c>
      <c r="AU320" s="120">
        <f t="shared" si="139"/>
        <v>34.489045248501306</v>
      </c>
    </row>
    <row r="321" spans="26:48" ht="12.95" customHeight="1" x14ac:dyDescent="0.2">
      <c r="Z321">
        <f t="shared" si="125"/>
        <v>0</v>
      </c>
      <c r="AA321" s="120">
        <f t="shared" si="126"/>
        <v>-9.1877607334964195E-4</v>
      </c>
      <c r="AB321" s="120">
        <f t="shared" si="127"/>
        <v>-9999</v>
      </c>
      <c r="AC321" s="120">
        <f t="shared" si="128"/>
        <v>0</v>
      </c>
      <c r="AD321" s="120">
        <f t="shared" si="129"/>
        <v>-9999</v>
      </c>
      <c r="AE321" s="120">
        <f t="shared" si="130"/>
        <v>0</v>
      </c>
      <c r="AF321">
        <f t="shared" si="131"/>
        <v>-9999</v>
      </c>
      <c r="AG321" s="136"/>
      <c r="AH321">
        <f t="shared" si="132"/>
        <v>1.7527821288140035E-2</v>
      </c>
      <c r="AI321">
        <f t="shared" si="133"/>
        <v>0.94070450317383725</v>
      </c>
      <c r="AJ321">
        <f t="shared" si="134"/>
        <v>0.70033663967173654</v>
      </c>
      <c r="AK321">
        <f t="shared" si="135"/>
        <v>3.6159814536456708E-3</v>
      </c>
      <c r="AL321">
        <f t="shared" si="136"/>
        <v>3.0806856844577291</v>
      </c>
      <c r="AM321">
        <f t="shared" si="137"/>
        <v>32.826812986758966</v>
      </c>
      <c r="AN321" s="120">
        <f t="shared" si="141"/>
        <v>34.492882367762817</v>
      </c>
      <c r="AO321" s="120">
        <f t="shared" si="141"/>
        <v>34.492882367586425</v>
      </c>
      <c r="AP321" s="120">
        <f t="shared" si="141"/>
        <v>34.492882370561951</v>
      </c>
      <c r="AQ321" s="120">
        <f t="shared" si="141"/>
        <v>34.492882320368814</v>
      </c>
      <c r="AR321" s="120">
        <f t="shared" si="141"/>
        <v>34.492883167058793</v>
      </c>
      <c r="AS321" s="120">
        <f t="shared" si="141"/>
        <v>34.492868884543434</v>
      </c>
      <c r="AT321" s="120">
        <f t="shared" si="141"/>
        <v>34.49310980950527</v>
      </c>
      <c r="AU321" s="120">
        <f t="shared" si="139"/>
        <v>34.489045248501306</v>
      </c>
      <c r="AV321" s="120"/>
    </row>
    <row r="322" spans="26:48" ht="12.95" customHeight="1" x14ac:dyDescent="0.2">
      <c r="Z322">
        <f t="shared" si="125"/>
        <v>0</v>
      </c>
      <c r="AA322" s="120">
        <f t="shared" si="126"/>
        <v>-9.1877607334964195E-4</v>
      </c>
      <c r="AB322" s="120">
        <f t="shared" si="127"/>
        <v>-9999</v>
      </c>
      <c r="AC322" s="120">
        <f t="shared" si="128"/>
        <v>0</v>
      </c>
      <c r="AD322" s="120">
        <f t="shared" si="129"/>
        <v>-9999</v>
      </c>
      <c r="AE322" s="120">
        <f t="shared" si="130"/>
        <v>0</v>
      </c>
      <c r="AF322">
        <f t="shared" si="131"/>
        <v>-9999</v>
      </c>
      <c r="AG322" s="136"/>
      <c r="AH322">
        <f t="shared" si="132"/>
        <v>1.7527821288140035E-2</v>
      </c>
      <c r="AI322">
        <f t="shared" si="133"/>
        <v>0.94070450317383725</v>
      </c>
      <c r="AJ322">
        <f t="shared" si="134"/>
        <v>0.70033663967173654</v>
      </c>
      <c r="AK322">
        <f t="shared" si="135"/>
        <v>3.6159814536456708E-3</v>
      </c>
      <c r="AL322">
        <f t="shared" si="136"/>
        <v>3.0806856844577291</v>
      </c>
      <c r="AM322">
        <f t="shared" si="137"/>
        <v>32.826812986758966</v>
      </c>
      <c r="AN322" s="120">
        <f t="shared" si="141"/>
        <v>34.492882367762817</v>
      </c>
      <c r="AO322" s="120">
        <f t="shared" si="141"/>
        <v>34.492882367586425</v>
      </c>
      <c r="AP322" s="120">
        <f t="shared" si="141"/>
        <v>34.492882370561951</v>
      </c>
      <c r="AQ322" s="120">
        <f t="shared" si="141"/>
        <v>34.492882320368814</v>
      </c>
      <c r="AR322" s="120">
        <f t="shared" si="141"/>
        <v>34.492883167058793</v>
      </c>
      <c r="AS322" s="120">
        <f t="shared" si="141"/>
        <v>34.492868884543434</v>
      </c>
      <c r="AT322" s="120">
        <f t="shared" si="141"/>
        <v>34.49310980950527</v>
      </c>
      <c r="AU322" s="120">
        <f t="shared" si="139"/>
        <v>34.489045248501306</v>
      </c>
    </row>
    <row r="323" spans="26:48" ht="12.95" customHeight="1" x14ac:dyDescent="0.2">
      <c r="Z323">
        <f t="shared" si="125"/>
        <v>0</v>
      </c>
      <c r="AA323" s="120">
        <f t="shared" si="126"/>
        <v>-9.1877607334964195E-4</v>
      </c>
      <c r="AB323" s="120">
        <f t="shared" si="127"/>
        <v>-9999</v>
      </c>
      <c r="AC323" s="120">
        <f t="shared" si="128"/>
        <v>0</v>
      </c>
      <c r="AD323" s="120">
        <f t="shared" si="129"/>
        <v>-9999</v>
      </c>
      <c r="AE323" s="120">
        <f t="shared" si="130"/>
        <v>0</v>
      </c>
      <c r="AF323">
        <f t="shared" si="131"/>
        <v>-9999</v>
      </c>
      <c r="AG323" s="136"/>
      <c r="AH323">
        <f t="shared" si="132"/>
        <v>1.7527821288140035E-2</v>
      </c>
      <c r="AI323">
        <f t="shared" si="133"/>
        <v>0.94070450317383725</v>
      </c>
      <c r="AJ323">
        <f t="shared" si="134"/>
        <v>0.70033663967173654</v>
      </c>
      <c r="AK323">
        <f t="shared" si="135"/>
        <v>3.6159814536456708E-3</v>
      </c>
      <c r="AL323">
        <f t="shared" si="136"/>
        <v>3.0806856844577291</v>
      </c>
      <c r="AM323">
        <f t="shared" si="137"/>
        <v>32.826812986758966</v>
      </c>
      <c r="AN323" s="120">
        <f t="shared" si="141"/>
        <v>34.492882367762817</v>
      </c>
      <c r="AO323" s="120">
        <f t="shared" si="141"/>
        <v>34.492882367586425</v>
      </c>
      <c r="AP323" s="120">
        <f t="shared" si="141"/>
        <v>34.492882370561951</v>
      </c>
      <c r="AQ323" s="120">
        <f t="shared" si="141"/>
        <v>34.492882320368814</v>
      </c>
      <c r="AR323" s="120">
        <f t="shared" si="141"/>
        <v>34.492883167058793</v>
      </c>
      <c r="AS323" s="120">
        <f t="shared" si="141"/>
        <v>34.492868884543434</v>
      </c>
      <c r="AT323" s="120">
        <f t="shared" si="141"/>
        <v>34.49310980950527</v>
      </c>
      <c r="AU323" s="120">
        <f t="shared" si="139"/>
        <v>34.489045248501306</v>
      </c>
    </row>
    <row r="324" spans="26:48" ht="12.95" customHeight="1" x14ac:dyDescent="0.2">
      <c r="Z324">
        <f t="shared" si="125"/>
        <v>0</v>
      </c>
      <c r="AA324" s="120">
        <f t="shared" si="126"/>
        <v>-9.1877607334964195E-4</v>
      </c>
      <c r="AB324" s="120">
        <f t="shared" si="127"/>
        <v>-9999</v>
      </c>
      <c r="AC324" s="120">
        <f t="shared" si="128"/>
        <v>0</v>
      </c>
      <c r="AD324" s="120">
        <f t="shared" si="129"/>
        <v>-9999</v>
      </c>
      <c r="AE324" s="120">
        <f t="shared" si="130"/>
        <v>0</v>
      </c>
      <c r="AF324">
        <f t="shared" si="131"/>
        <v>-9999</v>
      </c>
      <c r="AG324" s="136"/>
      <c r="AH324">
        <f t="shared" si="132"/>
        <v>1.7527821288140035E-2</v>
      </c>
      <c r="AI324">
        <f t="shared" si="133"/>
        <v>0.94070450317383725</v>
      </c>
      <c r="AJ324">
        <f t="shared" si="134"/>
        <v>0.70033663967173654</v>
      </c>
      <c r="AK324">
        <f t="shared" si="135"/>
        <v>3.6159814536456708E-3</v>
      </c>
      <c r="AL324">
        <f t="shared" si="136"/>
        <v>3.0806856844577291</v>
      </c>
      <c r="AM324">
        <f t="shared" si="137"/>
        <v>32.826812986758966</v>
      </c>
      <c r="AN324" s="120">
        <f t="shared" si="141"/>
        <v>34.492882367762817</v>
      </c>
      <c r="AO324" s="120">
        <f t="shared" si="141"/>
        <v>34.492882367586425</v>
      </c>
      <c r="AP324" s="120">
        <f t="shared" si="141"/>
        <v>34.492882370561951</v>
      </c>
      <c r="AQ324" s="120">
        <f t="shared" si="141"/>
        <v>34.492882320368814</v>
      </c>
      <c r="AR324" s="120">
        <f t="shared" si="141"/>
        <v>34.492883167058793</v>
      </c>
      <c r="AS324" s="120">
        <f t="shared" si="141"/>
        <v>34.492868884543434</v>
      </c>
      <c r="AT324" s="120">
        <f t="shared" si="141"/>
        <v>34.49310980950527</v>
      </c>
      <c r="AU324" s="120">
        <f t="shared" si="139"/>
        <v>34.489045248501306</v>
      </c>
    </row>
    <row r="325" spans="26:48" ht="12.95" customHeight="1" x14ac:dyDescent="0.2">
      <c r="Z325">
        <f t="shared" si="125"/>
        <v>0</v>
      </c>
      <c r="AA325" s="120">
        <f t="shared" si="126"/>
        <v>-9.1877607334964195E-4</v>
      </c>
      <c r="AB325" s="120">
        <f t="shared" si="127"/>
        <v>-9999</v>
      </c>
      <c r="AC325" s="120">
        <f t="shared" si="128"/>
        <v>0</v>
      </c>
      <c r="AD325" s="120">
        <f t="shared" si="129"/>
        <v>-9999</v>
      </c>
      <c r="AE325" s="120">
        <f t="shared" si="130"/>
        <v>0</v>
      </c>
      <c r="AF325">
        <f t="shared" si="131"/>
        <v>-9999</v>
      </c>
      <c r="AG325" s="136"/>
      <c r="AH325">
        <f t="shared" si="132"/>
        <v>1.7527821288140035E-2</v>
      </c>
      <c r="AI325">
        <f t="shared" si="133"/>
        <v>0.94070450317383725</v>
      </c>
      <c r="AJ325">
        <f t="shared" si="134"/>
        <v>0.70033663967173654</v>
      </c>
      <c r="AK325">
        <f t="shared" si="135"/>
        <v>3.6159814536456708E-3</v>
      </c>
      <c r="AL325">
        <f t="shared" si="136"/>
        <v>3.0806856844577291</v>
      </c>
      <c r="AM325">
        <f t="shared" si="137"/>
        <v>32.826812986758966</v>
      </c>
      <c r="AN325" s="120">
        <f t="shared" ref="AN325:AT340" si="142">$AU325+$AB$7*SIN(AO325)</f>
        <v>34.492882367762817</v>
      </c>
      <c r="AO325" s="120">
        <f t="shared" si="142"/>
        <v>34.492882367586425</v>
      </c>
      <c r="AP325" s="120">
        <f t="shared" si="142"/>
        <v>34.492882370561951</v>
      </c>
      <c r="AQ325" s="120">
        <f t="shared" si="142"/>
        <v>34.492882320368814</v>
      </c>
      <c r="AR325" s="120">
        <f t="shared" si="142"/>
        <v>34.492883167058793</v>
      </c>
      <c r="AS325" s="120">
        <f t="shared" si="142"/>
        <v>34.492868884543434</v>
      </c>
      <c r="AT325" s="120">
        <f t="shared" si="142"/>
        <v>34.49310980950527</v>
      </c>
      <c r="AU325" s="120">
        <f t="shared" si="139"/>
        <v>34.489045248501306</v>
      </c>
    </row>
    <row r="326" spans="26:48" ht="12.95" customHeight="1" x14ac:dyDescent="0.2">
      <c r="Z326">
        <f t="shared" si="125"/>
        <v>0</v>
      </c>
      <c r="AA326" s="120">
        <f t="shared" si="126"/>
        <v>-9.1877607334964195E-4</v>
      </c>
      <c r="AB326" s="120">
        <f t="shared" si="127"/>
        <v>-9999</v>
      </c>
      <c r="AC326" s="120">
        <f t="shared" si="128"/>
        <v>0</v>
      </c>
      <c r="AD326" s="120">
        <f t="shared" si="129"/>
        <v>-9999</v>
      </c>
      <c r="AE326" s="120">
        <f t="shared" si="130"/>
        <v>0</v>
      </c>
      <c r="AF326">
        <f t="shared" si="131"/>
        <v>-9999</v>
      </c>
      <c r="AG326" s="136"/>
      <c r="AH326">
        <f t="shared" si="132"/>
        <v>1.7527821288140035E-2</v>
      </c>
      <c r="AI326">
        <f t="shared" si="133"/>
        <v>0.94070450317383725</v>
      </c>
      <c r="AJ326">
        <f t="shared" si="134"/>
        <v>0.70033663967173654</v>
      </c>
      <c r="AK326">
        <f t="shared" si="135"/>
        <v>3.6159814536456708E-3</v>
      </c>
      <c r="AL326">
        <f t="shared" si="136"/>
        <v>3.0806856844577291</v>
      </c>
      <c r="AM326">
        <f t="shared" si="137"/>
        <v>32.826812986758966</v>
      </c>
      <c r="AN326" s="120">
        <f t="shared" si="142"/>
        <v>34.492882367762817</v>
      </c>
      <c r="AO326" s="120">
        <f t="shared" si="142"/>
        <v>34.492882367586425</v>
      </c>
      <c r="AP326" s="120">
        <f t="shared" si="142"/>
        <v>34.492882370561951</v>
      </c>
      <c r="AQ326" s="120">
        <f t="shared" si="142"/>
        <v>34.492882320368814</v>
      </c>
      <c r="AR326" s="120">
        <f t="shared" si="142"/>
        <v>34.492883167058793</v>
      </c>
      <c r="AS326" s="120">
        <f t="shared" si="142"/>
        <v>34.492868884543434</v>
      </c>
      <c r="AT326" s="120">
        <f t="shared" si="142"/>
        <v>34.49310980950527</v>
      </c>
      <c r="AU326" s="120">
        <f t="shared" si="139"/>
        <v>34.489045248501306</v>
      </c>
    </row>
    <row r="327" spans="26:48" ht="12.95" customHeight="1" x14ac:dyDescent="0.2">
      <c r="Z327">
        <f t="shared" si="125"/>
        <v>0</v>
      </c>
      <c r="AA327" s="120">
        <f t="shared" si="126"/>
        <v>-9.1877607334964195E-4</v>
      </c>
      <c r="AB327" s="120">
        <f t="shared" si="127"/>
        <v>-9999</v>
      </c>
      <c r="AC327" s="120">
        <f t="shared" si="128"/>
        <v>0</v>
      </c>
      <c r="AD327" s="120">
        <f t="shared" si="129"/>
        <v>-9999</v>
      </c>
      <c r="AE327" s="120">
        <f t="shared" si="130"/>
        <v>0</v>
      </c>
      <c r="AF327">
        <f t="shared" si="131"/>
        <v>-9999</v>
      </c>
      <c r="AG327" s="136"/>
      <c r="AH327">
        <f t="shared" si="132"/>
        <v>1.7527821288140035E-2</v>
      </c>
      <c r="AI327">
        <f t="shared" si="133"/>
        <v>0.94070450317383725</v>
      </c>
      <c r="AJ327">
        <f t="shared" si="134"/>
        <v>0.70033663967173654</v>
      </c>
      <c r="AK327">
        <f t="shared" si="135"/>
        <v>3.6159814536456708E-3</v>
      </c>
      <c r="AL327">
        <f t="shared" si="136"/>
        <v>3.0806856844577291</v>
      </c>
      <c r="AM327">
        <f t="shared" si="137"/>
        <v>32.826812986758966</v>
      </c>
      <c r="AN327" s="120">
        <f t="shared" si="142"/>
        <v>34.492882367762817</v>
      </c>
      <c r="AO327" s="120">
        <f t="shared" si="142"/>
        <v>34.492882367586425</v>
      </c>
      <c r="AP327" s="120">
        <f t="shared" si="142"/>
        <v>34.492882370561951</v>
      </c>
      <c r="AQ327" s="120">
        <f t="shared" si="142"/>
        <v>34.492882320368814</v>
      </c>
      <c r="AR327" s="120">
        <f t="shared" si="142"/>
        <v>34.492883167058793</v>
      </c>
      <c r="AS327" s="120">
        <f t="shared" si="142"/>
        <v>34.492868884543434</v>
      </c>
      <c r="AT327" s="120">
        <f t="shared" si="142"/>
        <v>34.49310980950527</v>
      </c>
      <c r="AU327" s="120">
        <f t="shared" si="139"/>
        <v>34.489045248501306</v>
      </c>
    </row>
    <row r="328" spans="26:48" ht="12.95" customHeight="1" x14ac:dyDescent="0.2">
      <c r="Z328">
        <f t="shared" si="125"/>
        <v>0</v>
      </c>
      <c r="AA328" s="120">
        <f t="shared" si="126"/>
        <v>-9.1877607334964195E-4</v>
      </c>
      <c r="AB328" s="120">
        <f t="shared" si="127"/>
        <v>-9999</v>
      </c>
      <c r="AC328" s="120">
        <f t="shared" si="128"/>
        <v>0</v>
      </c>
      <c r="AD328" s="120">
        <f t="shared" si="129"/>
        <v>-9999</v>
      </c>
      <c r="AE328" s="120">
        <f t="shared" si="130"/>
        <v>0</v>
      </c>
      <c r="AF328">
        <f t="shared" si="131"/>
        <v>-9999</v>
      </c>
      <c r="AG328" s="136"/>
      <c r="AH328">
        <f t="shared" si="132"/>
        <v>1.7527821288140035E-2</v>
      </c>
      <c r="AI328">
        <f t="shared" si="133"/>
        <v>0.94070450317383725</v>
      </c>
      <c r="AJ328">
        <f t="shared" si="134"/>
        <v>0.70033663967173654</v>
      </c>
      <c r="AK328">
        <f t="shared" si="135"/>
        <v>3.6159814536456708E-3</v>
      </c>
      <c r="AL328">
        <f t="shared" si="136"/>
        <v>3.0806856844577291</v>
      </c>
      <c r="AM328">
        <f t="shared" si="137"/>
        <v>32.826812986758966</v>
      </c>
      <c r="AN328" s="120">
        <f t="shared" si="142"/>
        <v>34.492882367762817</v>
      </c>
      <c r="AO328" s="120">
        <f t="shared" si="142"/>
        <v>34.492882367586425</v>
      </c>
      <c r="AP328" s="120">
        <f t="shared" si="142"/>
        <v>34.492882370561951</v>
      </c>
      <c r="AQ328" s="120">
        <f t="shared" si="142"/>
        <v>34.492882320368814</v>
      </c>
      <c r="AR328" s="120">
        <f t="shared" si="142"/>
        <v>34.492883167058793</v>
      </c>
      <c r="AS328" s="120">
        <f t="shared" si="142"/>
        <v>34.492868884543434</v>
      </c>
      <c r="AT328" s="120">
        <f t="shared" si="142"/>
        <v>34.49310980950527</v>
      </c>
      <c r="AU328" s="120">
        <f t="shared" si="139"/>
        <v>34.489045248501306</v>
      </c>
    </row>
    <row r="329" spans="26:48" ht="12.95" customHeight="1" x14ac:dyDescent="0.2">
      <c r="Z329">
        <f t="shared" si="125"/>
        <v>0</v>
      </c>
      <c r="AA329" s="120">
        <f t="shared" si="126"/>
        <v>-9.1877607334964195E-4</v>
      </c>
      <c r="AB329" s="120">
        <f t="shared" si="127"/>
        <v>-9999</v>
      </c>
      <c r="AC329" s="120">
        <f t="shared" si="128"/>
        <v>0</v>
      </c>
      <c r="AD329" s="120">
        <f t="shared" si="129"/>
        <v>-9999</v>
      </c>
      <c r="AE329" s="120">
        <f t="shared" si="130"/>
        <v>0</v>
      </c>
      <c r="AF329">
        <f t="shared" si="131"/>
        <v>-9999</v>
      </c>
      <c r="AG329" s="136"/>
      <c r="AH329">
        <f t="shared" si="132"/>
        <v>1.7527821288140035E-2</v>
      </c>
      <c r="AI329">
        <f t="shared" si="133"/>
        <v>0.94070450317383725</v>
      </c>
      <c r="AJ329">
        <f t="shared" si="134"/>
        <v>0.70033663967173654</v>
      </c>
      <c r="AK329">
        <f t="shared" si="135"/>
        <v>3.6159814536456708E-3</v>
      </c>
      <c r="AL329">
        <f t="shared" si="136"/>
        <v>3.0806856844577291</v>
      </c>
      <c r="AM329">
        <f t="shared" si="137"/>
        <v>32.826812986758966</v>
      </c>
      <c r="AN329" s="120">
        <f t="shared" si="142"/>
        <v>34.492882367762817</v>
      </c>
      <c r="AO329" s="120">
        <f t="shared" si="142"/>
        <v>34.492882367586425</v>
      </c>
      <c r="AP329" s="120">
        <f t="shared" si="142"/>
        <v>34.492882370561951</v>
      </c>
      <c r="AQ329" s="120">
        <f t="shared" si="142"/>
        <v>34.492882320368814</v>
      </c>
      <c r="AR329" s="120">
        <f t="shared" si="142"/>
        <v>34.492883167058793</v>
      </c>
      <c r="AS329" s="120">
        <f t="shared" si="142"/>
        <v>34.492868884543434</v>
      </c>
      <c r="AT329" s="120">
        <f t="shared" si="142"/>
        <v>34.49310980950527</v>
      </c>
      <c r="AU329" s="120">
        <f t="shared" si="139"/>
        <v>34.489045248501306</v>
      </c>
    </row>
    <row r="330" spans="26:48" ht="12.95" customHeight="1" x14ac:dyDescent="0.2">
      <c r="Z330">
        <f t="shared" si="125"/>
        <v>0</v>
      </c>
      <c r="AA330" s="120">
        <f t="shared" si="126"/>
        <v>-9.1877607334964195E-4</v>
      </c>
      <c r="AB330" s="120">
        <f t="shared" si="127"/>
        <v>-9999</v>
      </c>
      <c r="AC330" s="120">
        <f t="shared" si="128"/>
        <v>0</v>
      </c>
      <c r="AD330" s="120">
        <f t="shared" si="129"/>
        <v>-9999</v>
      </c>
      <c r="AE330" s="120">
        <f t="shared" si="130"/>
        <v>0</v>
      </c>
      <c r="AF330">
        <f t="shared" si="131"/>
        <v>-9999</v>
      </c>
      <c r="AG330" s="136"/>
      <c r="AH330">
        <f t="shared" si="132"/>
        <v>1.7527821288140035E-2</v>
      </c>
      <c r="AI330">
        <f t="shared" si="133"/>
        <v>0.94070450317383725</v>
      </c>
      <c r="AJ330">
        <f t="shared" si="134"/>
        <v>0.70033663967173654</v>
      </c>
      <c r="AK330">
        <f t="shared" si="135"/>
        <v>3.6159814536456708E-3</v>
      </c>
      <c r="AL330">
        <f t="shared" si="136"/>
        <v>3.0806856844577291</v>
      </c>
      <c r="AM330">
        <f t="shared" si="137"/>
        <v>32.826812986758966</v>
      </c>
      <c r="AN330" s="120">
        <f t="shared" si="142"/>
        <v>34.492882367762817</v>
      </c>
      <c r="AO330" s="120">
        <f t="shared" si="142"/>
        <v>34.492882367586425</v>
      </c>
      <c r="AP330" s="120">
        <f t="shared" si="142"/>
        <v>34.492882370561951</v>
      </c>
      <c r="AQ330" s="120">
        <f t="shared" si="142"/>
        <v>34.492882320368814</v>
      </c>
      <c r="AR330" s="120">
        <f t="shared" si="142"/>
        <v>34.492883167058793</v>
      </c>
      <c r="AS330" s="120">
        <f t="shared" si="142"/>
        <v>34.492868884543434</v>
      </c>
      <c r="AT330" s="120">
        <f t="shared" si="142"/>
        <v>34.49310980950527</v>
      </c>
      <c r="AU330" s="120">
        <f t="shared" si="139"/>
        <v>34.489045248501306</v>
      </c>
    </row>
    <row r="331" spans="26:48" ht="12.95" customHeight="1" x14ac:dyDescent="0.2">
      <c r="Z331">
        <f t="shared" si="125"/>
        <v>0</v>
      </c>
      <c r="AA331" s="120">
        <f t="shared" si="126"/>
        <v>-9.1877607334964195E-4</v>
      </c>
      <c r="AB331" s="120">
        <f t="shared" si="127"/>
        <v>-9999</v>
      </c>
      <c r="AC331" s="120">
        <f t="shared" si="128"/>
        <v>0</v>
      </c>
      <c r="AD331" s="120">
        <f t="shared" si="129"/>
        <v>-9999</v>
      </c>
      <c r="AE331" s="120">
        <f t="shared" si="130"/>
        <v>0</v>
      </c>
      <c r="AF331">
        <f t="shared" si="131"/>
        <v>-9999</v>
      </c>
      <c r="AG331" s="136"/>
      <c r="AH331">
        <f t="shared" si="132"/>
        <v>1.7527821288140035E-2</v>
      </c>
      <c r="AI331">
        <f t="shared" si="133"/>
        <v>0.94070450317383725</v>
      </c>
      <c r="AJ331">
        <f t="shared" si="134"/>
        <v>0.70033663967173654</v>
      </c>
      <c r="AK331">
        <f t="shared" si="135"/>
        <v>3.6159814536456708E-3</v>
      </c>
      <c r="AL331">
        <f t="shared" si="136"/>
        <v>3.0806856844577291</v>
      </c>
      <c r="AM331">
        <f t="shared" si="137"/>
        <v>32.826812986758966</v>
      </c>
      <c r="AN331" s="120">
        <f t="shared" si="142"/>
        <v>34.492882367762817</v>
      </c>
      <c r="AO331" s="120">
        <f t="shared" si="142"/>
        <v>34.492882367586425</v>
      </c>
      <c r="AP331" s="120">
        <f t="shared" si="142"/>
        <v>34.492882370561951</v>
      </c>
      <c r="AQ331" s="120">
        <f t="shared" si="142"/>
        <v>34.492882320368814</v>
      </c>
      <c r="AR331" s="120">
        <f t="shared" si="142"/>
        <v>34.492883167058793</v>
      </c>
      <c r="AS331" s="120">
        <f t="shared" si="142"/>
        <v>34.492868884543434</v>
      </c>
      <c r="AT331" s="120">
        <f t="shared" si="142"/>
        <v>34.49310980950527</v>
      </c>
      <c r="AU331" s="120">
        <f t="shared" si="139"/>
        <v>34.489045248501306</v>
      </c>
    </row>
    <row r="332" spans="26:48" ht="12.95" customHeight="1" x14ac:dyDescent="0.2">
      <c r="Z332">
        <f t="shared" si="125"/>
        <v>0</v>
      </c>
      <c r="AA332" s="120">
        <f t="shared" si="126"/>
        <v>-9.1877607334964195E-4</v>
      </c>
      <c r="AB332" s="120">
        <f t="shared" si="127"/>
        <v>-9999</v>
      </c>
      <c r="AC332" s="120">
        <f t="shared" si="128"/>
        <v>0</v>
      </c>
      <c r="AD332" s="120">
        <f t="shared" si="129"/>
        <v>-9999</v>
      </c>
      <c r="AE332" s="120">
        <f t="shared" si="130"/>
        <v>0</v>
      </c>
      <c r="AF332">
        <f t="shared" si="131"/>
        <v>-9999</v>
      </c>
      <c r="AG332" s="136"/>
      <c r="AH332">
        <f t="shared" si="132"/>
        <v>1.7527821288140035E-2</v>
      </c>
      <c r="AI332">
        <f t="shared" si="133"/>
        <v>0.94070450317383725</v>
      </c>
      <c r="AJ332">
        <f t="shared" si="134"/>
        <v>0.70033663967173654</v>
      </c>
      <c r="AK332">
        <f t="shared" si="135"/>
        <v>3.6159814536456708E-3</v>
      </c>
      <c r="AL332">
        <f t="shared" si="136"/>
        <v>3.0806856844577291</v>
      </c>
      <c r="AM332">
        <f t="shared" si="137"/>
        <v>32.826812986758966</v>
      </c>
      <c r="AN332" s="120">
        <f t="shared" si="142"/>
        <v>34.492882367762817</v>
      </c>
      <c r="AO332" s="120">
        <f t="shared" si="142"/>
        <v>34.492882367586425</v>
      </c>
      <c r="AP332" s="120">
        <f t="shared" si="142"/>
        <v>34.492882370561951</v>
      </c>
      <c r="AQ332" s="120">
        <f t="shared" si="142"/>
        <v>34.492882320368814</v>
      </c>
      <c r="AR332" s="120">
        <f t="shared" si="142"/>
        <v>34.492883167058793</v>
      </c>
      <c r="AS332" s="120">
        <f t="shared" si="142"/>
        <v>34.492868884543434</v>
      </c>
      <c r="AT332" s="120">
        <f t="shared" si="142"/>
        <v>34.49310980950527</v>
      </c>
      <c r="AU332" s="120">
        <f t="shared" si="139"/>
        <v>34.489045248501306</v>
      </c>
    </row>
    <row r="333" spans="26:48" ht="12.95" customHeight="1" x14ac:dyDescent="0.2">
      <c r="Z333">
        <f t="shared" si="125"/>
        <v>0</v>
      </c>
      <c r="AA333" s="120">
        <f t="shared" si="126"/>
        <v>-9.1877607334964195E-4</v>
      </c>
      <c r="AB333" s="120">
        <f t="shared" si="127"/>
        <v>-9999</v>
      </c>
      <c r="AC333" s="120">
        <f t="shared" si="128"/>
        <v>0</v>
      </c>
      <c r="AD333" s="120">
        <f t="shared" si="129"/>
        <v>-9999</v>
      </c>
      <c r="AE333" s="120">
        <f t="shared" si="130"/>
        <v>0</v>
      </c>
      <c r="AF333">
        <f t="shared" si="131"/>
        <v>-9999</v>
      </c>
      <c r="AG333" s="136"/>
      <c r="AH333">
        <f t="shared" si="132"/>
        <v>1.7527821288140035E-2</v>
      </c>
      <c r="AI333">
        <f t="shared" si="133"/>
        <v>0.94070450317383725</v>
      </c>
      <c r="AJ333">
        <f t="shared" si="134"/>
        <v>0.70033663967173654</v>
      </c>
      <c r="AK333">
        <f t="shared" si="135"/>
        <v>3.6159814536456708E-3</v>
      </c>
      <c r="AL333">
        <f t="shared" si="136"/>
        <v>3.0806856844577291</v>
      </c>
      <c r="AM333">
        <f t="shared" si="137"/>
        <v>32.826812986758966</v>
      </c>
      <c r="AN333" s="120">
        <f t="shared" si="142"/>
        <v>34.492882367762817</v>
      </c>
      <c r="AO333" s="120">
        <f t="shared" si="142"/>
        <v>34.492882367586425</v>
      </c>
      <c r="AP333" s="120">
        <f t="shared" si="142"/>
        <v>34.492882370561951</v>
      </c>
      <c r="AQ333" s="120">
        <f t="shared" si="142"/>
        <v>34.492882320368814</v>
      </c>
      <c r="AR333" s="120">
        <f t="shared" si="142"/>
        <v>34.492883167058793</v>
      </c>
      <c r="AS333" s="120">
        <f t="shared" si="142"/>
        <v>34.492868884543434</v>
      </c>
      <c r="AT333" s="120">
        <f t="shared" si="142"/>
        <v>34.49310980950527</v>
      </c>
      <c r="AU333" s="120">
        <f t="shared" si="139"/>
        <v>34.489045248501306</v>
      </c>
    </row>
    <row r="334" spans="26:48" ht="12.95" customHeight="1" x14ac:dyDescent="0.2">
      <c r="Z334">
        <f t="shared" si="125"/>
        <v>0</v>
      </c>
      <c r="AA334" s="120">
        <f t="shared" si="126"/>
        <v>-9.1877607334964195E-4</v>
      </c>
      <c r="AB334" s="120">
        <f t="shared" si="127"/>
        <v>-9999</v>
      </c>
      <c r="AC334" s="120">
        <f t="shared" si="128"/>
        <v>0</v>
      </c>
      <c r="AD334" s="120">
        <f t="shared" si="129"/>
        <v>-9999</v>
      </c>
      <c r="AE334" s="120">
        <f t="shared" si="130"/>
        <v>0</v>
      </c>
      <c r="AF334">
        <f t="shared" si="131"/>
        <v>-9999</v>
      </c>
      <c r="AG334" s="136"/>
      <c r="AH334">
        <f t="shared" si="132"/>
        <v>1.7527821288140035E-2</v>
      </c>
      <c r="AI334">
        <f t="shared" si="133"/>
        <v>0.94070450317383725</v>
      </c>
      <c r="AJ334">
        <f t="shared" si="134"/>
        <v>0.70033663967173654</v>
      </c>
      <c r="AK334">
        <f t="shared" si="135"/>
        <v>3.6159814536456708E-3</v>
      </c>
      <c r="AL334">
        <f t="shared" si="136"/>
        <v>3.0806856844577291</v>
      </c>
      <c r="AM334">
        <f t="shared" si="137"/>
        <v>32.826812986758966</v>
      </c>
      <c r="AN334" s="120">
        <f t="shared" si="142"/>
        <v>34.492882367762817</v>
      </c>
      <c r="AO334" s="120">
        <f t="shared" si="142"/>
        <v>34.492882367586425</v>
      </c>
      <c r="AP334" s="120">
        <f t="shared" si="142"/>
        <v>34.492882370561951</v>
      </c>
      <c r="AQ334" s="120">
        <f t="shared" si="142"/>
        <v>34.492882320368814</v>
      </c>
      <c r="AR334" s="120">
        <f t="shared" si="142"/>
        <v>34.492883167058793</v>
      </c>
      <c r="AS334" s="120">
        <f t="shared" si="142"/>
        <v>34.492868884543434</v>
      </c>
      <c r="AT334" s="120">
        <f t="shared" si="142"/>
        <v>34.49310980950527</v>
      </c>
      <c r="AU334" s="120">
        <f t="shared" si="139"/>
        <v>34.489045248501306</v>
      </c>
    </row>
    <row r="335" spans="26:48" ht="12.95" customHeight="1" x14ac:dyDescent="0.2">
      <c r="Z335">
        <f t="shared" si="125"/>
        <v>0</v>
      </c>
      <c r="AA335" s="120">
        <f t="shared" si="126"/>
        <v>-9.1877607334964195E-4</v>
      </c>
      <c r="AB335" s="120">
        <f t="shared" si="127"/>
        <v>-9999</v>
      </c>
      <c r="AC335" s="120">
        <f t="shared" si="128"/>
        <v>0</v>
      </c>
      <c r="AD335" s="120">
        <f t="shared" si="129"/>
        <v>-9999</v>
      </c>
      <c r="AE335" s="120">
        <f t="shared" si="130"/>
        <v>0</v>
      </c>
      <c r="AF335">
        <f t="shared" si="131"/>
        <v>-9999</v>
      </c>
      <c r="AG335" s="136"/>
      <c r="AH335">
        <f t="shared" si="132"/>
        <v>1.7527821288140035E-2</v>
      </c>
      <c r="AI335">
        <f t="shared" si="133"/>
        <v>0.94070450317383725</v>
      </c>
      <c r="AJ335">
        <f t="shared" si="134"/>
        <v>0.70033663967173654</v>
      </c>
      <c r="AK335">
        <f t="shared" si="135"/>
        <v>3.6159814536456708E-3</v>
      </c>
      <c r="AL335">
        <f t="shared" si="136"/>
        <v>3.0806856844577291</v>
      </c>
      <c r="AM335">
        <f t="shared" si="137"/>
        <v>32.826812986758966</v>
      </c>
      <c r="AN335" s="120">
        <f t="shared" si="142"/>
        <v>34.492882367762817</v>
      </c>
      <c r="AO335" s="120">
        <f t="shared" si="142"/>
        <v>34.492882367586425</v>
      </c>
      <c r="AP335" s="120">
        <f t="shared" si="142"/>
        <v>34.492882370561951</v>
      </c>
      <c r="AQ335" s="120">
        <f t="shared" si="142"/>
        <v>34.492882320368814</v>
      </c>
      <c r="AR335" s="120">
        <f t="shared" si="142"/>
        <v>34.492883167058793</v>
      </c>
      <c r="AS335" s="120">
        <f t="shared" si="142"/>
        <v>34.492868884543434</v>
      </c>
      <c r="AT335" s="120">
        <f t="shared" si="142"/>
        <v>34.49310980950527</v>
      </c>
      <c r="AU335" s="120">
        <f t="shared" si="139"/>
        <v>34.489045248501306</v>
      </c>
      <c r="AV335" s="120"/>
    </row>
    <row r="336" spans="26:48" ht="12.95" customHeight="1" x14ac:dyDescent="0.2">
      <c r="Z336">
        <f t="shared" si="125"/>
        <v>0</v>
      </c>
      <c r="AA336" s="120">
        <f t="shared" si="126"/>
        <v>-9.1877607334964195E-4</v>
      </c>
      <c r="AB336" s="120">
        <f t="shared" si="127"/>
        <v>-9999</v>
      </c>
      <c r="AC336" s="120">
        <f t="shared" si="128"/>
        <v>0</v>
      </c>
      <c r="AD336" s="120">
        <f t="shared" si="129"/>
        <v>-9999</v>
      </c>
      <c r="AE336" s="120">
        <f t="shared" si="130"/>
        <v>0</v>
      </c>
      <c r="AF336">
        <f t="shared" si="131"/>
        <v>-9999</v>
      </c>
      <c r="AG336" s="136"/>
      <c r="AH336">
        <f t="shared" si="132"/>
        <v>1.7527821288140035E-2</v>
      </c>
      <c r="AI336">
        <f t="shared" si="133"/>
        <v>0.94070450317383725</v>
      </c>
      <c r="AJ336">
        <f t="shared" si="134"/>
        <v>0.70033663967173654</v>
      </c>
      <c r="AK336">
        <f t="shared" si="135"/>
        <v>3.6159814536456708E-3</v>
      </c>
      <c r="AL336">
        <f t="shared" si="136"/>
        <v>3.0806856844577291</v>
      </c>
      <c r="AM336">
        <f t="shared" si="137"/>
        <v>32.826812986758966</v>
      </c>
      <c r="AN336" s="120">
        <f t="shared" si="142"/>
        <v>34.492882367762817</v>
      </c>
      <c r="AO336" s="120">
        <f t="shared" si="142"/>
        <v>34.492882367586425</v>
      </c>
      <c r="AP336" s="120">
        <f t="shared" si="142"/>
        <v>34.492882370561951</v>
      </c>
      <c r="AQ336" s="120">
        <f t="shared" si="142"/>
        <v>34.492882320368814</v>
      </c>
      <c r="AR336" s="120">
        <f t="shared" si="142"/>
        <v>34.492883167058793</v>
      </c>
      <c r="AS336" s="120">
        <f t="shared" si="142"/>
        <v>34.492868884543434</v>
      </c>
      <c r="AT336" s="120">
        <f t="shared" si="142"/>
        <v>34.49310980950527</v>
      </c>
      <c r="AU336" s="120">
        <f t="shared" si="139"/>
        <v>34.489045248501306</v>
      </c>
    </row>
    <row r="337" spans="26:47" ht="12.95" customHeight="1" x14ac:dyDescent="0.2">
      <c r="Z337">
        <f t="shared" si="125"/>
        <v>0</v>
      </c>
      <c r="AA337" s="120">
        <f t="shared" si="126"/>
        <v>-9.1877607334964195E-4</v>
      </c>
      <c r="AB337" s="120">
        <f t="shared" si="127"/>
        <v>-9999</v>
      </c>
      <c r="AC337" s="120">
        <f t="shared" si="128"/>
        <v>0</v>
      </c>
      <c r="AD337" s="120">
        <f t="shared" si="129"/>
        <v>-9999</v>
      </c>
      <c r="AE337" s="120">
        <f t="shared" si="130"/>
        <v>0</v>
      </c>
      <c r="AF337">
        <f t="shared" si="131"/>
        <v>-9999</v>
      </c>
      <c r="AG337" s="136"/>
      <c r="AH337">
        <f t="shared" si="132"/>
        <v>1.7527821288140035E-2</v>
      </c>
      <c r="AI337">
        <f t="shared" si="133"/>
        <v>0.94070450317383725</v>
      </c>
      <c r="AJ337">
        <f t="shared" si="134"/>
        <v>0.70033663967173654</v>
      </c>
      <c r="AK337">
        <f t="shared" si="135"/>
        <v>3.6159814536456708E-3</v>
      </c>
      <c r="AL337">
        <f t="shared" si="136"/>
        <v>3.0806856844577291</v>
      </c>
      <c r="AM337">
        <f t="shared" si="137"/>
        <v>32.826812986758966</v>
      </c>
      <c r="AN337" s="120">
        <f t="shared" si="142"/>
        <v>34.492882367762817</v>
      </c>
      <c r="AO337" s="120">
        <f t="shared" si="142"/>
        <v>34.492882367586425</v>
      </c>
      <c r="AP337" s="120">
        <f t="shared" si="142"/>
        <v>34.492882370561951</v>
      </c>
      <c r="AQ337" s="120">
        <f t="shared" si="142"/>
        <v>34.492882320368814</v>
      </c>
      <c r="AR337" s="120">
        <f t="shared" si="142"/>
        <v>34.492883167058793</v>
      </c>
      <c r="AS337" s="120">
        <f t="shared" si="142"/>
        <v>34.492868884543434</v>
      </c>
      <c r="AT337" s="120">
        <f t="shared" si="142"/>
        <v>34.49310980950527</v>
      </c>
      <c r="AU337" s="120">
        <f t="shared" si="139"/>
        <v>34.489045248501306</v>
      </c>
    </row>
    <row r="338" spans="26:47" ht="12.95" customHeight="1" x14ac:dyDescent="0.2">
      <c r="Z338">
        <f t="shared" si="125"/>
        <v>0</v>
      </c>
      <c r="AA338" s="120">
        <f t="shared" si="126"/>
        <v>-9.1877607334964195E-4</v>
      </c>
      <c r="AB338" s="120">
        <f t="shared" si="127"/>
        <v>-9999</v>
      </c>
      <c r="AC338" s="120">
        <f t="shared" si="128"/>
        <v>0</v>
      </c>
      <c r="AD338" s="120">
        <f t="shared" si="129"/>
        <v>-9999</v>
      </c>
      <c r="AE338" s="120">
        <f t="shared" si="130"/>
        <v>0</v>
      </c>
      <c r="AF338">
        <f t="shared" si="131"/>
        <v>-9999</v>
      </c>
      <c r="AG338" s="136"/>
      <c r="AH338">
        <f t="shared" si="132"/>
        <v>1.7527821288140035E-2</v>
      </c>
      <c r="AI338">
        <f t="shared" si="133"/>
        <v>0.94070450317383725</v>
      </c>
      <c r="AJ338">
        <f t="shared" si="134"/>
        <v>0.70033663967173654</v>
      </c>
      <c r="AK338">
        <f t="shared" si="135"/>
        <v>3.6159814536456708E-3</v>
      </c>
      <c r="AL338">
        <f t="shared" si="136"/>
        <v>3.0806856844577291</v>
      </c>
      <c r="AM338">
        <f t="shared" si="137"/>
        <v>32.826812986758966</v>
      </c>
      <c r="AN338" s="120">
        <f t="shared" si="142"/>
        <v>34.492882367762817</v>
      </c>
      <c r="AO338" s="120">
        <f t="shared" si="142"/>
        <v>34.492882367586425</v>
      </c>
      <c r="AP338" s="120">
        <f t="shared" si="142"/>
        <v>34.492882370561951</v>
      </c>
      <c r="AQ338" s="120">
        <f t="shared" si="142"/>
        <v>34.492882320368814</v>
      </c>
      <c r="AR338" s="120">
        <f t="shared" si="142"/>
        <v>34.492883167058793</v>
      </c>
      <c r="AS338" s="120">
        <f t="shared" si="142"/>
        <v>34.492868884543434</v>
      </c>
      <c r="AT338" s="120">
        <f t="shared" si="142"/>
        <v>34.49310980950527</v>
      </c>
      <c r="AU338" s="120">
        <f t="shared" si="139"/>
        <v>34.489045248501306</v>
      </c>
    </row>
    <row r="339" spans="26:47" ht="12.95" customHeight="1" x14ac:dyDescent="0.2">
      <c r="Z339">
        <f t="shared" si="125"/>
        <v>0</v>
      </c>
      <c r="AA339" s="120">
        <f t="shared" si="126"/>
        <v>-9.1877607334964195E-4</v>
      </c>
      <c r="AB339" s="120">
        <f t="shared" si="127"/>
        <v>-9999</v>
      </c>
      <c r="AC339" s="120">
        <f t="shared" si="128"/>
        <v>0</v>
      </c>
      <c r="AD339" s="120">
        <f t="shared" si="129"/>
        <v>-9999</v>
      </c>
      <c r="AE339" s="120">
        <f t="shared" si="130"/>
        <v>0</v>
      </c>
      <c r="AF339">
        <f t="shared" si="131"/>
        <v>-9999</v>
      </c>
      <c r="AG339" s="136"/>
      <c r="AH339">
        <f t="shared" si="132"/>
        <v>1.7527821288140035E-2</v>
      </c>
      <c r="AI339">
        <f t="shared" si="133"/>
        <v>0.94070450317383725</v>
      </c>
      <c r="AJ339">
        <f t="shared" si="134"/>
        <v>0.70033663967173654</v>
      </c>
      <c r="AK339">
        <f t="shared" si="135"/>
        <v>3.6159814536456708E-3</v>
      </c>
      <c r="AL339">
        <f t="shared" si="136"/>
        <v>3.0806856844577291</v>
      </c>
      <c r="AM339">
        <f t="shared" si="137"/>
        <v>32.826812986758966</v>
      </c>
      <c r="AN339" s="120">
        <f t="shared" si="142"/>
        <v>34.492882367762817</v>
      </c>
      <c r="AO339" s="120">
        <f t="shared" si="142"/>
        <v>34.492882367586425</v>
      </c>
      <c r="AP339" s="120">
        <f t="shared" si="142"/>
        <v>34.492882370561951</v>
      </c>
      <c r="AQ339" s="120">
        <f t="shared" si="142"/>
        <v>34.492882320368814</v>
      </c>
      <c r="AR339" s="120">
        <f t="shared" si="142"/>
        <v>34.492883167058793</v>
      </c>
      <c r="AS339" s="120">
        <f t="shared" si="142"/>
        <v>34.492868884543434</v>
      </c>
      <c r="AT339" s="120">
        <f t="shared" si="142"/>
        <v>34.49310980950527</v>
      </c>
      <c r="AU339" s="120">
        <f t="shared" si="139"/>
        <v>34.489045248501306</v>
      </c>
    </row>
    <row r="340" spans="26:47" ht="12.95" customHeight="1" x14ac:dyDescent="0.2">
      <c r="Z340">
        <f t="shared" si="125"/>
        <v>0</v>
      </c>
      <c r="AA340" s="120">
        <f t="shared" si="126"/>
        <v>-9.1877607334964195E-4</v>
      </c>
      <c r="AB340" s="120">
        <f t="shared" si="127"/>
        <v>-9999</v>
      </c>
      <c r="AC340" s="120">
        <f t="shared" si="128"/>
        <v>0</v>
      </c>
      <c r="AD340" s="120">
        <f t="shared" si="129"/>
        <v>-9999</v>
      </c>
      <c r="AE340" s="120">
        <f t="shared" si="130"/>
        <v>0</v>
      </c>
      <c r="AF340">
        <f t="shared" si="131"/>
        <v>-9999</v>
      </c>
      <c r="AG340" s="136"/>
      <c r="AH340">
        <f t="shared" si="132"/>
        <v>1.7527821288140035E-2</v>
      </c>
      <c r="AI340">
        <f t="shared" si="133"/>
        <v>0.94070450317383725</v>
      </c>
      <c r="AJ340">
        <f t="shared" si="134"/>
        <v>0.70033663967173654</v>
      </c>
      <c r="AK340">
        <f t="shared" si="135"/>
        <v>3.6159814536456708E-3</v>
      </c>
      <c r="AL340">
        <f t="shared" si="136"/>
        <v>3.0806856844577291</v>
      </c>
      <c r="AM340">
        <f t="shared" si="137"/>
        <v>32.826812986758966</v>
      </c>
      <c r="AN340" s="120">
        <f t="shared" si="142"/>
        <v>34.492882367762817</v>
      </c>
      <c r="AO340" s="120">
        <f t="shared" si="142"/>
        <v>34.492882367586425</v>
      </c>
      <c r="AP340" s="120">
        <f t="shared" si="142"/>
        <v>34.492882370561951</v>
      </c>
      <c r="AQ340" s="120">
        <f t="shared" si="142"/>
        <v>34.492882320368814</v>
      </c>
      <c r="AR340" s="120">
        <f t="shared" si="142"/>
        <v>34.492883167058793</v>
      </c>
      <c r="AS340" s="120">
        <f t="shared" si="142"/>
        <v>34.492868884543434</v>
      </c>
      <c r="AT340" s="120">
        <f t="shared" si="142"/>
        <v>34.49310980950527</v>
      </c>
      <c r="AU340" s="120">
        <f t="shared" si="139"/>
        <v>34.489045248501306</v>
      </c>
    </row>
    <row r="341" spans="26:47" ht="12.95" customHeight="1" x14ac:dyDescent="0.2">
      <c r="Z341">
        <f t="shared" ref="Z341:Z404" si="143">F341</f>
        <v>0</v>
      </c>
      <c r="AA341" s="120">
        <f t="shared" ref="AA341:AA404" si="144">AB$3+AB$4*Z341+AB$5*Z341^2+AH341</f>
        <v>-9.1877607334964195E-4</v>
      </c>
      <c r="AB341" s="120">
        <f t="shared" ref="AB341:AB404" si="145">IF(S341&lt;&gt;0,G341-AH341, -9999)</f>
        <v>-9999</v>
      </c>
      <c r="AC341" s="120">
        <f t="shared" ref="AC341:AC404" si="146">+G341-P341</f>
        <v>0</v>
      </c>
      <c r="AD341" s="120">
        <f t="shared" ref="AD341:AD404" si="147">IF(S341&lt;&gt;0,G341-AA341, -9999)</f>
        <v>-9999</v>
      </c>
      <c r="AE341" s="120">
        <f t="shared" ref="AE341:AE404" si="148">+(G341-AA341)^2*S341</f>
        <v>0</v>
      </c>
      <c r="AF341">
        <f t="shared" ref="AF341:AF404" si="149">IF(S341&lt;&gt;0,G341-P341, -9999)</f>
        <v>-9999</v>
      </c>
      <c r="AG341" s="136"/>
      <c r="AH341">
        <f t="shared" ref="AH341:AH404" si="150">$AB$6*($AB$11/AI341*AJ341+$AB$12)</f>
        <v>1.7527821288140035E-2</v>
      </c>
      <c r="AI341">
        <f t="shared" ref="AI341:AI404" si="151">1+$AB$7*COS(AL341)</f>
        <v>0.94070450317383725</v>
      </c>
      <c r="AJ341">
        <f t="shared" ref="AJ341:AJ404" si="152">SIN(AL341+RADIANS($AB$9))</f>
        <v>0.70033663967173654</v>
      </c>
      <c r="AK341">
        <f t="shared" ref="AK341:AK404" si="153">$AB$7*SIN(AL341)</f>
        <v>3.6159814536456708E-3</v>
      </c>
      <c r="AL341">
        <f t="shared" ref="AL341:AL404" si="154">2*ATAN(AM341)</f>
        <v>3.0806856844577291</v>
      </c>
      <c r="AM341">
        <f t="shared" ref="AM341:AM404" si="155">SQRT((1+$AB$7)/(1-$AB$7))*TAN(AN341/2)</f>
        <v>32.826812986758966</v>
      </c>
      <c r="AN341" s="120">
        <f t="shared" ref="AN341:AT356" si="156">$AU341+$AB$7*SIN(AO341)</f>
        <v>34.492882367762817</v>
      </c>
      <c r="AO341" s="120">
        <f t="shared" si="156"/>
        <v>34.492882367586425</v>
      </c>
      <c r="AP341" s="120">
        <f t="shared" si="156"/>
        <v>34.492882370561951</v>
      </c>
      <c r="AQ341" s="120">
        <f t="shared" si="156"/>
        <v>34.492882320368814</v>
      </c>
      <c r="AR341" s="120">
        <f t="shared" si="156"/>
        <v>34.492883167058793</v>
      </c>
      <c r="AS341" s="120">
        <f t="shared" si="156"/>
        <v>34.492868884543434</v>
      </c>
      <c r="AT341" s="120">
        <f t="shared" si="156"/>
        <v>34.49310980950527</v>
      </c>
      <c r="AU341" s="120">
        <f t="shared" ref="AU341:AU404" si="157">RADIANS($AB$9)+$AB$18*(F341-AB$15)</f>
        <v>34.489045248501306</v>
      </c>
    </row>
    <row r="342" spans="26:47" ht="12.95" customHeight="1" x14ac:dyDescent="0.2">
      <c r="Z342">
        <f t="shared" si="143"/>
        <v>0</v>
      </c>
      <c r="AA342" s="120">
        <f t="shared" si="144"/>
        <v>-9.1877607334964195E-4</v>
      </c>
      <c r="AB342" s="120">
        <f t="shared" si="145"/>
        <v>-9999</v>
      </c>
      <c r="AC342" s="120">
        <f t="shared" si="146"/>
        <v>0</v>
      </c>
      <c r="AD342" s="120">
        <f t="shared" si="147"/>
        <v>-9999</v>
      </c>
      <c r="AE342" s="120">
        <f t="shared" si="148"/>
        <v>0</v>
      </c>
      <c r="AF342">
        <f t="shared" si="149"/>
        <v>-9999</v>
      </c>
      <c r="AG342" s="136"/>
      <c r="AH342">
        <f t="shared" si="150"/>
        <v>1.7527821288140035E-2</v>
      </c>
      <c r="AI342">
        <f t="shared" si="151"/>
        <v>0.94070450317383725</v>
      </c>
      <c r="AJ342">
        <f t="shared" si="152"/>
        <v>0.70033663967173654</v>
      </c>
      <c r="AK342">
        <f t="shared" si="153"/>
        <v>3.6159814536456708E-3</v>
      </c>
      <c r="AL342">
        <f t="shared" si="154"/>
        <v>3.0806856844577291</v>
      </c>
      <c r="AM342">
        <f t="shared" si="155"/>
        <v>32.826812986758966</v>
      </c>
      <c r="AN342" s="120">
        <f t="shared" si="156"/>
        <v>34.492882367762817</v>
      </c>
      <c r="AO342" s="120">
        <f t="shared" si="156"/>
        <v>34.492882367586425</v>
      </c>
      <c r="AP342" s="120">
        <f t="shared" si="156"/>
        <v>34.492882370561951</v>
      </c>
      <c r="AQ342" s="120">
        <f t="shared" si="156"/>
        <v>34.492882320368814</v>
      </c>
      <c r="AR342" s="120">
        <f t="shared" si="156"/>
        <v>34.492883167058793</v>
      </c>
      <c r="AS342" s="120">
        <f t="shared" si="156"/>
        <v>34.492868884543434</v>
      </c>
      <c r="AT342" s="120">
        <f t="shared" si="156"/>
        <v>34.49310980950527</v>
      </c>
      <c r="AU342" s="120">
        <f t="shared" si="157"/>
        <v>34.489045248501306</v>
      </c>
    </row>
    <row r="343" spans="26:47" ht="12.95" customHeight="1" x14ac:dyDescent="0.2">
      <c r="Z343">
        <f t="shared" si="143"/>
        <v>0</v>
      </c>
      <c r="AA343" s="120">
        <f t="shared" si="144"/>
        <v>-9.1877607334964195E-4</v>
      </c>
      <c r="AB343" s="120">
        <f t="shared" si="145"/>
        <v>-9999</v>
      </c>
      <c r="AC343" s="120">
        <f t="shared" si="146"/>
        <v>0</v>
      </c>
      <c r="AD343" s="120">
        <f t="shared" si="147"/>
        <v>-9999</v>
      </c>
      <c r="AE343" s="120">
        <f t="shared" si="148"/>
        <v>0</v>
      </c>
      <c r="AF343">
        <f t="shared" si="149"/>
        <v>-9999</v>
      </c>
      <c r="AG343" s="136"/>
      <c r="AH343">
        <f t="shared" si="150"/>
        <v>1.7527821288140035E-2</v>
      </c>
      <c r="AI343">
        <f t="shared" si="151"/>
        <v>0.94070450317383725</v>
      </c>
      <c r="AJ343">
        <f t="shared" si="152"/>
        <v>0.70033663967173654</v>
      </c>
      <c r="AK343">
        <f t="shared" si="153"/>
        <v>3.6159814536456708E-3</v>
      </c>
      <c r="AL343">
        <f t="shared" si="154"/>
        <v>3.0806856844577291</v>
      </c>
      <c r="AM343">
        <f t="shared" si="155"/>
        <v>32.826812986758966</v>
      </c>
      <c r="AN343" s="120">
        <f t="shared" si="156"/>
        <v>34.492882367762817</v>
      </c>
      <c r="AO343" s="120">
        <f t="shared" si="156"/>
        <v>34.492882367586425</v>
      </c>
      <c r="AP343" s="120">
        <f t="shared" si="156"/>
        <v>34.492882370561951</v>
      </c>
      <c r="AQ343" s="120">
        <f t="shared" si="156"/>
        <v>34.492882320368814</v>
      </c>
      <c r="AR343" s="120">
        <f t="shared" si="156"/>
        <v>34.492883167058793</v>
      </c>
      <c r="AS343" s="120">
        <f t="shared" si="156"/>
        <v>34.492868884543434</v>
      </c>
      <c r="AT343" s="120">
        <f t="shared" si="156"/>
        <v>34.49310980950527</v>
      </c>
      <c r="AU343" s="120">
        <f t="shared" si="157"/>
        <v>34.489045248501306</v>
      </c>
    </row>
    <row r="344" spans="26:47" ht="12.95" customHeight="1" x14ac:dyDescent="0.2">
      <c r="Z344">
        <f t="shared" si="143"/>
        <v>0</v>
      </c>
      <c r="AA344" s="120">
        <f t="shared" si="144"/>
        <v>-9.1877607334964195E-4</v>
      </c>
      <c r="AB344" s="120">
        <f t="shared" si="145"/>
        <v>-9999</v>
      </c>
      <c r="AC344" s="120">
        <f t="shared" si="146"/>
        <v>0</v>
      </c>
      <c r="AD344" s="120">
        <f t="shared" si="147"/>
        <v>-9999</v>
      </c>
      <c r="AE344" s="120">
        <f t="shared" si="148"/>
        <v>0</v>
      </c>
      <c r="AF344">
        <f t="shared" si="149"/>
        <v>-9999</v>
      </c>
      <c r="AG344" s="136"/>
      <c r="AH344">
        <f t="shared" si="150"/>
        <v>1.7527821288140035E-2</v>
      </c>
      <c r="AI344">
        <f t="shared" si="151"/>
        <v>0.94070450317383725</v>
      </c>
      <c r="AJ344">
        <f t="shared" si="152"/>
        <v>0.70033663967173654</v>
      </c>
      <c r="AK344">
        <f t="shared" si="153"/>
        <v>3.6159814536456708E-3</v>
      </c>
      <c r="AL344">
        <f t="shared" si="154"/>
        <v>3.0806856844577291</v>
      </c>
      <c r="AM344">
        <f t="shared" si="155"/>
        <v>32.826812986758966</v>
      </c>
      <c r="AN344" s="120">
        <f t="shared" si="156"/>
        <v>34.492882367762817</v>
      </c>
      <c r="AO344" s="120">
        <f t="shared" si="156"/>
        <v>34.492882367586425</v>
      </c>
      <c r="AP344" s="120">
        <f t="shared" si="156"/>
        <v>34.492882370561951</v>
      </c>
      <c r="AQ344" s="120">
        <f t="shared" si="156"/>
        <v>34.492882320368814</v>
      </c>
      <c r="AR344" s="120">
        <f t="shared" si="156"/>
        <v>34.492883167058793</v>
      </c>
      <c r="AS344" s="120">
        <f t="shared" si="156"/>
        <v>34.492868884543434</v>
      </c>
      <c r="AT344" s="120">
        <f t="shared" si="156"/>
        <v>34.49310980950527</v>
      </c>
      <c r="AU344" s="120">
        <f t="shared" si="157"/>
        <v>34.489045248501306</v>
      </c>
    </row>
    <row r="345" spans="26:47" ht="12.95" customHeight="1" x14ac:dyDescent="0.2">
      <c r="Z345">
        <f t="shared" si="143"/>
        <v>0</v>
      </c>
      <c r="AA345" s="120">
        <f t="shared" si="144"/>
        <v>-9.1877607334964195E-4</v>
      </c>
      <c r="AB345" s="120">
        <f t="shared" si="145"/>
        <v>-9999</v>
      </c>
      <c r="AC345" s="120">
        <f t="shared" si="146"/>
        <v>0</v>
      </c>
      <c r="AD345" s="120">
        <f t="shared" si="147"/>
        <v>-9999</v>
      </c>
      <c r="AE345" s="120">
        <f t="shared" si="148"/>
        <v>0</v>
      </c>
      <c r="AF345">
        <f t="shared" si="149"/>
        <v>-9999</v>
      </c>
      <c r="AG345" s="136"/>
      <c r="AH345">
        <f t="shared" si="150"/>
        <v>1.7527821288140035E-2</v>
      </c>
      <c r="AI345">
        <f t="shared" si="151"/>
        <v>0.94070450317383725</v>
      </c>
      <c r="AJ345">
        <f t="shared" si="152"/>
        <v>0.70033663967173654</v>
      </c>
      <c r="AK345">
        <f t="shared" si="153"/>
        <v>3.6159814536456708E-3</v>
      </c>
      <c r="AL345">
        <f t="shared" si="154"/>
        <v>3.0806856844577291</v>
      </c>
      <c r="AM345">
        <f t="shared" si="155"/>
        <v>32.826812986758966</v>
      </c>
      <c r="AN345" s="120">
        <f t="shared" si="156"/>
        <v>34.492882367762817</v>
      </c>
      <c r="AO345" s="120">
        <f t="shared" si="156"/>
        <v>34.492882367586425</v>
      </c>
      <c r="AP345" s="120">
        <f t="shared" si="156"/>
        <v>34.492882370561951</v>
      </c>
      <c r="AQ345" s="120">
        <f t="shared" si="156"/>
        <v>34.492882320368814</v>
      </c>
      <c r="AR345" s="120">
        <f t="shared" si="156"/>
        <v>34.492883167058793</v>
      </c>
      <c r="AS345" s="120">
        <f t="shared" si="156"/>
        <v>34.492868884543434</v>
      </c>
      <c r="AT345" s="120">
        <f t="shared" si="156"/>
        <v>34.49310980950527</v>
      </c>
      <c r="AU345" s="120">
        <f t="shared" si="157"/>
        <v>34.489045248501306</v>
      </c>
    </row>
    <row r="346" spans="26:47" ht="12.95" customHeight="1" x14ac:dyDescent="0.2">
      <c r="Z346">
        <f t="shared" si="143"/>
        <v>0</v>
      </c>
      <c r="AA346" s="120">
        <f t="shared" si="144"/>
        <v>-9.1877607334964195E-4</v>
      </c>
      <c r="AB346" s="120">
        <f t="shared" si="145"/>
        <v>-9999</v>
      </c>
      <c r="AC346" s="120">
        <f t="shared" si="146"/>
        <v>0</v>
      </c>
      <c r="AD346" s="120">
        <f t="shared" si="147"/>
        <v>-9999</v>
      </c>
      <c r="AE346" s="120">
        <f t="shared" si="148"/>
        <v>0</v>
      </c>
      <c r="AF346">
        <f t="shared" si="149"/>
        <v>-9999</v>
      </c>
      <c r="AG346" s="136"/>
      <c r="AH346">
        <f t="shared" si="150"/>
        <v>1.7527821288140035E-2</v>
      </c>
      <c r="AI346">
        <f t="shared" si="151"/>
        <v>0.94070450317383725</v>
      </c>
      <c r="AJ346">
        <f t="shared" si="152"/>
        <v>0.70033663967173654</v>
      </c>
      <c r="AK346">
        <f t="shared" si="153"/>
        <v>3.6159814536456708E-3</v>
      </c>
      <c r="AL346">
        <f t="shared" si="154"/>
        <v>3.0806856844577291</v>
      </c>
      <c r="AM346">
        <f t="shared" si="155"/>
        <v>32.826812986758966</v>
      </c>
      <c r="AN346" s="120">
        <f t="shared" si="156"/>
        <v>34.492882367762817</v>
      </c>
      <c r="AO346" s="120">
        <f t="shared" si="156"/>
        <v>34.492882367586425</v>
      </c>
      <c r="AP346" s="120">
        <f t="shared" si="156"/>
        <v>34.492882370561951</v>
      </c>
      <c r="AQ346" s="120">
        <f t="shared" si="156"/>
        <v>34.492882320368814</v>
      </c>
      <c r="AR346" s="120">
        <f t="shared" si="156"/>
        <v>34.492883167058793</v>
      </c>
      <c r="AS346" s="120">
        <f t="shared" si="156"/>
        <v>34.492868884543434</v>
      </c>
      <c r="AT346" s="120">
        <f t="shared" si="156"/>
        <v>34.49310980950527</v>
      </c>
      <c r="AU346" s="120">
        <f t="shared" si="157"/>
        <v>34.489045248501306</v>
      </c>
    </row>
    <row r="347" spans="26:47" ht="12.95" customHeight="1" x14ac:dyDescent="0.2">
      <c r="Z347">
        <f t="shared" si="143"/>
        <v>0</v>
      </c>
      <c r="AA347" s="120">
        <f t="shared" si="144"/>
        <v>-9.1877607334964195E-4</v>
      </c>
      <c r="AB347" s="120">
        <f t="shared" si="145"/>
        <v>-9999</v>
      </c>
      <c r="AC347" s="120">
        <f t="shared" si="146"/>
        <v>0</v>
      </c>
      <c r="AD347" s="120">
        <f t="shared" si="147"/>
        <v>-9999</v>
      </c>
      <c r="AE347" s="120">
        <f t="shared" si="148"/>
        <v>0</v>
      </c>
      <c r="AF347">
        <f t="shared" si="149"/>
        <v>-9999</v>
      </c>
      <c r="AG347" s="136"/>
      <c r="AH347">
        <f t="shared" si="150"/>
        <v>1.7527821288140035E-2</v>
      </c>
      <c r="AI347">
        <f t="shared" si="151"/>
        <v>0.94070450317383725</v>
      </c>
      <c r="AJ347">
        <f t="shared" si="152"/>
        <v>0.70033663967173654</v>
      </c>
      <c r="AK347">
        <f t="shared" si="153"/>
        <v>3.6159814536456708E-3</v>
      </c>
      <c r="AL347">
        <f t="shared" si="154"/>
        <v>3.0806856844577291</v>
      </c>
      <c r="AM347">
        <f t="shared" si="155"/>
        <v>32.826812986758966</v>
      </c>
      <c r="AN347" s="120">
        <f t="shared" si="156"/>
        <v>34.492882367762817</v>
      </c>
      <c r="AO347" s="120">
        <f t="shared" si="156"/>
        <v>34.492882367586425</v>
      </c>
      <c r="AP347" s="120">
        <f t="shared" si="156"/>
        <v>34.492882370561951</v>
      </c>
      <c r="AQ347" s="120">
        <f t="shared" si="156"/>
        <v>34.492882320368814</v>
      </c>
      <c r="AR347" s="120">
        <f t="shared" si="156"/>
        <v>34.492883167058793</v>
      </c>
      <c r="AS347" s="120">
        <f t="shared" si="156"/>
        <v>34.492868884543434</v>
      </c>
      <c r="AT347" s="120">
        <f t="shared" si="156"/>
        <v>34.49310980950527</v>
      </c>
      <c r="AU347" s="120">
        <f t="shared" si="157"/>
        <v>34.489045248501306</v>
      </c>
    </row>
    <row r="348" spans="26:47" ht="12.95" customHeight="1" x14ac:dyDescent="0.2">
      <c r="Z348">
        <f t="shared" si="143"/>
        <v>0</v>
      </c>
      <c r="AA348" s="120">
        <f t="shared" si="144"/>
        <v>-9.1877607334964195E-4</v>
      </c>
      <c r="AB348" s="120">
        <f t="shared" si="145"/>
        <v>-9999</v>
      </c>
      <c r="AC348" s="120">
        <f t="shared" si="146"/>
        <v>0</v>
      </c>
      <c r="AD348" s="120">
        <f t="shared" si="147"/>
        <v>-9999</v>
      </c>
      <c r="AE348" s="120">
        <f t="shared" si="148"/>
        <v>0</v>
      </c>
      <c r="AF348">
        <f t="shared" si="149"/>
        <v>-9999</v>
      </c>
      <c r="AG348" s="136"/>
      <c r="AH348">
        <f t="shared" si="150"/>
        <v>1.7527821288140035E-2</v>
      </c>
      <c r="AI348">
        <f t="shared" si="151"/>
        <v>0.94070450317383725</v>
      </c>
      <c r="AJ348">
        <f t="shared" si="152"/>
        <v>0.70033663967173654</v>
      </c>
      <c r="AK348">
        <f t="shared" si="153"/>
        <v>3.6159814536456708E-3</v>
      </c>
      <c r="AL348">
        <f t="shared" si="154"/>
        <v>3.0806856844577291</v>
      </c>
      <c r="AM348">
        <f t="shared" si="155"/>
        <v>32.826812986758966</v>
      </c>
      <c r="AN348" s="120">
        <f t="shared" si="156"/>
        <v>34.492882367762817</v>
      </c>
      <c r="AO348" s="120">
        <f t="shared" si="156"/>
        <v>34.492882367586425</v>
      </c>
      <c r="AP348" s="120">
        <f t="shared" si="156"/>
        <v>34.492882370561951</v>
      </c>
      <c r="AQ348" s="120">
        <f t="shared" si="156"/>
        <v>34.492882320368814</v>
      </c>
      <c r="AR348" s="120">
        <f t="shared" si="156"/>
        <v>34.492883167058793</v>
      </c>
      <c r="AS348" s="120">
        <f t="shared" si="156"/>
        <v>34.492868884543434</v>
      </c>
      <c r="AT348" s="120">
        <f t="shared" si="156"/>
        <v>34.49310980950527</v>
      </c>
      <c r="AU348" s="120">
        <f t="shared" si="157"/>
        <v>34.489045248501306</v>
      </c>
    </row>
    <row r="349" spans="26:47" ht="12.95" customHeight="1" x14ac:dyDescent="0.2">
      <c r="Z349">
        <f t="shared" si="143"/>
        <v>0</v>
      </c>
      <c r="AA349" s="120">
        <f t="shared" si="144"/>
        <v>-9.1877607334964195E-4</v>
      </c>
      <c r="AB349" s="120">
        <f t="shared" si="145"/>
        <v>-9999</v>
      </c>
      <c r="AC349" s="120">
        <f t="shared" si="146"/>
        <v>0</v>
      </c>
      <c r="AD349" s="120">
        <f t="shared" si="147"/>
        <v>-9999</v>
      </c>
      <c r="AE349" s="120">
        <f t="shared" si="148"/>
        <v>0</v>
      </c>
      <c r="AF349">
        <f t="shared" si="149"/>
        <v>-9999</v>
      </c>
      <c r="AG349" s="136"/>
      <c r="AH349">
        <f t="shared" si="150"/>
        <v>1.7527821288140035E-2</v>
      </c>
      <c r="AI349">
        <f t="shared" si="151"/>
        <v>0.94070450317383725</v>
      </c>
      <c r="AJ349">
        <f t="shared" si="152"/>
        <v>0.70033663967173654</v>
      </c>
      <c r="AK349">
        <f t="shared" si="153"/>
        <v>3.6159814536456708E-3</v>
      </c>
      <c r="AL349">
        <f t="shared" si="154"/>
        <v>3.0806856844577291</v>
      </c>
      <c r="AM349">
        <f t="shared" si="155"/>
        <v>32.826812986758966</v>
      </c>
      <c r="AN349" s="120">
        <f t="shared" si="156"/>
        <v>34.492882367762817</v>
      </c>
      <c r="AO349" s="120">
        <f t="shared" si="156"/>
        <v>34.492882367586425</v>
      </c>
      <c r="AP349" s="120">
        <f t="shared" si="156"/>
        <v>34.492882370561951</v>
      </c>
      <c r="AQ349" s="120">
        <f t="shared" si="156"/>
        <v>34.492882320368814</v>
      </c>
      <c r="AR349" s="120">
        <f t="shared" si="156"/>
        <v>34.492883167058793</v>
      </c>
      <c r="AS349" s="120">
        <f t="shared" si="156"/>
        <v>34.492868884543434</v>
      </c>
      <c r="AT349" s="120">
        <f t="shared" si="156"/>
        <v>34.49310980950527</v>
      </c>
      <c r="AU349" s="120">
        <f t="shared" si="157"/>
        <v>34.489045248501306</v>
      </c>
    </row>
    <row r="350" spans="26:47" ht="12.95" customHeight="1" x14ac:dyDescent="0.2">
      <c r="Z350">
        <f t="shared" si="143"/>
        <v>0</v>
      </c>
      <c r="AA350" s="120">
        <f t="shared" si="144"/>
        <v>-9.1877607334964195E-4</v>
      </c>
      <c r="AB350" s="120">
        <f t="shared" si="145"/>
        <v>-9999</v>
      </c>
      <c r="AC350" s="120">
        <f t="shared" si="146"/>
        <v>0</v>
      </c>
      <c r="AD350" s="120">
        <f t="shared" si="147"/>
        <v>-9999</v>
      </c>
      <c r="AE350" s="120">
        <f t="shared" si="148"/>
        <v>0</v>
      </c>
      <c r="AF350">
        <f t="shared" si="149"/>
        <v>-9999</v>
      </c>
      <c r="AG350" s="136"/>
      <c r="AH350">
        <f t="shared" si="150"/>
        <v>1.7527821288140035E-2</v>
      </c>
      <c r="AI350">
        <f t="shared" si="151"/>
        <v>0.94070450317383725</v>
      </c>
      <c r="AJ350">
        <f t="shared" si="152"/>
        <v>0.70033663967173654</v>
      </c>
      <c r="AK350">
        <f t="shared" si="153"/>
        <v>3.6159814536456708E-3</v>
      </c>
      <c r="AL350">
        <f t="shared" si="154"/>
        <v>3.0806856844577291</v>
      </c>
      <c r="AM350">
        <f t="shared" si="155"/>
        <v>32.826812986758966</v>
      </c>
      <c r="AN350" s="120">
        <f t="shared" si="156"/>
        <v>34.492882367762817</v>
      </c>
      <c r="AO350" s="120">
        <f t="shared" si="156"/>
        <v>34.492882367586425</v>
      </c>
      <c r="AP350" s="120">
        <f t="shared" si="156"/>
        <v>34.492882370561951</v>
      </c>
      <c r="AQ350" s="120">
        <f t="shared" si="156"/>
        <v>34.492882320368814</v>
      </c>
      <c r="AR350" s="120">
        <f t="shared" si="156"/>
        <v>34.492883167058793</v>
      </c>
      <c r="AS350" s="120">
        <f t="shared" si="156"/>
        <v>34.492868884543434</v>
      </c>
      <c r="AT350" s="120">
        <f t="shared" si="156"/>
        <v>34.49310980950527</v>
      </c>
      <c r="AU350" s="120">
        <f t="shared" si="157"/>
        <v>34.489045248501306</v>
      </c>
    </row>
    <row r="351" spans="26:47" ht="12.95" customHeight="1" x14ac:dyDescent="0.2">
      <c r="Z351">
        <f t="shared" si="143"/>
        <v>0</v>
      </c>
      <c r="AA351" s="120">
        <f t="shared" si="144"/>
        <v>-9.1877607334964195E-4</v>
      </c>
      <c r="AB351" s="120">
        <f t="shared" si="145"/>
        <v>-9999</v>
      </c>
      <c r="AC351" s="120">
        <f t="shared" si="146"/>
        <v>0</v>
      </c>
      <c r="AD351" s="120">
        <f t="shared" si="147"/>
        <v>-9999</v>
      </c>
      <c r="AE351" s="120">
        <f t="shared" si="148"/>
        <v>0</v>
      </c>
      <c r="AF351">
        <f t="shared" si="149"/>
        <v>-9999</v>
      </c>
      <c r="AG351" s="136"/>
      <c r="AH351">
        <f t="shared" si="150"/>
        <v>1.7527821288140035E-2</v>
      </c>
      <c r="AI351">
        <f t="shared" si="151"/>
        <v>0.94070450317383725</v>
      </c>
      <c r="AJ351">
        <f t="shared" si="152"/>
        <v>0.70033663967173654</v>
      </c>
      <c r="AK351">
        <f t="shared" si="153"/>
        <v>3.6159814536456708E-3</v>
      </c>
      <c r="AL351">
        <f t="shared" si="154"/>
        <v>3.0806856844577291</v>
      </c>
      <c r="AM351">
        <f t="shared" si="155"/>
        <v>32.826812986758966</v>
      </c>
      <c r="AN351" s="120">
        <f t="shared" si="156"/>
        <v>34.492882367762817</v>
      </c>
      <c r="AO351" s="120">
        <f t="shared" si="156"/>
        <v>34.492882367586425</v>
      </c>
      <c r="AP351" s="120">
        <f t="shared" si="156"/>
        <v>34.492882370561951</v>
      </c>
      <c r="AQ351" s="120">
        <f t="shared" si="156"/>
        <v>34.492882320368814</v>
      </c>
      <c r="AR351" s="120">
        <f t="shared" si="156"/>
        <v>34.492883167058793</v>
      </c>
      <c r="AS351" s="120">
        <f t="shared" si="156"/>
        <v>34.492868884543434</v>
      </c>
      <c r="AT351" s="120">
        <f t="shared" si="156"/>
        <v>34.49310980950527</v>
      </c>
      <c r="AU351" s="120">
        <f t="shared" si="157"/>
        <v>34.489045248501306</v>
      </c>
    </row>
    <row r="352" spans="26:47" ht="12.95" customHeight="1" x14ac:dyDescent="0.2">
      <c r="Z352">
        <f t="shared" si="143"/>
        <v>0</v>
      </c>
      <c r="AA352" s="120">
        <f t="shared" si="144"/>
        <v>-9.1877607334964195E-4</v>
      </c>
      <c r="AB352" s="120">
        <f t="shared" si="145"/>
        <v>-9999</v>
      </c>
      <c r="AC352" s="120">
        <f t="shared" si="146"/>
        <v>0</v>
      </c>
      <c r="AD352" s="120">
        <f t="shared" si="147"/>
        <v>-9999</v>
      </c>
      <c r="AE352" s="120">
        <f t="shared" si="148"/>
        <v>0</v>
      </c>
      <c r="AF352">
        <f t="shared" si="149"/>
        <v>-9999</v>
      </c>
      <c r="AG352" s="136"/>
      <c r="AH352">
        <f t="shared" si="150"/>
        <v>1.7527821288140035E-2</v>
      </c>
      <c r="AI352">
        <f t="shared" si="151"/>
        <v>0.94070450317383725</v>
      </c>
      <c r="AJ352">
        <f t="shared" si="152"/>
        <v>0.70033663967173654</v>
      </c>
      <c r="AK352">
        <f t="shared" si="153"/>
        <v>3.6159814536456708E-3</v>
      </c>
      <c r="AL352">
        <f t="shared" si="154"/>
        <v>3.0806856844577291</v>
      </c>
      <c r="AM352">
        <f t="shared" si="155"/>
        <v>32.826812986758966</v>
      </c>
      <c r="AN352" s="120">
        <f t="shared" si="156"/>
        <v>34.492882367762817</v>
      </c>
      <c r="AO352" s="120">
        <f t="shared" si="156"/>
        <v>34.492882367586425</v>
      </c>
      <c r="AP352" s="120">
        <f t="shared" si="156"/>
        <v>34.492882370561951</v>
      </c>
      <c r="AQ352" s="120">
        <f t="shared" si="156"/>
        <v>34.492882320368814</v>
      </c>
      <c r="AR352" s="120">
        <f t="shared" si="156"/>
        <v>34.492883167058793</v>
      </c>
      <c r="AS352" s="120">
        <f t="shared" si="156"/>
        <v>34.492868884543434</v>
      </c>
      <c r="AT352" s="120">
        <f t="shared" si="156"/>
        <v>34.49310980950527</v>
      </c>
      <c r="AU352" s="120">
        <f t="shared" si="157"/>
        <v>34.489045248501306</v>
      </c>
    </row>
    <row r="353" spans="26:64" ht="12.95" customHeight="1" x14ac:dyDescent="0.2">
      <c r="Z353">
        <f t="shared" si="143"/>
        <v>0</v>
      </c>
      <c r="AA353" s="120">
        <f t="shared" si="144"/>
        <v>-9.1877607334964195E-4</v>
      </c>
      <c r="AB353" s="120">
        <f t="shared" si="145"/>
        <v>-9999</v>
      </c>
      <c r="AC353" s="120">
        <f t="shared" si="146"/>
        <v>0</v>
      </c>
      <c r="AD353" s="120">
        <f t="shared" si="147"/>
        <v>-9999</v>
      </c>
      <c r="AE353" s="120">
        <f t="shared" si="148"/>
        <v>0</v>
      </c>
      <c r="AF353">
        <f t="shared" si="149"/>
        <v>-9999</v>
      </c>
      <c r="AG353" s="136"/>
      <c r="AH353">
        <f t="shared" si="150"/>
        <v>1.7527821288140035E-2</v>
      </c>
      <c r="AI353">
        <f t="shared" si="151"/>
        <v>0.94070450317383725</v>
      </c>
      <c r="AJ353">
        <f t="shared" si="152"/>
        <v>0.70033663967173654</v>
      </c>
      <c r="AK353">
        <f t="shared" si="153"/>
        <v>3.6159814536456708E-3</v>
      </c>
      <c r="AL353">
        <f t="shared" si="154"/>
        <v>3.0806856844577291</v>
      </c>
      <c r="AM353">
        <f t="shared" si="155"/>
        <v>32.826812986758966</v>
      </c>
      <c r="AN353" s="120">
        <f t="shared" si="156"/>
        <v>34.492882367762817</v>
      </c>
      <c r="AO353" s="120">
        <f t="shared" si="156"/>
        <v>34.492882367586425</v>
      </c>
      <c r="AP353" s="120">
        <f t="shared" si="156"/>
        <v>34.492882370561951</v>
      </c>
      <c r="AQ353" s="120">
        <f t="shared" si="156"/>
        <v>34.492882320368814</v>
      </c>
      <c r="AR353" s="120">
        <f t="shared" si="156"/>
        <v>34.492883167058793</v>
      </c>
      <c r="AS353" s="120">
        <f t="shared" si="156"/>
        <v>34.492868884543434</v>
      </c>
      <c r="AT353" s="120">
        <f t="shared" si="156"/>
        <v>34.49310980950527</v>
      </c>
      <c r="AU353" s="120">
        <f t="shared" si="157"/>
        <v>34.489045248501306</v>
      </c>
      <c r="AV353" s="120"/>
    </row>
    <row r="354" spans="26:64" ht="12.95" customHeight="1" x14ac:dyDescent="0.2">
      <c r="Z354">
        <f t="shared" si="143"/>
        <v>0</v>
      </c>
      <c r="AA354" s="120">
        <f t="shared" si="144"/>
        <v>-9.1877607334964195E-4</v>
      </c>
      <c r="AB354" s="120">
        <f t="shared" si="145"/>
        <v>-9999</v>
      </c>
      <c r="AC354" s="120">
        <f t="shared" si="146"/>
        <v>0</v>
      </c>
      <c r="AD354" s="120">
        <f t="shared" si="147"/>
        <v>-9999</v>
      </c>
      <c r="AE354" s="120">
        <f t="shared" si="148"/>
        <v>0</v>
      </c>
      <c r="AF354">
        <f t="shared" si="149"/>
        <v>-9999</v>
      </c>
      <c r="AG354" s="136"/>
      <c r="AH354">
        <f t="shared" si="150"/>
        <v>1.7527821288140035E-2</v>
      </c>
      <c r="AI354">
        <f t="shared" si="151"/>
        <v>0.94070450317383725</v>
      </c>
      <c r="AJ354">
        <f t="shared" si="152"/>
        <v>0.70033663967173654</v>
      </c>
      <c r="AK354">
        <f t="shared" si="153"/>
        <v>3.6159814536456708E-3</v>
      </c>
      <c r="AL354">
        <f t="shared" si="154"/>
        <v>3.0806856844577291</v>
      </c>
      <c r="AM354">
        <f t="shared" si="155"/>
        <v>32.826812986758966</v>
      </c>
      <c r="AN354" s="120">
        <f t="shared" si="156"/>
        <v>34.492882367762817</v>
      </c>
      <c r="AO354" s="120">
        <f t="shared" si="156"/>
        <v>34.492882367586425</v>
      </c>
      <c r="AP354" s="120">
        <f t="shared" si="156"/>
        <v>34.492882370561951</v>
      </c>
      <c r="AQ354" s="120">
        <f t="shared" si="156"/>
        <v>34.492882320368814</v>
      </c>
      <c r="AR354" s="120">
        <f t="shared" si="156"/>
        <v>34.492883167058793</v>
      </c>
      <c r="AS354" s="120">
        <f t="shared" si="156"/>
        <v>34.492868884543434</v>
      </c>
      <c r="AT354" s="120">
        <f t="shared" si="156"/>
        <v>34.49310980950527</v>
      </c>
      <c r="AU354" s="120">
        <f t="shared" si="157"/>
        <v>34.489045248501306</v>
      </c>
    </row>
    <row r="355" spans="26:64" ht="12.95" customHeight="1" x14ac:dyDescent="0.2">
      <c r="Z355">
        <f t="shared" si="143"/>
        <v>0</v>
      </c>
      <c r="AA355" s="120">
        <f t="shared" si="144"/>
        <v>-9.1877607334964195E-4</v>
      </c>
      <c r="AB355" s="120">
        <f t="shared" si="145"/>
        <v>-9999</v>
      </c>
      <c r="AC355" s="120">
        <f t="shared" si="146"/>
        <v>0</v>
      </c>
      <c r="AD355" s="120">
        <f t="shared" si="147"/>
        <v>-9999</v>
      </c>
      <c r="AE355" s="120">
        <f t="shared" si="148"/>
        <v>0</v>
      </c>
      <c r="AF355">
        <f t="shared" si="149"/>
        <v>-9999</v>
      </c>
      <c r="AG355" s="136"/>
      <c r="AH355">
        <f t="shared" si="150"/>
        <v>1.7527821288140035E-2</v>
      </c>
      <c r="AI355">
        <f t="shared" si="151"/>
        <v>0.94070450317383725</v>
      </c>
      <c r="AJ355">
        <f t="shared" si="152"/>
        <v>0.70033663967173654</v>
      </c>
      <c r="AK355">
        <f t="shared" si="153"/>
        <v>3.6159814536456708E-3</v>
      </c>
      <c r="AL355">
        <f t="shared" si="154"/>
        <v>3.0806856844577291</v>
      </c>
      <c r="AM355">
        <f t="shared" si="155"/>
        <v>32.826812986758966</v>
      </c>
      <c r="AN355" s="120">
        <f t="shared" si="156"/>
        <v>34.492882367762817</v>
      </c>
      <c r="AO355" s="120">
        <f t="shared" si="156"/>
        <v>34.492882367586425</v>
      </c>
      <c r="AP355" s="120">
        <f t="shared" si="156"/>
        <v>34.492882370561951</v>
      </c>
      <c r="AQ355" s="120">
        <f t="shared" si="156"/>
        <v>34.492882320368814</v>
      </c>
      <c r="AR355" s="120">
        <f t="shared" si="156"/>
        <v>34.492883167058793</v>
      </c>
      <c r="AS355" s="120">
        <f t="shared" si="156"/>
        <v>34.492868884543434</v>
      </c>
      <c r="AT355" s="120">
        <f t="shared" si="156"/>
        <v>34.49310980950527</v>
      </c>
      <c r="AU355" s="120">
        <f t="shared" si="157"/>
        <v>34.489045248501306</v>
      </c>
    </row>
    <row r="356" spans="26:64" ht="12.95" customHeight="1" x14ac:dyDescent="0.2">
      <c r="Z356">
        <f t="shared" si="143"/>
        <v>0</v>
      </c>
      <c r="AA356" s="120">
        <f t="shared" si="144"/>
        <v>-9.1877607334964195E-4</v>
      </c>
      <c r="AB356" s="120">
        <f t="shared" si="145"/>
        <v>-9999</v>
      </c>
      <c r="AC356" s="120">
        <f t="shared" si="146"/>
        <v>0</v>
      </c>
      <c r="AD356" s="120">
        <f t="shared" si="147"/>
        <v>-9999</v>
      </c>
      <c r="AE356" s="120">
        <f t="shared" si="148"/>
        <v>0</v>
      </c>
      <c r="AF356">
        <f t="shared" si="149"/>
        <v>-9999</v>
      </c>
      <c r="AG356" s="136"/>
      <c r="AH356">
        <f t="shared" si="150"/>
        <v>1.7527821288140035E-2</v>
      </c>
      <c r="AI356">
        <f t="shared" si="151"/>
        <v>0.94070450317383725</v>
      </c>
      <c r="AJ356">
        <f t="shared" si="152"/>
        <v>0.70033663967173654</v>
      </c>
      <c r="AK356">
        <f t="shared" si="153"/>
        <v>3.6159814536456708E-3</v>
      </c>
      <c r="AL356">
        <f t="shared" si="154"/>
        <v>3.0806856844577291</v>
      </c>
      <c r="AM356">
        <f t="shared" si="155"/>
        <v>32.826812986758966</v>
      </c>
      <c r="AN356" s="120">
        <f t="shared" si="156"/>
        <v>34.492882367762817</v>
      </c>
      <c r="AO356" s="120">
        <f t="shared" si="156"/>
        <v>34.492882367586425</v>
      </c>
      <c r="AP356" s="120">
        <f t="shared" si="156"/>
        <v>34.492882370561951</v>
      </c>
      <c r="AQ356" s="120">
        <f t="shared" si="156"/>
        <v>34.492882320368814</v>
      </c>
      <c r="AR356" s="120">
        <f t="shared" si="156"/>
        <v>34.492883167058793</v>
      </c>
      <c r="AS356" s="120">
        <f t="shared" si="156"/>
        <v>34.492868884543434</v>
      </c>
      <c r="AT356" s="120">
        <f t="shared" si="156"/>
        <v>34.49310980950527</v>
      </c>
      <c r="AU356" s="120">
        <f t="shared" si="157"/>
        <v>34.489045248501306</v>
      </c>
    </row>
    <row r="357" spans="26:64" ht="12.95" customHeight="1" x14ac:dyDescent="0.2">
      <c r="Z357">
        <f t="shared" si="143"/>
        <v>0</v>
      </c>
      <c r="AA357" s="120">
        <f t="shared" si="144"/>
        <v>-9.1877607334964195E-4</v>
      </c>
      <c r="AB357" s="120">
        <f t="shared" si="145"/>
        <v>-9999</v>
      </c>
      <c r="AC357" s="120">
        <f t="shared" si="146"/>
        <v>0</v>
      </c>
      <c r="AD357" s="120">
        <f t="shared" si="147"/>
        <v>-9999</v>
      </c>
      <c r="AE357" s="120">
        <f t="shared" si="148"/>
        <v>0</v>
      </c>
      <c r="AF357">
        <f t="shared" si="149"/>
        <v>-9999</v>
      </c>
      <c r="AG357" s="136"/>
      <c r="AH357">
        <f t="shared" si="150"/>
        <v>1.7527821288140035E-2</v>
      </c>
      <c r="AI357">
        <f t="shared" si="151"/>
        <v>0.94070450317383725</v>
      </c>
      <c r="AJ357">
        <f t="shared" si="152"/>
        <v>0.70033663967173654</v>
      </c>
      <c r="AK357">
        <f t="shared" si="153"/>
        <v>3.6159814536456708E-3</v>
      </c>
      <c r="AL357">
        <f t="shared" si="154"/>
        <v>3.0806856844577291</v>
      </c>
      <c r="AM357">
        <f t="shared" si="155"/>
        <v>32.826812986758966</v>
      </c>
      <c r="AN357" s="120">
        <f t="shared" ref="AN357:AT372" si="158">$AU357+$AB$7*SIN(AO357)</f>
        <v>34.492882367762817</v>
      </c>
      <c r="AO357" s="120">
        <f t="shared" si="158"/>
        <v>34.492882367586425</v>
      </c>
      <c r="AP357" s="120">
        <f t="shared" si="158"/>
        <v>34.492882370561951</v>
      </c>
      <c r="AQ357" s="120">
        <f t="shared" si="158"/>
        <v>34.492882320368814</v>
      </c>
      <c r="AR357" s="120">
        <f t="shared" si="158"/>
        <v>34.492883167058793</v>
      </c>
      <c r="AS357" s="120">
        <f t="shared" si="158"/>
        <v>34.492868884543434</v>
      </c>
      <c r="AT357" s="120">
        <f t="shared" si="158"/>
        <v>34.49310980950527</v>
      </c>
      <c r="AU357" s="120">
        <f t="shared" si="157"/>
        <v>34.489045248501306</v>
      </c>
    </row>
    <row r="358" spans="26:64" ht="12.95" customHeight="1" x14ac:dyDescent="0.2">
      <c r="Z358">
        <f t="shared" si="143"/>
        <v>0</v>
      </c>
      <c r="AA358" s="120">
        <f t="shared" si="144"/>
        <v>-9.1877607334964195E-4</v>
      </c>
      <c r="AB358" s="120">
        <f t="shared" si="145"/>
        <v>-9999</v>
      </c>
      <c r="AC358" s="120">
        <f t="shared" si="146"/>
        <v>0</v>
      </c>
      <c r="AD358" s="120">
        <f t="shared" si="147"/>
        <v>-9999</v>
      </c>
      <c r="AE358" s="120">
        <f t="shared" si="148"/>
        <v>0</v>
      </c>
      <c r="AF358">
        <f t="shared" si="149"/>
        <v>-9999</v>
      </c>
      <c r="AG358" s="136"/>
      <c r="AH358">
        <f t="shared" si="150"/>
        <v>1.7527821288140035E-2</v>
      </c>
      <c r="AI358">
        <f t="shared" si="151"/>
        <v>0.94070450317383725</v>
      </c>
      <c r="AJ358">
        <f t="shared" si="152"/>
        <v>0.70033663967173654</v>
      </c>
      <c r="AK358">
        <f t="shared" si="153"/>
        <v>3.6159814536456708E-3</v>
      </c>
      <c r="AL358">
        <f t="shared" si="154"/>
        <v>3.0806856844577291</v>
      </c>
      <c r="AM358">
        <f t="shared" si="155"/>
        <v>32.826812986758966</v>
      </c>
      <c r="AN358" s="120">
        <f t="shared" si="158"/>
        <v>34.492882367762817</v>
      </c>
      <c r="AO358" s="120">
        <f t="shared" si="158"/>
        <v>34.492882367586425</v>
      </c>
      <c r="AP358" s="120">
        <f t="shared" si="158"/>
        <v>34.492882370561951</v>
      </c>
      <c r="AQ358" s="120">
        <f t="shared" si="158"/>
        <v>34.492882320368814</v>
      </c>
      <c r="AR358" s="120">
        <f t="shared" si="158"/>
        <v>34.492883167058793</v>
      </c>
      <c r="AS358" s="120">
        <f t="shared" si="158"/>
        <v>34.492868884543434</v>
      </c>
      <c r="AT358" s="120">
        <f t="shared" si="158"/>
        <v>34.49310980950527</v>
      </c>
      <c r="AU358" s="120">
        <f t="shared" si="157"/>
        <v>34.489045248501306</v>
      </c>
    </row>
    <row r="359" spans="26:64" ht="12.95" customHeight="1" x14ac:dyDescent="0.2">
      <c r="Z359">
        <f t="shared" si="143"/>
        <v>0</v>
      </c>
      <c r="AA359" s="120">
        <f t="shared" si="144"/>
        <v>-9.1877607334964195E-4</v>
      </c>
      <c r="AB359" s="120">
        <f t="shared" si="145"/>
        <v>-9999</v>
      </c>
      <c r="AC359" s="120">
        <f t="shared" si="146"/>
        <v>0</v>
      </c>
      <c r="AD359" s="120">
        <f t="shared" si="147"/>
        <v>-9999</v>
      </c>
      <c r="AE359" s="120">
        <f t="shared" si="148"/>
        <v>0</v>
      </c>
      <c r="AF359">
        <f t="shared" si="149"/>
        <v>-9999</v>
      </c>
      <c r="AG359" s="136"/>
      <c r="AH359">
        <f t="shared" si="150"/>
        <v>1.7527821288140035E-2</v>
      </c>
      <c r="AI359">
        <f t="shared" si="151"/>
        <v>0.94070450317383725</v>
      </c>
      <c r="AJ359">
        <f t="shared" si="152"/>
        <v>0.70033663967173654</v>
      </c>
      <c r="AK359">
        <f t="shared" si="153"/>
        <v>3.6159814536456708E-3</v>
      </c>
      <c r="AL359">
        <f t="shared" si="154"/>
        <v>3.0806856844577291</v>
      </c>
      <c r="AM359">
        <f t="shared" si="155"/>
        <v>32.826812986758966</v>
      </c>
      <c r="AN359" s="120">
        <f t="shared" si="158"/>
        <v>34.492882367762817</v>
      </c>
      <c r="AO359" s="120">
        <f t="shared" si="158"/>
        <v>34.492882367586425</v>
      </c>
      <c r="AP359" s="120">
        <f t="shared" si="158"/>
        <v>34.492882370561951</v>
      </c>
      <c r="AQ359" s="120">
        <f t="shared" si="158"/>
        <v>34.492882320368814</v>
      </c>
      <c r="AR359" s="120">
        <f t="shared" si="158"/>
        <v>34.492883167058793</v>
      </c>
      <c r="AS359" s="120">
        <f t="shared" si="158"/>
        <v>34.492868884543434</v>
      </c>
      <c r="AT359" s="120">
        <f t="shared" si="158"/>
        <v>34.49310980950527</v>
      </c>
      <c r="AU359" s="120">
        <f t="shared" si="157"/>
        <v>34.489045248501306</v>
      </c>
    </row>
    <row r="360" spans="26:64" ht="12.95" customHeight="1" x14ac:dyDescent="0.2">
      <c r="Z360">
        <f t="shared" si="143"/>
        <v>0</v>
      </c>
      <c r="AA360" s="120">
        <f t="shared" si="144"/>
        <v>-9.1877607334964195E-4</v>
      </c>
      <c r="AB360" s="120">
        <f t="shared" si="145"/>
        <v>-9999</v>
      </c>
      <c r="AC360" s="120">
        <f t="shared" si="146"/>
        <v>0</v>
      </c>
      <c r="AD360" s="120">
        <f t="shared" si="147"/>
        <v>-9999</v>
      </c>
      <c r="AE360" s="120">
        <f t="shared" si="148"/>
        <v>0</v>
      </c>
      <c r="AF360">
        <f t="shared" si="149"/>
        <v>-9999</v>
      </c>
      <c r="AG360" s="136"/>
      <c r="AH360">
        <f t="shared" si="150"/>
        <v>1.7527821288140035E-2</v>
      </c>
      <c r="AI360">
        <f t="shared" si="151"/>
        <v>0.94070450317383725</v>
      </c>
      <c r="AJ360">
        <f t="shared" si="152"/>
        <v>0.70033663967173654</v>
      </c>
      <c r="AK360">
        <f t="shared" si="153"/>
        <v>3.6159814536456708E-3</v>
      </c>
      <c r="AL360">
        <f t="shared" si="154"/>
        <v>3.0806856844577291</v>
      </c>
      <c r="AM360">
        <f t="shared" si="155"/>
        <v>32.826812986758966</v>
      </c>
      <c r="AN360" s="120">
        <f t="shared" si="158"/>
        <v>34.492882367762817</v>
      </c>
      <c r="AO360" s="120">
        <f t="shared" si="158"/>
        <v>34.492882367586425</v>
      </c>
      <c r="AP360" s="120">
        <f t="shared" si="158"/>
        <v>34.492882370561951</v>
      </c>
      <c r="AQ360" s="120">
        <f t="shared" si="158"/>
        <v>34.492882320368814</v>
      </c>
      <c r="AR360" s="120">
        <f t="shared" si="158"/>
        <v>34.492883167058793</v>
      </c>
      <c r="AS360" s="120">
        <f t="shared" si="158"/>
        <v>34.492868884543434</v>
      </c>
      <c r="AT360" s="120">
        <f t="shared" si="158"/>
        <v>34.49310980950527</v>
      </c>
      <c r="AU360" s="120">
        <f t="shared" si="157"/>
        <v>34.489045248501306</v>
      </c>
    </row>
    <row r="361" spans="26:64" ht="12.95" customHeight="1" x14ac:dyDescent="0.2">
      <c r="Z361">
        <f t="shared" si="143"/>
        <v>0</v>
      </c>
      <c r="AA361" s="120">
        <f t="shared" si="144"/>
        <v>-9.1877607334964195E-4</v>
      </c>
      <c r="AB361" s="120">
        <f t="shared" si="145"/>
        <v>-9999</v>
      </c>
      <c r="AC361" s="120">
        <f t="shared" si="146"/>
        <v>0</v>
      </c>
      <c r="AD361" s="120">
        <f t="shared" si="147"/>
        <v>-9999</v>
      </c>
      <c r="AE361" s="120">
        <f t="shared" si="148"/>
        <v>0</v>
      </c>
      <c r="AF361">
        <f t="shared" si="149"/>
        <v>-9999</v>
      </c>
      <c r="AG361" s="136"/>
      <c r="AH361">
        <f t="shared" si="150"/>
        <v>1.7527821288140035E-2</v>
      </c>
      <c r="AI361">
        <f t="shared" si="151"/>
        <v>0.94070450317383725</v>
      </c>
      <c r="AJ361">
        <f t="shared" si="152"/>
        <v>0.70033663967173654</v>
      </c>
      <c r="AK361">
        <f t="shared" si="153"/>
        <v>3.6159814536456708E-3</v>
      </c>
      <c r="AL361">
        <f t="shared" si="154"/>
        <v>3.0806856844577291</v>
      </c>
      <c r="AM361">
        <f t="shared" si="155"/>
        <v>32.826812986758966</v>
      </c>
      <c r="AN361" s="120">
        <f t="shared" si="158"/>
        <v>34.492882367762817</v>
      </c>
      <c r="AO361" s="120">
        <f t="shared" si="158"/>
        <v>34.492882367586425</v>
      </c>
      <c r="AP361" s="120">
        <f t="shared" si="158"/>
        <v>34.492882370561951</v>
      </c>
      <c r="AQ361" s="120">
        <f t="shared" si="158"/>
        <v>34.492882320368814</v>
      </c>
      <c r="AR361" s="120">
        <f t="shared" si="158"/>
        <v>34.492883167058793</v>
      </c>
      <c r="AS361" s="120">
        <f t="shared" si="158"/>
        <v>34.492868884543434</v>
      </c>
      <c r="AT361" s="120">
        <f t="shared" si="158"/>
        <v>34.49310980950527</v>
      </c>
      <c r="AU361" s="120">
        <f t="shared" si="157"/>
        <v>34.489045248501306</v>
      </c>
    </row>
    <row r="362" spans="26:64" ht="12.95" customHeight="1" x14ac:dyDescent="0.2">
      <c r="Z362">
        <f t="shared" si="143"/>
        <v>0</v>
      </c>
      <c r="AA362" s="120">
        <f t="shared" si="144"/>
        <v>-9.1877607334964195E-4</v>
      </c>
      <c r="AB362" s="120">
        <f t="shared" si="145"/>
        <v>-9999</v>
      </c>
      <c r="AC362" s="120">
        <f t="shared" si="146"/>
        <v>0</v>
      </c>
      <c r="AD362" s="120">
        <f t="shared" si="147"/>
        <v>-9999</v>
      </c>
      <c r="AE362" s="120">
        <f t="shared" si="148"/>
        <v>0</v>
      </c>
      <c r="AF362">
        <f t="shared" si="149"/>
        <v>-9999</v>
      </c>
      <c r="AG362" s="136"/>
      <c r="AH362">
        <f t="shared" si="150"/>
        <v>1.7527821288140035E-2</v>
      </c>
      <c r="AI362">
        <f t="shared" si="151"/>
        <v>0.94070450317383725</v>
      </c>
      <c r="AJ362">
        <f t="shared" si="152"/>
        <v>0.70033663967173654</v>
      </c>
      <c r="AK362">
        <f t="shared" si="153"/>
        <v>3.6159814536456708E-3</v>
      </c>
      <c r="AL362">
        <f t="shared" si="154"/>
        <v>3.0806856844577291</v>
      </c>
      <c r="AM362">
        <f t="shared" si="155"/>
        <v>32.826812986758966</v>
      </c>
      <c r="AN362" s="120">
        <f t="shared" si="158"/>
        <v>34.492882367762817</v>
      </c>
      <c r="AO362" s="120">
        <f t="shared" si="158"/>
        <v>34.492882367586425</v>
      </c>
      <c r="AP362" s="120">
        <f t="shared" si="158"/>
        <v>34.492882370561951</v>
      </c>
      <c r="AQ362" s="120">
        <f t="shared" si="158"/>
        <v>34.492882320368814</v>
      </c>
      <c r="AR362" s="120">
        <f t="shared" si="158"/>
        <v>34.492883167058793</v>
      </c>
      <c r="AS362" s="120">
        <f t="shared" si="158"/>
        <v>34.492868884543434</v>
      </c>
      <c r="AT362" s="120">
        <f t="shared" si="158"/>
        <v>34.49310980950527</v>
      </c>
      <c r="AU362" s="120">
        <f t="shared" si="157"/>
        <v>34.489045248501306</v>
      </c>
    </row>
    <row r="363" spans="26:64" ht="12.95" customHeight="1" x14ac:dyDescent="0.2">
      <c r="Z363">
        <f t="shared" si="143"/>
        <v>0</v>
      </c>
      <c r="AA363" s="120">
        <f t="shared" si="144"/>
        <v>-9.1877607334964195E-4</v>
      </c>
      <c r="AB363" s="120">
        <f t="shared" si="145"/>
        <v>-9999</v>
      </c>
      <c r="AC363" s="120">
        <f t="shared" si="146"/>
        <v>0</v>
      </c>
      <c r="AD363" s="120">
        <f t="shared" si="147"/>
        <v>-9999</v>
      </c>
      <c r="AE363" s="120">
        <f t="shared" si="148"/>
        <v>0</v>
      </c>
      <c r="AF363">
        <f t="shared" si="149"/>
        <v>-9999</v>
      </c>
      <c r="AG363" s="136"/>
      <c r="AH363">
        <f t="shared" si="150"/>
        <v>1.7527821288140035E-2</v>
      </c>
      <c r="AI363">
        <f t="shared" si="151"/>
        <v>0.94070450317383725</v>
      </c>
      <c r="AJ363">
        <f t="shared" si="152"/>
        <v>0.70033663967173654</v>
      </c>
      <c r="AK363">
        <f t="shared" si="153"/>
        <v>3.6159814536456708E-3</v>
      </c>
      <c r="AL363">
        <f t="shared" si="154"/>
        <v>3.0806856844577291</v>
      </c>
      <c r="AM363">
        <f t="shared" si="155"/>
        <v>32.826812986758966</v>
      </c>
      <c r="AN363" s="120">
        <f t="shared" si="158"/>
        <v>34.492882367762817</v>
      </c>
      <c r="AO363" s="120">
        <f t="shared" si="158"/>
        <v>34.492882367586425</v>
      </c>
      <c r="AP363" s="120">
        <f t="shared" si="158"/>
        <v>34.492882370561951</v>
      </c>
      <c r="AQ363" s="120">
        <f t="shared" si="158"/>
        <v>34.492882320368814</v>
      </c>
      <c r="AR363" s="120">
        <f t="shared" si="158"/>
        <v>34.492883167058793</v>
      </c>
      <c r="AS363" s="120">
        <f t="shared" si="158"/>
        <v>34.492868884543434</v>
      </c>
      <c r="AT363" s="120">
        <f t="shared" si="158"/>
        <v>34.49310980950527</v>
      </c>
      <c r="AU363" s="120">
        <f t="shared" si="157"/>
        <v>34.489045248501306</v>
      </c>
    </row>
    <row r="364" spans="26:64" ht="12.95" customHeight="1" x14ac:dyDescent="0.2">
      <c r="Z364">
        <f t="shared" si="143"/>
        <v>0</v>
      </c>
      <c r="AA364" s="120">
        <f t="shared" si="144"/>
        <v>-9.1877607334964195E-4</v>
      </c>
      <c r="AB364" s="120">
        <f t="shared" si="145"/>
        <v>-9999</v>
      </c>
      <c r="AC364" s="120">
        <f t="shared" si="146"/>
        <v>0</v>
      </c>
      <c r="AD364" s="120">
        <f t="shared" si="147"/>
        <v>-9999</v>
      </c>
      <c r="AE364" s="120">
        <f t="shared" si="148"/>
        <v>0</v>
      </c>
      <c r="AF364">
        <f t="shared" si="149"/>
        <v>-9999</v>
      </c>
      <c r="AG364" s="136"/>
      <c r="AH364">
        <f t="shared" si="150"/>
        <v>1.7527821288140035E-2</v>
      </c>
      <c r="AI364">
        <f t="shared" si="151"/>
        <v>0.94070450317383725</v>
      </c>
      <c r="AJ364">
        <f t="shared" si="152"/>
        <v>0.70033663967173654</v>
      </c>
      <c r="AK364">
        <f t="shared" si="153"/>
        <v>3.6159814536456708E-3</v>
      </c>
      <c r="AL364">
        <f t="shared" si="154"/>
        <v>3.0806856844577291</v>
      </c>
      <c r="AM364">
        <f t="shared" si="155"/>
        <v>32.826812986758966</v>
      </c>
      <c r="AN364" s="120">
        <f t="shared" si="158"/>
        <v>34.492882367762817</v>
      </c>
      <c r="AO364" s="120">
        <f t="shared" si="158"/>
        <v>34.492882367586425</v>
      </c>
      <c r="AP364" s="120">
        <f t="shared" si="158"/>
        <v>34.492882370561951</v>
      </c>
      <c r="AQ364" s="120">
        <f t="shared" si="158"/>
        <v>34.492882320368814</v>
      </c>
      <c r="AR364" s="120">
        <f t="shared" si="158"/>
        <v>34.492883167058793</v>
      </c>
      <c r="AS364" s="120">
        <f t="shared" si="158"/>
        <v>34.492868884543434</v>
      </c>
      <c r="AT364" s="120">
        <f t="shared" si="158"/>
        <v>34.49310980950527</v>
      </c>
      <c r="AU364" s="120">
        <f t="shared" si="157"/>
        <v>34.489045248501306</v>
      </c>
    </row>
    <row r="365" spans="26:64" ht="12.95" customHeight="1" x14ac:dyDescent="0.2">
      <c r="Z365">
        <f t="shared" si="143"/>
        <v>0</v>
      </c>
      <c r="AA365" s="120">
        <f t="shared" si="144"/>
        <v>-9.1877607334964195E-4</v>
      </c>
      <c r="AB365" s="120">
        <f t="shared" si="145"/>
        <v>-9999</v>
      </c>
      <c r="AC365" s="120">
        <f t="shared" si="146"/>
        <v>0</v>
      </c>
      <c r="AD365" s="120">
        <f t="shared" si="147"/>
        <v>-9999</v>
      </c>
      <c r="AE365" s="120">
        <f t="shared" si="148"/>
        <v>0</v>
      </c>
      <c r="AF365">
        <f t="shared" si="149"/>
        <v>-9999</v>
      </c>
      <c r="AG365" s="136"/>
      <c r="AH365">
        <f t="shared" si="150"/>
        <v>1.7527821288140035E-2</v>
      </c>
      <c r="AI365">
        <f t="shared" si="151"/>
        <v>0.94070450317383725</v>
      </c>
      <c r="AJ365">
        <f t="shared" si="152"/>
        <v>0.70033663967173654</v>
      </c>
      <c r="AK365">
        <f t="shared" si="153"/>
        <v>3.6159814536456708E-3</v>
      </c>
      <c r="AL365">
        <f t="shared" si="154"/>
        <v>3.0806856844577291</v>
      </c>
      <c r="AM365">
        <f t="shared" si="155"/>
        <v>32.826812986758966</v>
      </c>
      <c r="AN365" s="120">
        <f t="shared" si="158"/>
        <v>34.492882367762817</v>
      </c>
      <c r="AO365" s="120">
        <f t="shared" si="158"/>
        <v>34.492882367586425</v>
      </c>
      <c r="AP365" s="120">
        <f t="shared" si="158"/>
        <v>34.492882370561951</v>
      </c>
      <c r="AQ365" s="120">
        <f t="shared" si="158"/>
        <v>34.492882320368814</v>
      </c>
      <c r="AR365" s="120">
        <f t="shared" si="158"/>
        <v>34.492883167058793</v>
      </c>
      <c r="AS365" s="120">
        <f t="shared" si="158"/>
        <v>34.492868884543434</v>
      </c>
      <c r="AT365" s="120">
        <f t="shared" si="158"/>
        <v>34.49310980950527</v>
      </c>
      <c r="AU365" s="120">
        <f t="shared" si="157"/>
        <v>34.489045248501306</v>
      </c>
    </row>
    <row r="366" spans="26:64" ht="12.95" customHeight="1" x14ac:dyDescent="0.2">
      <c r="Z366">
        <f t="shared" si="143"/>
        <v>0</v>
      </c>
      <c r="AA366" s="120">
        <f t="shared" si="144"/>
        <v>-9.1877607334964195E-4</v>
      </c>
      <c r="AB366" s="120">
        <f t="shared" si="145"/>
        <v>-9999</v>
      </c>
      <c r="AC366" s="120">
        <f t="shared" si="146"/>
        <v>0</v>
      </c>
      <c r="AD366" s="120">
        <f t="shared" si="147"/>
        <v>-9999</v>
      </c>
      <c r="AE366" s="120">
        <f t="shared" si="148"/>
        <v>0</v>
      </c>
      <c r="AF366">
        <f t="shared" si="149"/>
        <v>-9999</v>
      </c>
      <c r="AG366" s="136"/>
      <c r="AH366">
        <f t="shared" si="150"/>
        <v>1.7527821288140035E-2</v>
      </c>
      <c r="AI366">
        <f t="shared" si="151"/>
        <v>0.94070450317383725</v>
      </c>
      <c r="AJ366">
        <f t="shared" si="152"/>
        <v>0.70033663967173654</v>
      </c>
      <c r="AK366">
        <f t="shared" si="153"/>
        <v>3.6159814536456708E-3</v>
      </c>
      <c r="AL366">
        <f t="shared" si="154"/>
        <v>3.0806856844577291</v>
      </c>
      <c r="AM366">
        <f t="shared" si="155"/>
        <v>32.826812986758966</v>
      </c>
      <c r="AN366" s="120">
        <f t="shared" si="158"/>
        <v>34.492882367762817</v>
      </c>
      <c r="AO366" s="120">
        <f t="shared" si="158"/>
        <v>34.492882367586425</v>
      </c>
      <c r="AP366" s="120">
        <f t="shared" si="158"/>
        <v>34.492882370561951</v>
      </c>
      <c r="AQ366" s="120">
        <f t="shared" si="158"/>
        <v>34.492882320368814</v>
      </c>
      <c r="AR366" s="120">
        <f t="shared" si="158"/>
        <v>34.492883167058793</v>
      </c>
      <c r="AS366" s="120">
        <f t="shared" si="158"/>
        <v>34.492868884543434</v>
      </c>
      <c r="AT366" s="120">
        <f t="shared" si="158"/>
        <v>34.49310980950527</v>
      </c>
      <c r="AU366" s="120">
        <f t="shared" si="157"/>
        <v>34.489045248501306</v>
      </c>
      <c r="AV366" s="120"/>
      <c r="AW366" s="120"/>
      <c r="AX366" s="120"/>
      <c r="AY366" s="120"/>
      <c r="AZ366" s="120"/>
      <c r="BA366" s="120"/>
      <c r="BB366" s="120"/>
      <c r="BC366" s="120"/>
      <c r="BD366" s="120"/>
      <c r="BE366" s="120"/>
      <c r="BF366" s="120"/>
      <c r="BG366" s="120"/>
      <c r="BH366" s="120"/>
      <c r="BI366" s="120"/>
      <c r="BJ366" s="120"/>
      <c r="BK366" s="120"/>
      <c r="BL366" s="120"/>
    </row>
    <row r="367" spans="26:64" ht="12.95" customHeight="1" x14ac:dyDescent="0.2">
      <c r="Z367">
        <f t="shared" si="143"/>
        <v>0</v>
      </c>
      <c r="AA367" s="120">
        <f t="shared" si="144"/>
        <v>-9.1877607334964195E-4</v>
      </c>
      <c r="AB367" s="120">
        <f t="shared" si="145"/>
        <v>-9999</v>
      </c>
      <c r="AC367" s="120">
        <f t="shared" si="146"/>
        <v>0</v>
      </c>
      <c r="AD367" s="120">
        <f t="shared" si="147"/>
        <v>-9999</v>
      </c>
      <c r="AE367" s="120">
        <f t="shared" si="148"/>
        <v>0</v>
      </c>
      <c r="AF367">
        <f t="shared" si="149"/>
        <v>-9999</v>
      </c>
      <c r="AG367" s="136"/>
      <c r="AH367">
        <f t="shared" si="150"/>
        <v>1.7527821288140035E-2</v>
      </c>
      <c r="AI367">
        <f t="shared" si="151"/>
        <v>0.94070450317383725</v>
      </c>
      <c r="AJ367">
        <f t="shared" si="152"/>
        <v>0.70033663967173654</v>
      </c>
      <c r="AK367">
        <f t="shared" si="153"/>
        <v>3.6159814536456708E-3</v>
      </c>
      <c r="AL367">
        <f t="shared" si="154"/>
        <v>3.0806856844577291</v>
      </c>
      <c r="AM367">
        <f t="shared" si="155"/>
        <v>32.826812986758966</v>
      </c>
      <c r="AN367" s="120">
        <f t="shared" si="158"/>
        <v>34.492882367762817</v>
      </c>
      <c r="AO367" s="120">
        <f t="shared" si="158"/>
        <v>34.492882367586425</v>
      </c>
      <c r="AP367" s="120">
        <f t="shared" si="158"/>
        <v>34.492882370561951</v>
      </c>
      <c r="AQ367" s="120">
        <f t="shared" si="158"/>
        <v>34.492882320368814</v>
      </c>
      <c r="AR367" s="120">
        <f t="shared" si="158"/>
        <v>34.492883167058793</v>
      </c>
      <c r="AS367" s="120">
        <f t="shared" si="158"/>
        <v>34.492868884543434</v>
      </c>
      <c r="AT367" s="120">
        <f t="shared" si="158"/>
        <v>34.49310980950527</v>
      </c>
      <c r="AU367" s="120">
        <f t="shared" si="157"/>
        <v>34.489045248501306</v>
      </c>
    </row>
    <row r="368" spans="26:64" ht="12.95" customHeight="1" x14ac:dyDescent="0.2">
      <c r="Z368">
        <f t="shared" si="143"/>
        <v>0</v>
      </c>
      <c r="AA368" s="120">
        <f t="shared" si="144"/>
        <v>-9.1877607334964195E-4</v>
      </c>
      <c r="AB368" s="120">
        <f t="shared" si="145"/>
        <v>-9999</v>
      </c>
      <c r="AC368" s="120">
        <f t="shared" si="146"/>
        <v>0</v>
      </c>
      <c r="AD368" s="120">
        <f t="shared" si="147"/>
        <v>-9999</v>
      </c>
      <c r="AE368" s="120">
        <f t="shared" si="148"/>
        <v>0</v>
      </c>
      <c r="AF368">
        <f t="shared" si="149"/>
        <v>-9999</v>
      </c>
      <c r="AG368" s="136"/>
      <c r="AH368">
        <f t="shared" si="150"/>
        <v>1.7527821288140035E-2</v>
      </c>
      <c r="AI368">
        <f t="shared" si="151"/>
        <v>0.94070450317383725</v>
      </c>
      <c r="AJ368">
        <f t="shared" si="152"/>
        <v>0.70033663967173654</v>
      </c>
      <c r="AK368">
        <f t="shared" si="153"/>
        <v>3.6159814536456708E-3</v>
      </c>
      <c r="AL368">
        <f t="shared" si="154"/>
        <v>3.0806856844577291</v>
      </c>
      <c r="AM368">
        <f t="shared" si="155"/>
        <v>32.826812986758966</v>
      </c>
      <c r="AN368" s="120">
        <f t="shared" si="158"/>
        <v>34.492882367762817</v>
      </c>
      <c r="AO368" s="120">
        <f t="shared" si="158"/>
        <v>34.492882367586425</v>
      </c>
      <c r="AP368" s="120">
        <f t="shared" si="158"/>
        <v>34.492882370561951</v>
      </c>
      <c r="AQ368" s="120">
        <f t="shared" si="158"/>
        <v>34.492882320368814</v>
      </c>
      <c r="AR368" s="120">
        <f t="shared" si="158"/>
        <v>34.492883167058793</v>
      </c>
      <c r="AS368" s="120">
        <f t="shared" si="158"/>
        <v>34.492868884543434</v>
      </c>
      <c r="AT368" s="120">
        <f t="shared" si="158"/>
        <v>34.49310980950527</v>
      </c>
      <c r="AU368" s="120">
        <f t="shared" si="157"/>
        <v>34.489045248501306</v>
      </c>
    </row>
    <row r="369" spans="26:47" ht="12.95" customHeight="1" x14ac:dyDescent="0.2">
      <c r="Z369">
        <f t="shared" si="143"/>
        <v>0</v>
      </c>
      <c r="AA369" s="120">
        <f t="shared" si="144"/>
        <v>-9.1877607334964195E-4</v>
      </c>
      <c r="AB369" s="120">
        <f t="shared" si="145"/>
        <v>-9999</v>
      </c>
      <c r="AC369" s="120">
        <f t="shared" si="146"/>
        <v>0</v>
      </c>
      <c r="AD369" s="120">
        <f t="shared" si="147"/>
        <v>-9999</v>
      </c>
      <c r="AE369" s="120">
        <f t="shared" si="148"/>
        <v>0</v>
      </c>
      <c r="AF369">
        <f t="shared" si="149"/>
        <v>-9999</v>
      </c>
      <c r="AG369" s="136"/>
      <c r="AH369">
        <f t="shared" si="150"/>
        <v>1.7527821288140035E-2</v>
      </c>
      <c r="AI369">
        <f t="shared" si="151"/>
        <v>0.94070450317383725</v>
      </c>
      <c r="AJ369">
        <f t="shared" si="152"/>
        <v>0.70033663967173654</v>
      </c>
      <c r="AK369">
        <f t="shared" si="153"/>
        <v>3.6159814536456708E-3</v>
      </c>
      <c r="AL369">
        <f t="shared" si="154"/>
        <v>3.0806856844577291</v>
      </c>
      <c r="AM369">
        <f t="shared" si="155"/>
        <v>32.826812986758966</v>
      </c>
      <c r="AN369" s="120">
        <f t="shared" si="158"/>
        <v>34.492882367762817</v>
      </c>
      <c r="AO369" s="120">
        <f t="shared" si="158"/>
        <v>34.492882367586425</v>
      </c>
      <c r="AP369" s="120">
        <f t="shared" si="158"/>
        <v>34.492882370561951</v>
      </c>
      <c r="AQ369" s="120">
        <f t="shared" si="158"/>
        <v>34.492882320368814</v>
      </c>
      <c r="AR369" s="120">
        <f t="shared" si="158"/>
        <v>34.492883167058793</v>
      </c>
      <c r="AS369" s="120">
        <f t="shared" si="158"/>
        <v>34.492868884543434</v>
      </c>
      <c r="AT369" s="120">
        <f t="shared" si="158"/>
        <v>34.49310980950527</v>
      </c>
      <c r="AU369" s="120">
        <f t="shared" si="157"/>
        <v>34.489045248501306</v>
      </c>
    </row>
    <row r="370" spans="26:47" ht="12.95" customHeight="1" x14ac:dyDescent="0.2">
      <c r="Z370">
        <f t="shared" si="143"/>
        <v>0</v>
      </c>
      <c r="AA370" s="120">
        <f t="shared" si="144"/>
        <v>-9.1877607334964195E-4</v>
      </c>
      <c r="AB370" s="120">
        <f t="shared" si="145"/>
        <v>-9999</v>
      </c>
      <c r="AC370" s="120">
        <f t="shared" si="146"/>
        <v>0</v>
      </c>
      <c r="AD370" s="120">
        <f t="shared" si="147"/>
        <v>-9999</v>
      </c>
      <c r="AE370" s="120">
        <f t="shared" si="148"/>
        <v>0</v>
      </c>
      <c r="AF370">
        <f t="shared" si="149"/>
        <v>-9999</v>
      </c>
      <c r="AG370" s="136"/>
      <c r="AH370">
        <f t="shared" si="150"/>
        <v>1.7527821288140035E-2</v>
      </c>
      <c r="AI370">
        <f t="shared" si="151"/>
        <v>0.94070450317383725</v>
      </c>
      <c r="AJ370">
        <f t="shared" si="152"/>
        <v>0.70033663967173654</v>
      </c>
      <c r="AK370">
        <f t="shared" si="153"/>
        <v>3.6159814536456708E-3</v>
      </c>
      <c r="AL370">
        <f t="shared" si="154"/>
        <v>3.0806856844577291</v>
      </c>
      <c r="AM370">
        <f t="shared" si="155"/>
        <v>32.826812986758966</v>
      </c>
      <c r="AN370" s="120">
        <f t="shared" si="158"/>
        <v>34.492882367762817</v>
      </c>
      <c r="AO370" s="120">
        <f t="shared" si="158"/>
        <v>34.492882367586425</v>
      </c>
      <c r="AP370" s="120">
        <f t="shared" si="158"/>
        <v>34.492882370561951</v>
      </c>
      <c r="AQ370" s="120">
        <f t="shared" si="158"/>
        <v>34.492882320368814</v>
      </c>
      <c r="AR370" s="120">
        <f t="shared" si="158"/>
        <v>34.492883167058793</v>
      </c>
      <c r="AS370" s="120">
        <f t="shared" si="158"/>
        <v>34.492868884543434</v>
      </c>
      <c r="AT370" s="120">
        <f t="shared" si="158"/>
        <v>34.49310980950527</v>
      </c>
      <c r="AU370" s="120">
        <f t="shared" si="157"/>
        <v>34.489045248501306</v>
      </c>
    </row>
    <row r="371" spans="26:47" ht="12.95" customHeight="1" x14ac:dyDescent="0.2">
      <c r="Z371">
        <f t="shared" si="143"/>
        <v>0</v>
      </c>
      <c r="AA371" s="120">
        <f t="shared" si="144"/>
        <v>-9.1877607334964195E-4</v>
      </c>
      <c r="AB371" s="120">
        <f t="shared" si="145"/>
        <v>-9999</v>
      </c>
      <c r="AC371" s="120">
        <f t="shared" si="146"/>
        <v>0</v>
      </c>
      <c r="AD371" s="120">
        <f t="shared" si="147"/>
        <v>-9999</v>
      </c>
      <c r="AE371" s="120">
        <f t="shared" si="148"/>
        <v>0</v>
      </c>
      <c r="AF371">
        <f t="shared" si="149"/>
        <v>-9999</v>
      </c>
      <c r="AG371" s="136"/>
      <c r="AH371">
        <f t="shared" si="150"/>
        <v>1.7527821288140035E-2</v>
      </c>
      <c r="AI371">
        <f t="shared" si="151"/>
        <v>0.94070450317383725</v>
      </c>
      <c r="AJ371">
        <f t="shared" si="152"/>
        <v>0.70033663967173654</v>
      </c>
      <c r="AK371">
        <f t="shared" si="153"/>
        <v>3.6159814536456708E-3</v>
      </c>
      <c r="AL371">
        <f t="shared" si="154"/>
        <v>3.0806856844577291</v>
      </c>
      <c r="AM371">
        <f t="shared" si="155"/>
        <v>32.826812986758966</v>
      </c>
      <c r="AN371" s="120">
        <f t="shared" si="158"/>
        <v>34.492882367762817</v>
      </c>
      <c r="AO371" s="120">
        <f t="shared" si="158"/>
        <v>34.492882367586425</v>
      </c>
      <c r="AP371" s="120">
        <f t="shared" si="158"/>
        <v>34.492882370561951</v>
      </c>
      <c r="AQ371" s="120">
        <f t="shared" si="158"/>
        <v>34.492882320368814</v>
      </c>
      <c r="AR371" s="120">
        <f t="shared" si="158"/>
        <v>34.492883167058793</v>
      </c>
      <c r="AS371" s="120">
        <f t="shared" si="158"/>
        <v>34.492868884543434</v>
      </c>
      <c r="AT371" s="120">
        <f t="shared" si="158"/>
        <v>34.49310980950527</v>
      </c>
      <c r="AU371" s="120">
        <f t="shared" si="157"/>
        <v>34.489045248501306</v>
      </c>
    </row>
    <row r="372" spans="26:47" ht="12.95" customHeight="1" x14ac:dyDescent="0.2">
      <c r="Z372">
        <f t="shared" si="143"/>
        <v>0</v>
      </c>
      <c r="AA372" s="120">
        <f t="shared" si="144"/>
        <v>-9.1877607334964195E-4</v>
      </c>
      <c r="AB372" s="120">
        <f t="shared" si="145"/>
        <v>-9999</v>
      </c>
      <c r="AC372" s="120">
        <f t="shared" si="146"/>
        <v>0</v>
      </c>
      <c r="AD372" s="120">
        <f t="shared" si="147"/>
        <v>-9999</v>
      </c>
      <c r="AE372" s="120">
        <f t="shared" si="148"/>
        <v>0</v>
      </c>
      <c r="AF372">
        <f t="shared" si="149"/>
        <v>-9999</v>
      </c>
      <c r="AG372" s="136"/>
      <c r="AH372">
        <f t="shared" si="150"/>
        <v>1.7527821288140035E-2</v>
      </c>
      <c r="AI372">
        <f t="shared" si="151"/>
        <v>0.94070450317383725</v>
      </c>
      <c r="AJ372">
        <f t="shared" si="152"/>
        <v>0.70033663967173654</v>
      </c>
      <c r="AK372">
        <f t="shared" si="153"/>
        <v>3.6159814536456708E-3</v>
      </c>
      <c r="AL372">
        <f t="shared" si="154"/>
        <v>3.0806856844577291</v>
      </c>
      <c r="AM372">
        <f t="shared" si="155"/>
        <v>32.826812986758966</v>
      </c>
      <c r="AN372" s="120">
        <f t="shared" si="158"/>
        <v>34.492882367762817</v>
      </c>
      <c r="AO372" s="120">
        <f t="shared" si="158"/>
        <v>34.492882367586425</v>
      </c>
      <c r="AP372" s="120">
        <f t="shared" si="158"/>
        <v>34.492882370561951</v>
      </c>
      <c r="AQ372" s="120">
        <f t="shared" si="158"/>
        <v>34.492882320368814</v>
      </c>
      <c r="AR372" s="120">
        <f t="shared" si="158"/>
        <v>34.492883167058793</v>
      </c>
      <c r="AS372" s="120">
        <f t="shared" si="158"/>
        <v>34.492868884543434</v>
      </c>
      <c r="AT372" s="120">
        <f t="shared" si="158"/>
        <v>34.49310980950527</v>
      </c>
      <c r="AU372" s="120">
        <f t="shared" si="157"/>
        <v>34.489045248501306</v>
      </c>
    </row>
    <row r="373" spans="26:47" ht="12.95" customHeight="1" x14ac:dyDescent="0.2">
      <c r="Z373">
        <f t="shared" si="143"/>
        <v>0</v>
      </c>
      <c r="AA373" s="120">
        <f t="shared" si="144"/>
        <v>-9.1877607334964195E-4</v>
      </c>
      <c r="AB373" s="120">
        <f t="shared" si="145"/>
        <v>-9999</v>
      </c>
      <c r="AC373" s="120">
        <f t="shared" si="146"/>
        <v>0</v>
      </c>
      <c r="AD373" s="120">
        <f t="shared" si="147"/>
        <v>-9999</v>
      </c>
      <c r="AE373" s="120">
        <f t="shared" si="148"/>
        <v>0</v>
      </c>
      <c r="AF373">
        <f t="shared" si="149"/>
        <v>-9999</v>
      </c>
      <c r="AG373" s="136"/>
      <c r="AH373">
        <f t="shared" si="150"/>
        <v>1.7527821288140035E-2</v>
      </c>
      <c r="AI373">
        <f t="shared" si="151"/>
        <v>0.94070450317383725</v>
      </c>
      <c r="AJ373">
        <f t="shared" si="152"/>
        <v>0.70033663967173654</v>
      </c>
      <c r="AK373">
        <f t="shared" si="153"/>
        <v>3.6159814536456708E-3</v>
      </c>
      <c r="AL373">
        <f t="shared" si="154"/>
        <v>3.0806856844577291</v>
      </c>
      <c r="AM373">
        <f t="shared" si="155"/>
        <v>32.826812986758966</v>
      </c>
      <c r="AN373" s="120">
        <f t="shared" ref="AN373:AT388" si="159">$AU373+$AB$7*SIN(AO373)</f>
        <v>34.492882367762817</v>
      </c>
      <c r="AO373" s="120">
        <f t="shared" si="159"/>
        <v>34.492882367586425</v>
      </c>
      <c r="AP373" s="120">
        <f t="shared" si="159"/>
        <v>34.492882370561951</v>
      </c>
      <c r="AQ373" s="120">
        <f t="shared" si="159"/>
        <v>34.492882320368814</v>
      </c>
      <c r="AR373" s="120">
        <f t="shared" si="159"/>
        <v>34.492883167058793</v>
      </c>
      <c r="AS373" s="120">
        <f t="shared" si="159"/>
        <v>34.492868884543434</v>
      </c>
      <c r="AT373" s="120">
        <f t="shared" si="159"/>
        <v>34.49310980950527</v>
      </c>
      <c r="AU373" s="120">
        <f t="shared" si="157"/>
        <v>34.489045248501306</v>
      </c>
    </row>
    <row r="374" spans="26:47" ht="12.95" customHeight="1" x14ac:dyDescent="0.2">
      <c r="Z374">
        <f t="shared" si="143"/>
        <v>0</v>
      </c>
      <c r="AA374" s="120">
        <f t="shared" si="144"/>
        <v>-9.1877607334964195E-4</v>
      </c>
      <c r="AB374" s="120">
        <f t="shared" si="145"/>
        <v>-9999</v>
      </c>
      <c r="AC374" s="120">
        <f t="shared" si="146"/>
        <v>0</v>
      </c>
      <c r="AD374" s="120">
        <f t="shared" si="147"/>
        <v>-9999</v>
      </c>
      <c r="AE374" s="120">
        <f t="shared" si="148"/>
        <v>0</v>
      </c>
      <c r="AF374">
        <f t="shared" si="149"/>
        <v>-9999</v>
      </c>
      <c r="AG374" s="136"/>
      <c r="AH374">
        <f t="shared" si="150"/>
        <v>1.7527821288140035E-2</v>
      </c>
      <c r="AI374">
        <f t="shared" si="151"/>
        <v>0.94070450317383725</v>
      </c>
      <c r="AJ374">
        <f t="shared" si="152"/>
        <v>0.70033663967173654</v>
      </c>
      <c r="AK374">
        <f t="shared" si="153"/>
        <v>3.6159814536456708E-3</v>
      </c>
      <c r="AL374">
        <f t="shared" si="154"/>
        <v>3.0806856844577291</v>
      </c>
      <c r="AM374">
        <f t="shared" si="155"/>
        <v>32.826812986758966</v>
      </c>
      <c r="AN374" s="120">
        <f t="shared" si="159"/>
        <v>34.492882367762817</v>
      </c>
      <c r="AO374" s="120">
        <f t="shared" si="159"/>
        <v>34.492882367586425</v>
      </c>
      <c r="AP374" s="120">
        <f t="shared" si="159"/>
        <v>34.492882370561951</v>
      </c>
      <c r="AQ374" s="120">
        <f t="shared" si="159"/>
        <v>34.492882320368814</v>
      </c>
      <c r="AR374" s="120">
        <f t="shared" si="159"/>
        <v>34.492883167058793</v>
      </c>
      <c r="AS374" s="120">
        <f t="shared" si="159"/>
        <v>34.492868884543434</v>
      </c>
      <c r="AT374" s="120">
        <f t="shared" si="159"/>
        <v>34.49310980950527</v>
      </c>
      <c r="AU374" s="120">
        <f t="shared" si="157"/>
        <v>34.489045248501306</v>
      </c>
    </row>
    <row r="375" spans="26:47" ht="12.95" customHeight="1" x14ac:dyDescent="0.2">
      <c r="Z375">
        <f t="shared" si="143"/>
        <v>0</v>
      </c>
      <c r="AA375" s="120">
        <f t="shared" si="144"/>
        <v>-9.1877607334964195E-4</v>
      </c>
      <c r="AB375" s="120">
        <f t="shared" si="145"/>
        <v>-9999</v>
      </c>
      <c r="AC375" s="120">
        <f t="shared" si="146"/>
        <v>0</v>
      </c>
      <c r="AD375" s="120">
        <f t="shared" si="147"/>
        <v>-9999</v>
      </c>
      <c r="AE375" s="120">
        <f t="shared" si="148"/>
        <v>0</v>
      </c>
      <c r="AF375">
        <f t="shared" si="149"/>
        <v>-9999</v>
      </c>
      <c r="AG375" s="136"/>
      <c r="AH375">
        <f t="shared" si="150"/>
        <v>1.7527821288140035E-2</v>
      </c>
      <c r="AI375">
        <f t="shared" si="151"/>
        <v>0.94070450317383725</v>
      </c>
      <c r="AJ375">
        <f t="shared" si="152"/>
        <v>0.70033663967173654</v>
      </c>
      <c r="AK375">
        <f t="shared" si="153"/>
        <v>3.6159814536456708E-3</v>
      </c>
      <c r="AL375">
        <f t="shared" si="154"/>
        <v>3.0806856844577291</v>
      </c>
      <c r="AM375">
        <f t="shared" si="155"/>
        <v>32.826812986758966</v>
      </c>
      <c r="AN375" s="120">
        <f t="shared" si="159"/>
        <v>34.492882367762817</v>
      </c>
      <c r="AO375" s="120">
        <f t="shared" si="159"/>
        <v>34.492882367586425</v>
      </c>
      <c r="AP375" s="120">
        <f t="shared" si="159"/>
        <v>34.492882370561951</v>
      </c>
      <c r="AQ375" s="120">
        <f t="shared" si="159"/>
        <v>34.492882320368814</v>
      </c>
      <c r="AR375" s="120">
        <f t="shared" si="159"/>
        <v>34.492883167058793</v>
      </c>
      <c r="AS375" s="120">
        <f t="shared" si="159"/>
        <v>34.492868884543434</v>
      </c>
      <c r="AT375" s="120">
        <f t="shared" si="159"/>
        <v>34.49310980950527</v>
      </c>
      <c r="AU375" s="120">
        <f t="shared" si="157"/>
        <v>34.489045248501306</v>
      </c>
    </row>
    <row r="376" spans="26:47" ht="12.95" customHeight="1" x14ac:dyDescent="0.2">
      <c r="Z376">
        <f t="shared" si="143"/>
        <v>0</v>
      </c>
      <c r="AA376" s="120">
        <f t="shared" si="144"/>
        <v>-9.1877607334964195E-4</v>
      </c>
      <c r="AB376" s="120">
        <f t="shared" si="145"/>
        <v>-9999</v>
      </c>
      <c r="AC376" s="120">
        <f t="shared" si="146"/>
        <v>0</v>
      </c>
      <c r="AD376" s="120">
        <f t="shared" si="147"/>
        <v>-9999</v>
      </c>
      <c r="AE376" s="120">
        <f t="shared" si="148"/>
        <v>0</v>
      </c>
      <c r="AF376">
        <f t="shared" si="149"/>
        <v>-9999</v>
      </c>
      <c r="AG376" s="136"/>
      <c r="AH376">
        <f t="shared" si="150"/>
        <v>1.7527821288140035E-2</v>
      </c>
      <c r="AI376">
        <f t="shared" si="151"/>
        <v>0.94070450317383725</v>
      </c>
      <c r="AJ376">
        <f t="shared" si="152"/>
        <v>0.70033663967173654</v>
      </c>
      <c r="AK376">
        <f t="shared" si="153"/>
        <v>3.6159814536456708E-3</v>
      </c>
      <c r="AL376">
        <f t="shared" si="154"/>
        <v>3.0806856844577291</v>
      </c>
      <c r="AM376">
        <f t="shared" si="155"/>
        <v>32.826812986758966</v>
      </c>
      <c r="AN376" s="120">
        <f t="shared" si="159"/>
        <v>34.492882367762817</v>
      </c>
      <c r="AO376" s="120">
        <f t="shared" si="159"/>
        <v>34.492882367586425</v>
      </c>
      <c r="AP376" s="120">
        <f t="shared" si="159"/>
        <v>34.492882370561951</v>
      </c>
      <c r="AQ376" s="120">
        <f t="shared" si="159"/>
        <v>34.492882320368814</v>
      </c>
      <c r="AR376" s="120">
        <f t="shared" si="159"/>
        <v>34.492883167058793</v>
      </c>
      <c r="AS376" s="120">
        <f t="shared" si="159"/>
        <v>34.492868884543434</v>
      </c>
      <c r="AT376" s="120">
        <f t="shared" si="159"/>
        <v>34.49310980950527</v>
      </c>
      <c r="AU376" s="120">
        <f t="shared" si="157"/>
        <v>34.489045248501306</v>
      </c>
    </row>
    <row r="377" spans="26:47" ht="12.95" customHeight="1" x14ac:dyDescent="0.2">
      <c r="Z377">
        <f t="shared" si="143"/>
        <v>0</v>
      </c>
      <c r="AA377" s="120">
        <f t="shared" si="144"/>
        <v>-9.1877607334964195E-4</v>
      </c>
      <c r="AB377" s="120">
        <f t="shared" si="145"/>
        <v>-9999</v>
      </c>
      <c r="AC377" s="120">
        <f t="shared" si="146"/>
        <v>0</v>
      </c>
      <c r="AD377" s="120">
        <f t="shared" si="147"/>
        <v>-9999</v>
      </c>
      <c r="AE377" s="120">
        <f t="shared" si="148"/>
        <v>0</v>
      </c>
      <c r="AF377">
        <f t="shared" si="149"/>
        <v>-9999</v>
      </c>
      <c r="AG377" s="136"/>
      <c r="AH377">
        <f t="shared" si="150"/>
        <v>1.7527821288140035E-2</v>
      </c>
      <c r="AI377">
        <f t="shared" si="151"/>
        <v>0.94070450317383725</v>
      </c>
      <c r="AJ377">
        <f t="shared" si="152"/>
        <v>0.70033663967173654</v>
      </c>
      <c r="AK377">
        <f t="shared" si="153"/>
        <v>3.6159814536456708E-3</v>
      </c>
      <c r="AL377">
        <f t="shared" si="154"/>
        <v>3.0806856844577291</v>
      </c>
      <c r="AM377">
        <f t="shared" si="155"/>
        <v>32.826812986758966</v>
      </c>
      <c r="AN377" s="120">
        <f t="shared" si="159"/>
        <v>34.492882367762817</v>
      </c>
      <c r="AO377" s="120">
        <f t="shared" si="159"/>
        <v>34.492882367586425</v>
      </c>
      <c r="AP377" s="120">
        <f t="shared" si="159"/>
        <v>34.492882370561951</v>
      </c>
      <c r="AQ377" s="120">
        <f t="shared" si="159"/>
        <v>34.492882320368814</v>
      </c>
      <c r="AR377" s="120">
        <f t="shared" si="159"/>
        <v>34.492883167058793</v>
      </c>
      <c r="AS377" s="120">
        <f t="shared" si="159"/>
        <v>34.492868884543434</v>
      </c>
      <c r="AT377" s="120">
        <f t="shared" si="159"/>
        <v>34.49310980950527</v>
      </c>
      <c r="AU377" s="120">
        <f t="shared" si="157"/>
        <v>34.489045248501306</v>
      </c>
    </row>
    <row r="378" spans="26:47" ht="12.95" customHeight="1" x14ac:dyDescent="0.2">
      <c r="Z378">
        <f t="shared" si="143"/>
        <v>0</v>
      </c>
      <c r="AA378" s="120">
        <f t="shared" si="144"/>
        <v>-9.1877607334964195E-4</v>
      </c>
      <c r="AB378" s="120">
        <f t="shared" si="145"/>
        <v>-9999</v>
      </c>
      <c r="AC378" s="120">
        <f t="shared" si="146"/>
        <v>0</v>
      </c>
      <c r="AD378" s="120">
        <f t="shared" si="147"/>
        <v>-9999</v>
      </c>
      <c r="AE378" s="120">
        <f t="shared" si="148"/>
        <v>0</v>
      </c>
      <c r="AF378">
        <f t="shared" si="149"/>
        <v>-9999</v>
      </c>
      <c r="AG378" s="136"/>
      <c r="AH378">
        <f t="shared" si="150"/>
        <v>1.7527821288140035E-2</v>
      </c>
      <c r="AI378">
        <f t="shared" si="151"/>
        <v>0.94070450317383725</v>
      </c>
      <c r="AJ378">
        <f t="shared" si="152"/>
        <v>0.70033663967173654</v>
      </c>
      <c r="AK378">
        <f t="shared" si="153"/>
        <v>3.6159814536456708E-3</v>
      </c>
      <c r="AL378">
        <f t="shared" si="154"/>
        <v>3.0806856844577291</v>
      </c>
      <c r="AM378">
        <f t="shared" si="155"/>
        <v>32.826812986758966</v>
      </c>
      <c r="AN378" s="120">
        <f t="shared" si="159"/>
        <v>34.492882367762817</v>
      </c>
      <c r="AO378" s="120">
        <f t="shared" si="159"/>
        <v>34.492882367586425</v>
      </c>
      <c r="AP378" s="120">
        <f t="shared" si="159"/>
        <v>34.492882370561951</v>
      </c>
      <c r="AQ378" s="120">
        <f t="shared" si="159"/>
        <v>34.492882320368814</v>
      </c>
      <c r="AR378" s="120">
        <f t="shared" si="159"/>
        <v>34.492883167058793</v>
      </c>
      <c r="AS378" s="120">
        <f t="shared" si="159"/>
        <v>34.492868884543434</v>
      </c>
      <c r="AT378" s="120">
        <f t="shared" si="159"/>
        <v>34.49310980950527</v>
      </c>
      <c r="AU378" s="120">
        <f t="shared" si="157"/>
        <v>34.489045248501306</v>
      </c>
    </row>
    <row r="379" spans="26:47" x14ac:dyDescent="0.2">
      <c r="Z379">
        <f t="shared" si="143"/>
        <v>0</v>
      </c>
      <c r="AA379" s="120">
        <f t="shared" si="144"/>
        <v>-9.1877607334964195E-4</v>
      </c>
      <c r="AB379" s="120">
        <f t="shared" si="145"/>
        <v>-9999</v>
      </c>
      <c r="AC379" s="120">
        <f t="shared" si="146"/>
        <v>0</v>
      </c>
      <c r="AD379" s="120">
        <f t="shared" si="147"/>
        <v>-9999</v>
      </c>
      <c r="AE379" s="120">
        <f t="shared" si="148"/>
        <v>0</v>
      </c>
      <c r="AF379">
        <f t="shared" si="149"/>
        <v>-9999</v>
      </c>
      <c r="AG379" s="136"/>
      <c r="AH379">
        <f t="shared" si="150"/>
        <v>1.7527821288140035E-2</v>
      </c>
      <c r="AI379">
        <f t="shared" si="151"/>
        <v>0.94070450317383725</v>
      </c>
      <c r="AJ379">
        <f t="shared" si="152"/>
        <v>0.70033663967173654</v>
      </c>
      <c r="AK379">
        <f t="shared" si="153"/>
        <v>3.6159814536456708E-3</v>
      </c>
      <c r="AL379">
        <f t="shared" si="154"/>
        <v>3.0806856844577291</v>
      </c>
      <c r="AM379">
        <f t="shared" si="155"/>
        <v>32.826812986758966</v>
      </c>
      <c r="AN379" s="120">
        <f t="shared" si="159"/>
        <v>34.492882367762817</v>
      </c>
      <c r="AO379" s="120">
        <f t="shared" si="159"/>
        <v>34.492882367586425</v>
      </c>
      <c r="AP379" s="120">
        <f t="shared" si="159"/>
        <v>34.492882370561951</v>
      </c>
      <c r="AQ379" s="120">
        <f t="shared" si="159"/>
        <v>34.492882320368814</v>
      </c>
      <c r="AR379" s="120">
        <f t="shared" si="159"/>
        <v>34.492883167058793</v>
      </c>
      <c r="AS379" s="120">
        <f t="shared" si="159"/>
        <v>34.492868884543434</v>
      </c>
      <c r="AT379" s="120">
        <f t="shared" si="159"/>
        <v>34.49310980950527</v>
      </c>
      <c r="AU379" s="120">
        <f t="shared" si="157"/>
        <v>34.489045248501306</v>
      </c>
    </row>
    <row r="380" spans="26:47" x14ac:dyDescent="0.2">
      <c r="Z380">
        <f t="shared" si="143"/>
        <v>0</v>
      </c>
      <c r="AA380" s="120">
        <f t="shared" si="144"/>
        <v>-9.1877607334964195E-4</v>
      </c>
      <c r="AB380" s="120">
        <f t="shared" si="145"/>
        <v>-9999</v>
      </c>
      <c r="AC380" s="120">
        <f t="shared" si="146"/>
        <v>0</v>
      </c>
      <c r="AD380" s="120">
        <f t="shared" si="147"/>
        <v>-9999</v>
      </c>
      <c r="AE380" s="120">
        <f t="shared" si="148"/>
        <v>0</v>
      </c>
      <c r="AF380">
        <f t="shared" si="149"/>
        <v>-9999</v>
      </c>
      <c r="AG380" s="136"/>
      <c r="AH380">
        <f t="shared" si="150"/>
        <v>1.7527821288140035E-2</v>
      </c>
      <c r="AI380">
        <f t="shared" si="151"/>
        <v>0.94070450317383725</v>
      </c>
      <c r="AJ380">
        <f t="shared" si="152"/>
        <v>0.70033663967173654</v>
      </c>
      <c r="AK380">
        <f t="shared" si="153"/>
        <v>3.6159814536456708E-3</v>
      </c>
      <c r="AL380">
        <f t="shared" si="154"/>
        <v>3.0806856844577291</v>
      </c>
      <c r="AM380">
        <f t="shared" si="155"/>
        <v>32.826812986758966</v>
      </c>
      <c r="AN380" s="120">
        <f t="shared" si="159"/>
        <v>34.492882367762817</v>
      </c>
      <c r="AO380" s="120">
        <f t="shared" si="159"/>
        <v>34.492882367586425</v>
      </c>
      <c r="AP380" s="120">
        <f t="shared" si="159"/>
        <v>34.492882370561951</v>
      </c>
      <c r="AQ380" s="120">
        <f t="shared" si="159"/>
        <v>34.492882320368814</v>
      </c>
      <c r="AR380" s="120">
        <f t="shared" si="159"/>
        <v>34.492883167058793</v>
      </c>
      <c r="AS380" s="120">
        <f t="shared" si="159"/>
        <v>34.492868884543434</v>
      </c>
      <c r="AT380" s="120">
        <f t="shared" si="159"/>
        <v>34.49310980950527</v>
      </c>
      <c r="AU380" s="120">
        <f t="shared" si="157"/>
        <v>34.489045248501306</v>
      </c>
    </row>
    <row r="381" spans="26:47" x14ac:dyDescent="0.2">
      <c r="Z381">
        <f t="shared" si="143"/>
        <v>0</v>
      </c>
      <c r="AA381" s="120">
        <f t="shared" si="144"/>
        <v>-9.1877607334964195E-4</v>
      </c>
      <c r="AB381" s="120">
        <f t="shared" si="145"/>
        <v>-9999</v>
      </c>
      <c r="AC381" s="120">
        <f t="shared" si="146"/>
        <v>0</v>
      </c>
      <c r="AD381" s="120">
        <f t="shared" si="147"/>
        <v>-9999</v>
      </c>
      <c r="AE381" s="120">
        <f t="shared" si="148"/>
        <v>0</v>
      </c>
      <c r="AF381">
        <f t="shared" si="149"/>
        <v>-9999</v>
      </c>
      <c r="AG381" s="136"/>
      <c r="AH381">
        <f t="shared" si="150"/>
        <v>1.7527821288140035E-2</v>
      </c>
      <c r="AI381">
        <f t="shared" si="151"/>
        <v>0.94070450317383725</v>
      </c>
      <c r="AJ381">
        <f t="shared" si="152"/>
        <v>0.70033663967173654</v>
      </c>
      <c r="AK381">
        <f t="shared" si="153"/>
        <v>3.6159814536456708E-3</v>
      </c>
      <c r="AL381">
        <f t="shared" si="154"/>
        <v>3.0806856844577291</v>
      </c>
      <c r="AM381">
        <f t="shared" si="155"/>
        <v>32.826812986758966</v>
      </c>
      <c r="AN381" s="120">
        <f t="shared" si="159"/>
        <v>34.492882367762817</v>
      </c>
      <c r="AO381" s="120">
        <f t="shared" si="159"/>
        <v>34.492882367586425</v>
      </c>
      <c r="AP381" s="120">
        <f t="shared" si="159"/>
        <v>34.492882370561951</v>
      </c>
      <c r="AQ381" s="120">
        <f t="shared" si="159"/>
        <v>34.492882320368814</v>
      </c>
      <c r="AR381" s="120">
        <f t="shared" si="159"/>
        <v>34.492883167058793</v>
      </c>
      <c r="AS381" s="120">
        <f t="shared" si="159"/>
        <v>34.492868884543434</v>
      </c>
      <c r="AT381" s="120">
        <f t="shared" si="159"/>
        <v>34.49310980950527</v>
      </c>
      <c r="AU381" s="120">
        <f t="shared" si="157"/>
        <v>34.489045248501306</v>
      </c>
    </row>
    <row r="382" spans="26:47" x14ac:dyDescent="0.2">
      <c r="Z382">
        <f t="shared" si="143"/>
        <v>0</v>
      </c>
      <c r="AA382" s="120">
        <f t="shared" si="144"/>
        <v>-9.1877607334964195E-4</v>
      </c>
      <c r="AB382" s="120">
        <f t="shared" si="145"/>
        <v>-9999</v>
      </c>
      <c r="AC382" s="120">
        <f t="shared" si="146"/>
        <v>0</v>
      </c>
      <c r="AD382" s="120">
        <f t="shared" si="147"/>
        <v>-9999</v>
      </c>
      <c r="AE382" s="120">
        <f t="shared" si="148"/>
        <v>0</v>
      </c>
      <c r="AF382">
        <f t="shared" si="149"/>
        <v>-9999</v>
      </c>
      <c r="AG382" s="136"/>
      <c r="AH382">
        <f t="shared" si="150"/>
        <v>1.7527821288140035E-2</v>
      </c>
      <c r="AI382">
        <f t="shared" si="151"/>
        <v>0.94070450317383725</v>
      </c>
      <c r="AJ382">
        <f t="shared" si="152"/>
        <v>0.70033663967173654</v>
      </c>
      <c r="AK382">
        <f t="shared" si="153"/>
        <v>3.6159814536456708E-3</v>
      </c>
      <c r="AL382">
        <f t="shared" si="154"/>
        <v>3.0806856844577291</v>
      </c>
      <c r="AM382">
        <f t="shared" si="155"/>
        <v>32.826812986758966</v>
      </c>
      <c r="AN382" s="120">
        <f t="shared" si="159"/>
        <v>34.492882367762817</v>
      </c>
      <c r="AO382" s="120">
        <f t="shared" si="159"/>
        <v>34.492882367586425</v>
      </c>
      <c r="AP382" s="120">
        <f t="shared" si="159"/>
        <v>34.492882370561951</v>
      </c>
      <c r="AQ382" s="120">
        <f t="shared" si="159"/>
        <v>34.492882320368814</v>
      </c>
      <c r="AR382" s="120">
        <f t="shared" si="159"/>
        <v>34.492883167058793</v>
      </c>
      <c r="AS382" s="120">
        <f t="shared" si="159"/>
        <v>34.492868884543434</v>
      </c>
      <c r="AT382" s="120">
        <f t="shared" si="159"/>
        <v>34.49310980950527</v>
      </c>
      <c r="AU382" s="120">
        <f t="shared" si="157"/>
        <v>34.489045248501306</v>
      </c>
    </row>
    <row r="383" spans="26:47" x14ac:dyDescent="0.2">
      <c r="Z383">
        <f t="shared" si="143"/>
        <v>0</v>
      </c>
      <c r="AA383" s="120">
        <f t="shared" si="144"/>
        <v>-9.1877607334964195E-4</v>
      </c>
      <c r="AB383" s="120">
        <f t="shared" si="145"/>
        <v>-9999</v>
      </c>
      <c r="AC383" s="120">
        <f t="shared" si="146"/>
        <v>0</v>
      </c>
      <c r="AD383" s="120">
        <f t="shared" si="147"/>
        <v>-9999</v>
      </c>
      <c r="AE383" s="120">
        <f t="shared" si="148"/>
        <v>0</v>
      </c>
      <c r="AF383">
        <f t="shared" si="149"/>
        <v>-9999</v>
      </c>
      <c r="AG383" s="136"/>
      <c r="AH383">
        <f t="shared" si="150"/>
        <v>1.7527821288140035E-2</v>
      </c>
      <c r="AI383">
        <f t="shared" si="151"/>
        <v>0.94070450317383725</v>
      </c>
      <c r="AJ383">
        <f t="shared" si="152"/>
        <v>0.70033663967173654</v>
      </c>
      <c r="AK383">
        <f t="shared" si="153"/>
        <v>3.6159814536456708E-3</v>
      </c>
      <c r="AL383">
        <f t="shared" si="154"/>
        <v>3.0806856844577291</v>
      </c>
      <c r="AM383">
        <f t="shared" si="155"/>
        <v>32.826812986758966</v>
      </c>
      <c r="AN383" s="120">
        <f t="shared" si="159"/>
        <v>34.492882367762817</v>
      </c>
      <c r="AO383" s="120">
        <f t="shared" si="159"/>
        <v>34.492882367586425</v>
      </c>
      <c r="AP383" s="120">
        <f t="shared" si="159"/>
        <v>34.492882370561951</v>
      </c>
      <c r="AQ383" s="120">
        <f t="shared" si="159"/>
        <v>34.492882320368814</v>
      </c>
      <c r="AR383" s="120">
        <f t="shared" si="159"/>
        <v>34.492883167058793</v>
      </c>
      <c r="AS383" s="120">
        <f t="shared" si="159"/>
        <v>34.492868884543434</v>
      </c>
      <c r="AT383" s="120">
        <f t="shared" si="159"/>
        <v>34.49310980950527</v>
      </c>
      <c r="AU383" s="120">
        <f t="shared" si="157"/>
        <v>34.489045248501306</v>
      </c>
    </row>
    <row r="384" spans="26:47" x14ac:dyDescent="0.2">
      <c r="Z384">
        <f t="shared" si="143"/>
        <v>0</v>
      </c>
      <c r="AA384" s="120">
        <f t="shared" si="144"/>
        <v>-9.1877607334964195E-4</v>
      </c>
      <c r="AB384" s="120">
        <f t="shared" si="145"/>
        <v>-9999</v>
      </c>
      <c r="AC384" s="120">
        <f t="shared" si="146"/>
        <v>0</v>
      </c>
      <c r="AD384" s="120">
        <f t="shared" si="147"/>
        <v>-9999</v>
      </c>
      <c r="AE384" s="120">
        <f t="shared" si="148"/>
        <v>0</v>
      </c>
      <c r="AF384">
        <f t="shared" si="149"/>
        <v>-9999</v>
      </c>
      <c r="AG384" s="136"/>
      <c r="AH384">
        <f t="shared" si="150"/>
        <v>1.7527821288140035E-2</v>
      </c>
      <c r="AI384">
        <f t="shared" si="151"/>
        <v>0.94070450317383725</v>
      </c>
      <c r="AJ384">
        <f t="shared" si="152"/>
        <v>0.70033663967173654</v>
      </c>
      <c r="AK384">
        <f t="shared" si="153"/>
        <v>3.6159814536456708E-3</v>
      </c>
      <c r="AL384">
        <f t="shared" si="154"/>
        <v>3.0806856844577291</v>
      </c>
      <c r="AM384">
        <f t="shared" si="155"/>
        <v>32.826812986758966</v>
      </c>
      <c r="AN384" s="120">
        <f t="shared" si="159"/>
        <v>34.492882367762817</v>
      </c>
      <c r="AO384" s="120">
        <f t="shared" si="159"/>
        <v>34.492882367586425</v>
      </c>
      <c r="AP384" s="120">
        <f t="shared" si="159"/>
        <v>34.492882370561951</v>
      </c>
      <c r="AQ384" s="120">
        <f t="shared" si="159"/>
        <v>34.492882320368814</v>
      </c>
      <c r="AR384" s="120">
        <f t="shared" si="159"/>
        <v>34.492883167058793</v>
      </c>
      <c r="AS384" s="120">
        <f t="shared" si="159"/>
        <v>34.492868884543434</v>
      </c>
      <c r="AT384" s="120">
        <f t="shared" si="159"/>
        <v>34.49310980950527</v>
      </c>
      <c r="AU384" s="120">
        <f t="shared" si="157"/>
        <v>34.489045248501306</v>
      </c>
    </row>
    <row r="385" spans="26:64" x14ac:dyDescent="0.2">
      <c r="Z385">
        <f t="shared" si="143"/>
        <v>0</v>
      </c>
      <c r="AA385" s="120">
        <f t="shared" si="144"/>
        <v>-9.1877607334964195E-4</v>
      </c>
      <c r="AB385" s="120">
        <f t="shared" si="145"/>
        <v>-9999</v>
      </c>
      <c r="AC385" s="120">
        <f t="shared" si="146"/>
        <v>0</v>
      </c>
      <c r="AD385" s="120">
        <f t="shared" si="147"/>
        <v>-9999</v>
      </c>
      <c r="AE385" s="120">
        <f t="shared" si="148"/>
        <v>0</v>
      </c>
      <c r="AF385">
        <f t="shared" si="149"/>
        <v>-9999</v>
      </c>
      <c r="AG385" s="136"/>
      <c r="AH385">
        <f t="shared" si="150"/>
        <v>1.7527821288140035E-2</v>
      </c>
      <c r="AI385">
        <f t="shared" si="151"/>
        <v>0.94070450317383725</v>
      </c>
      <c r="AJ385">
        <f t="shared" si="152"/>
        <v>0.70033663967173654</v>
      </c>
      <c r="AK385">
        <f t="shared" si="153"/>
        <v>3.6159814536456708E-3</v>
      </c>
      <c r="AL385">
        <f t="shared" si="154"/>
        <v>3.0806856844577291</v>
      </c>
      <c r="AM385">
        <f t="shared" si="155"/>
        <v>32.826812986758966</v>
      </c>
      <c r="AN385" s="120">
        <f t="shared" si="159"/>
        <v>34.492882367762817</v>
      </c>
      <c r="AO385" s="120">
        <f t="shared" si="159"/>
        <v>34.492882367586425</v>
      </c>
      <c r="AP385" s="120">
        <f t="shared" si="159"/>
        <v>34.492882370561951</v>
      </c>
      <c r="AQ385" s="120">
        <f t="shared" si="159"/>
        <v>34.492882320368814</v>
      </c>
      <c r="AR385" s="120">
        <f t="shared" si="159"/>
        <v>34.492883167058793</v>
      </c>
      <c r="AS385" s="120">
        <f t="shared" si="159"/>
        <v>34.492868884543434</v>
      </c>
      <c r="AT385" s="120">
        <f t="shared" si="159"/>
        <v>34.49310980950527</v>
      </c>
      <c r="AU385" s="120">
        <f t="shared" si="157"/>
        <v>34.489045248501306</v>
      </c>
    </row>
    <row r="386" spans="26:64" x14ac:dyDescent="0.2">
      <c r="Z386">
        <f t="shared" si="143"/>
        <v>0</v>
      </c>
      <c r="AA386" s="120">
        <f t="shared" si="144"/>
        <v>-9.1877607334964195E-4</v>
      </c>
      <c r="AB386" s="120">
        <f t="shared" si="145"/>
        <v>-9999</v>
      </c>
      <c r="AC386" s="120">
        <f t="shared" si="146"/>
        <v>0</v>
      </c>
      <c r="AD386" s="120">
        <f t="shared" si="147"/>
        <v>-9999</v>
      </c>
      <c r="AE386" s="120">
        <f t="shared" si="148"/>
        <v>0</v>
      </c>
      <c r="AF386">
        <f t="shared" si="149"/>
        <v>-9999</v>
      </c>
      <c r="AG386" s="136"/>
      <c r="AH386">
        <f t="shared" si="150"/>
        <v>1.7527821288140035E-2</v>
      </c>
      <c r="AI386">
        <f t="shared" si="151"/>
        <v>0.94070450317383725</v>
      </c>
      <c r="AJ386">
        <f t="shared" si="152"/>
        <v>0.70033663967173654</v>
      </c>
      <c r="AK386">
        <f t="shared" si="153"/>
        <v>3.6159814536456708E-3</v>
      </c>
      <c r="AL386">
        <f t="shared" si="154"/>
        <v>3.0806856844577291</v>
      </c>
      <c r="AM386">
        <f t="shared" si="155"/>
        <v>32.826812986758966</v>
      </c>
      <c r="AN386" s="120">
        <f t="shared" si="159"/>
        <v>34.492882367762817</v>
      </c>
      <c r="AO386" s="120">
        <f t="shared" si="159"/>
        <v>34.492882367586425</v>
      </c>
      <c r="AP386" s="120">
        <f t="shared" si="159"/>
        <v>34.492882370561951</v>
      </c>
      <c r="AQ386" s="120">
        <f t="shared" si="159"/>
        <v>34.492882320368814</v>
      </c>
      <c r="AR386" s="120">
        <f t="shared" si="159"/>
        <v>34.492883167058793</v>
      </c>
      <c r="AS386" s="120">
        <f t="shared" si="159"/>
        <v>34.492868884543434</v>
      </c>
      <c r="AT386" s="120">
        <f t="shared" si="159"/>
        <v>34.49310980950527</v>
      </c>
      <c r="AU386" s="120">
        <f t="shared" si="157"/>
        <v>34.489045248501306</v>
      </c>
    </row>
    <row r="387" spans="26:64" x14ac:dyDescent="0.2">
      <c r="Z387">
        <f t="shared" si="143"/>
        <v>0</v>
      </c>
      <c r="AA387" s="120">
        <f t="shared" si="144"/>
        <v>-9.1877607334964195E-4</v>
      </c>
      <c r="AB387" s="120">
        <f t="shared" si="145"/>
        <v>-9999</v>
      </c>
      <c r="AC387" s="120">
        <f t="shared" si="146"/>
        <v>0</v>
      </c>
      <c r="AD387" s="120">
        <f t="shared" si="147"/>
        <v>-9999</v>
      </c>
      <c r="AE387" s="120">
        <f t="shared" si="148"/>
        <v>0</v>
      </c>
      <c r="AF387">
        <f t="shared" si="149"/>
        <v>-9999</v>
      </c>
      <c r="AG387" s="136"/>
      <c r="AH387">
        <f t="shared" si="150"/>
        <v>1.7527821288140035E-2</v>
      </c>
      <c r="AI387">
        <f t="shared" si="151"/>
        <v>0.94070450317383725</v>
      </c>
      <c r="AJ387">
        <f t="shared" si="152"/>
        <v>0.70033663967173654</v>
      </c>
      <c r="AK387">
        <f t="shared" si="153"/>
        <v>3.6159814536456708E-3</v>
      </c>
      <c r="AL387">
        <f t="shared" si="154"/>
        <v>3.0806856844577291</v>
      </c>
      <c r="AM387">
        <f t="shared" si="155"/>
        <v>32.826812986758966</v>
      </c>
      <c r="AN387" s="120">
        <f t="shared" si="159"/>
        <v>34.492882367762817</v>
      </c>
      <c r="AO387" s="120">
        <f t="shared" si="159"/>
        <v>34.492882367586425</v>
      </c>
      <c r="AP387" s="120">
        <f t="shared" si="159"/>
        <v>34.492882370561951</v>
      </c>
      <c r="AQ387" s="120">
        <f t="shared" si="159"/>
        <v>34.492882320368814</v>
      </c>
      <c r="AR387" s="120">
        <f t="shared" si="159"/>
        <v>34.492883167058793</v>
      </c>
      <c r="AS387" s="120">
        <f t="shared" si="159"/>
        <v>34.492868884543434</v>
      </c>
      <c r="AT387" s="120">
        <f t="shared" si="159"/>
        <v>34.49310980950527</v>
      </c>
      <c r="AU387" s="120">
        <f t="shared" si="157"/>
        <v>34.489045248501306</v>
      </c>
      <c r="AV387" s="120"/>
      <c r="AW387" s="120"/>
      <c r="AX387" s="120"/>
      <c r="AY387" s="120"/>
      <c r="AZ387" s="120"/>
      <c r="BA387" s="120"/>
      <c r="BB387" s="120"/>
      <c r="BC387" s="120"/>
      <c r="BD387" s="120"/>
      <c r="BE387" s="120"/>
      <c r="BF387" s="120"/>
      <c r="BG387" s="120"/>
      <c r="BH387" s="120"/>
      <c r="BI387" s="120"/>
      <c r="BJ387" s="120"/>
      <c r="BK387" s="120"/>
      <c r="BL387" s="120"/>
    </row>
    <row r="388" spans="26:64" x14ac:dyDescent="0.2">
      <c r="Z388">
        <f t="shared" si="143"/>
        <v>0</v>
      </c>
      <c r="AA388" s="120">
        <f t="shared" si="144"/>
        <v>-9.1877607334964195E-4</v>
      </c>
      <c r="AB388" s="120">
        <f t="shared" si="145"/>
        <v>-9999</v>
      </c>
      <c r="AC388" s="120">
        <f t="shared" si="146"/>
        <v>0</v>
      </c>
      <c r="AD388" s="120">
        <f t="shared" si="147"/>
        <v>-9999</v>
      </c>
      <c r="AE388" s="120">
        <f t="shared" si="148"/>
        <v>0</v>
      </c>
      <c r="AF388">
        <f t="shared" si="149"/>
        <v>-9999</v>
      </c>
      <c r="AG388" s="136"/>
      <c r="AH388">
        <f t="shared" si="150"/>
        <v>1.7527821288140035E-2</v>
      </c>
      <c r="AI388">
        <f t="shared" si="151"/>
        <v>0.94070450317383725</v>
      </c>
      <c r="AJ388">
        <f t="shared" si="152"/>
        <v>0.70033663967173654</v>
      </c>
      <c r="AK388">
        <f t="shared" si="153"/>
        <v>3.6159814536456708E-3</v>
      </c>
      <c r="AL388">
        <f t="shared" si="154"/>
        <v>3.0806856844577291</v>
      </c>
      <c r="AM388">
        <f t="shared" si="155"/>
        <v>32.826812986758966</v>
      </c>
      <c r="AN388" s="120">
        <f t="shared" si="159"/>
        <v>34.492882367762817</v>
      </c>
      <c r="AO388" s="120">
        <f t="shared" si="159"/>
        <v>34.492882367586425</v>
      </c>
      <c r="AP388" s="120">
        <f t="shared" si="159"/>
        <v>34.492882370561951</v>
      </c>
      <c r="AQ388" s="120">
        <f t="shared" si="159"/>
        <v>34.492882320368814</v>
      </c>
      <c r="AR388" s="120">
        <f t="shared" si="159"/>
        <v>34.492883167058793</v>
      </c>
      <c r="AS388" s="120">
        <f t="shared" si="159"/>
        <v>34.492868884543434</v>
      </c>
      <c r="AT388" s="120">
        <f t="shared" si="159"/>
        <v>34.49310980950527</v>
      </c>
      <c r="AU388" s="120">
        <f t="shared" si="157"/>
        <v>34.489045248501306</v>
      </c>
    </row>
    <row r="389" spans="26:64" x14ac:dyDescent="0.2">
      <c r="Z389">
        <f t="shared" si="143"/>
        <v>0</v>
      </c>
      <c r="AA389" s="120">
        <f t="shared" si="144"/>
        <v>-9.1877607334964195E-4</v>
      </c>
      <c r="AB389" s="120">
        <f t="shared" si="145"/>
        <v>-9999</v>
      </c>
      <c r="AC389" s="120">
        <f t="shared" si="146"/>
        <v>0</v>
      </c>
      <c r="AD389" s="120">
        <f t="shared" si="147"/>
        <v>-9999</v>
      </c>
      <c r="AE389" s="120">
        <f t="shared" si="148"/>
        <v>0</v>
      </c>
      <c r="AF389">
        <f t="shared" si="149"/>
        <v>-9999</v>
      </c>
      <c r="AG389" s="136"/>
      <c r="AH389">
        <f t="shared" si="150"/>
        <v>1.7527821288140035E-2</v>
      </c>
      <c r="AI389">
        <f t="shared" si="151"/>
        <v>0.94070450317383725</v>
      </c>
      <c r="AJ389">
        <f t="shared" si="152"/>
        <v>0.70033663967173654</v>
      </c>
      <c r="AK389">
        <f t="shared" si="153"/>
        <v>3.6159814536456708E-3</v>
      </c>
      <c r="AL389">
        <f t="shared" si="154"/>
        <v>3.0806856844577291</v>
      </c>
      <c r="AM389">
        <f t="shared" si="155"/>
        <v>32.826812986758966</v>
      </c>
      <c r="AN389" s="120">
        <f t="shared" ref="AN389:AT404" si="160">$AU389+$AB$7*SIN(AO389)</f>
        <v>34.492882367762817</v>
      </c>
      <c r="AO389" s="120">
        <f t="shared" si="160"/>
        <v>34.492882367586425</v>
      </c>
      <c r="AP389" s="120">
        <f t="shared" si="160"/>
        <v>34.492882370561951</v>
      </c>
      <c r="AQ389" s="120">
        <f t="shared" si="160"/>
        <v>34.492882320368814</v>
      </c>
      <c r="AR389" s="120">
        <f t="shared" si="160"/>
        <v>34.492883167058793</v>
      </c>
      <c r="AS389" s="120">
        <f t="shared" si="160"/>
        <v>34.492868884543434</v>
      </c>
      <c r="AT389" s="120">
        <f t="shared" si="160"/>
        <v>34.49310980950527</v>
      </c>
      <c r="AU389" s="120">
        <f t="shared" si="157"/>
        <v>34.489045248501306</v>
      </c>
      <c r="AV389" s="120"/>
    </row>
    <row r="390" spans="26:64" x14ac:dyDescent="0.2">
      <c r="Z390">
        <f t="shared" si="143"/>
        <v>0</v>
      </c>
      <c r="AA390" s="120">
        <f t="shared" si="144"/>
        <v>-9.1877607334964195E-4</v>
      </c>
      <c r="AB390" s="120">
        <f t="shared" si="145"/>
        <v>-9999</v>
      </c>
      <c r="AC390" s="120">
        <f t="shared" si="146"/>
        <v>0</v>
      </c>
      <c r="AD390" s="120">
        <f t="shared" si="147"/>
        <v>-9999</v>
      </c>
      <c r="AE390" s="120">
        <f t="shared" si="148"/>
        <v>0</v>
      </c>
      <c r="AF390">
        <f t="shared" si="149"/>
        <v>-9999</v>
      </c>
      <c r="AG390" s="136"/>
      <c r="AH390">
        <f t="shared" si="150"/>
        <v>1.7527821288140035E-2</v>
      </c>
      <c r="AI390">
        <f t="shared" si="151"/>
        <v>0.94070450317383725</v>
      </c>
      <c r="AJ390">
        <f t="shared" si="152"/>
        <v>0.70033663967173654</v>
      </c>
      <c r="AK390">
        <f t="shared" si="153"/>
        <v>3.6159814536456708E-3</v>
      </c>
      <c r="AL390">
        <f t="shared" si="154"/>
        <v>3.0806856844577291</v>
      </c>
      <c r="AM390">
        <f t="shared" si="155"/>
        <v>32.826812986758966</v>
      </c>
      <c r="AN390" s="120">
        <f t="shared" si="160"/>
        <v>34.492882367762817</v>
      </c>
      <c r="AO390" s="120">
        <f t="shared" si="160"/>
        <v>34.492882367586425</v>
      </c>
      <c r="AP390" s="120">
        <f t="shared" si="160"/>
        <v>34.492882370561951</v>
      </c>
      <c r="AQ390" s="120">
        <f t="shared" si="160"/>
        <v>34.492882320368814</v>
      </c>
      <c r="AR390" s="120">
        <f t="shared" si="160"/>
        <v>34.492883167058793</v>
      </c>
      <c r="AS390" s="120">
        <f t="shared" si="160"/>
        <v>34.492868884543434</v>
      </c>
      <c r="AT390" s="120">
        <f t="shared" si="160"/>
        <v>34.49310980950527</v>
      </c>
      <c r="AU390" s="120">
        <f t="shared" si="157"/>
        <v>34.489045248501306</v>
      </c>
    </row>
    <row r="391" spans="26:64" x14ac:dyDescent="0.2">
      <c r="Z391">
        <f t="shared" si="143"/>
        <v>0</v>
      </c>
      <c r="AA391" s="120">
        <f t="shared" si="144"/>
        <v>-9.1877607334964195E-4</v>
      </c>
      <c r="AB391" s="120">
        <f t="shared" si="145"/>
        <v>-9999</v>
      </c>
      <c r="AC391" s="120">
        <f t="shared" si="146"/>
        <v>0</v>
      </c>
      <c r="AD391" s="120">
        <f t="shared" si="147"/>
        <v>-9999</v>
      </c>
      <c r="AE391" s="120">
        <f t="shared" si="148"/>
        <v>0</v>
      </c>
      <c r="AF391">
        <f t="shared" si="149"/>
        <v>-9999</v>
      </c>
      <c r="AG391" s="136"/>
      <c r="AH391">
        <f t="shared" si="150"/>
        <v>1.7527821288140035E-2</v>
      </c>
      <c r="AI391">
        <f t="shared" si="151"/>
        <v>0.94070450317383725</v>
      </c>
      <c r="AJ391">
        <f t="shared" si="152"/>
        <v>0.70033663967173654</v>
      </c>
      <c r="AK391">
        <f t="shared" si="153"/>
        <v>3.6159814536456708E-3</v>
      </c>
      <c r="AL391">
        <f t="shared" si="154"/>
        <v>3.0806856844577291</v>
      </c>
      <c r="AM391">
        <f t="shared" si="155"/>
        <v>32.826812986758966</v>
      </c>
      <c r="AN391" s="120">
        <f t="shared" si="160"/>
        <v>34.492882367762817</v>
      </c>
      <c r="AO391" s="120">
        <f t="shared" si="160"/>
        <v>34.492882367586425</v>
      </c>
      <c r="AP391" s="120">
        <f t="shared" si="160"/>
        <v>34.492882370561951</v>
      </c>
      <c r="AQ391" s="120">
        <f t="shared" si="160"/>
        <v>34.492882320368814</v>
      </c>
      <c r="AR391" s="120">
        <f t="shared" si="160"/>
        <v>34.492883167058793</v>
      </c>
      <c r="AS391" s="120">
        <f t="shared" si="160"/>
        <v>34.492868884543434</v>
      </c>
      <c r="AT391" s="120">
        <f t="shared" si="160"/>
        <v>34.49310980950527</v>
      </c>
      <c r="AU391" s="120">
        <f t="shared" si="157"/>
        <v>34.489045248501306</v>
      </c>
    </row>
    <row r="392" spans="26:64" x14ac:dyDescent="0.2">
      <c r="Z392">
        <f t="shared" si="143"/>
        <v>0</v>
      </c>
      <c r="AA392" s="120">
        <f t="shared" si="144"/>
        <v>-9.1877607334964195E-4</v>
      </c>
      <c r="AB392" s="120">
        <f t="shared" si="145"/>
        <v>-9999</v>
      </c>
      <c r="AC392" s="120">
        <f t="shared" si="146"/>
        <v>0</v>
      </c>
      <c r="AD392" s="120">
        <f t="shared" si="147"/>
        <v>-9999</v>
      </c>
      <c r="AE392" s="120">
        <f t="shared" si="148"/>
        <v>0</v>
      </c>
      <c r="AF392">
        <f t="shared" si="149"/>
        <v>-9999</v>
      </c>
      <c r="AG392" s="136"/>
      <c r="AH392">
        <f t="shared" si="150"/>
        <v>1.7527821288140035E-2</v>
      </c>
      <c r="AI392">
        <f t="shared" si="151"/>
        <v>0.94070450317383725</v>
      </c>
      <c r="AJ392">
        <f t="shared" si="152"/>
        <v>0.70033663967173654</v>
      </c>
      <c r="AK392">
        <f t="shared" si="153"/>
        <v>3.6159814536456708E-3</v>
      </c>
      <c r="AL392">
        <f t="shared" si="154"/>
        <v>3.0806856844577291</v>
      </c>
      <c r="AM392">
        <f t="shared" si="155"/>
        <v>32.826812986758966</v>
      </c>
      <c r="AN392" s="120">
        <f t="shared" si="160"/>
        <v>34.492882367762817</v>
      </c>
      <c r="AO392" s="120">
        <f t="shared" si="160"/>
        <v>34.492882367586425</v>
      </c>
      <c r="AP392" s="120">
        <f t="shared" si="160"/>
        <v>34.492882370561951</v>
      </c>
      <c r="AQ392" s="120">
        <f t="shared" si="160"/>
        <v>34.492882320368814</v>
      </c>
      <c r="AR392" s="120">
        <f t="shared" si="160"/>
        <v>34.492883167058793</v>
      </c>
      <c r="AS392" s="120">
        <f t="shared" si="160"/>
        <v>34.492868884543434</v>
      </c>
      <c r="AT392" s="120">
        <f t="shared" si="160"/>
        <v>34.49310980950527</v>
      </c>
      <c r="AU392" s="120">
        <f t="shared" si="157"/>
        <v>34.489045248501306</v>
      </c>
    </row>
    <row r="393" spans="26:64" x14ac:dyDescent="0.2">
      <c r="Z393">
        <f t="shared" si="143"/>
        <v>0</v>
      </c>
      <c r="AA393" s="120">
        <f t="shared" si="144"/>
        <v>-9.1877607334964195E-4</v>
      </c>
      <c r="AB393" s="120">
        <f t="shared" si="145"/>
        <v>-9999</v>
      </c>
      <c r="AC393" s="120">
        <f t="shared" si="146"/>
        <v>0</v>
      </c>
      <c r="AD393" s="120">
        <f t="shared" si="147"/>
        <v>-9999</v>
      </c>
      <c r="AE393" s="120">
        <f t="shared" si="148"/>
        <v>0</v>
      </c>
      <c r="AF393">
        <f t="shared" si="149"/>
        <v>-9999</v>
      </c>
      <c r="AG393" s="136"/>
      <c r="AH393">
        <f t="shared" si="150"/>
        <v>1.7527821288140035E-2</v>
      </c>
      <c r="AI393">
        <f t="shared" si="151"/>
        <v>0.94070450317383725</v>
      </c>
      <c r="AJ393">
        <f t="shared" si="152"/>
        <v>0.70033663967173654</v>
      </c>
      <c r="AK393">
        <f t="shared" si="153"/>
        <v>3.6159814536456708E-3</v>
      </c>
      <c r="AL393">
        <f t="shared" si="154"/>
        <v>3.0806856844577291</v>
      </c>
      <c r="AM393">
        <f t="shared" si="155"/>
        <v>32.826812986758966</v>
      </c>
      <c r="AN393" s="120">
        <f t="shared" si="160"/>
        <v>34.492882367762817</v>
      </c>
      <c r="AO393" s="120">
        <f t="shared" si="160"/>
        <v>34.492882367586425</v>
      </c>
      <c r="AP393" s="120">
        <f t="shared" si="160"/>
        <v>34.492882370561951</v>
      </c>
      <c r="AQ393" s="120">
        <f t="shared" si="160"/>
        <v>34.492882320368814</v>
      </c>
      <c r="AR393" s="120">
        <f t="shared" si="160"/>
        <v>34.492883167058793</v>
      </c>
      <c r="AS393" s="120">
        <f t="shared" si="160"/>
        <v>34.492868884543434</v>
      </c>
      <c r="AT393" s="120">
        <f t="shared" si="160"/>
        <v>34.49310980950527</v>
      </c>
      <c r="AU393" s="120">
        <f t="shared" si="157"/>
        <v>34.489045248501306</v>
      </c>
    </row>
    <row r="394" spans="26:64" x14ac:dyDescent="0.2">
      <c r="Z394">
        <f t="shared" si="143"/>
        <v>0</v>
      </c>
      <c r="AA394" s="120">
        <f t="shared" si="144"/>
        <v>-9.1877607334964195E-4</v>
      </c>
      <c r="AB394" s="120">
        <f t="shared" si="145"/>
        <v>-9999</v>
      </c>
      <c r="AC394" s="120">
        <f t="shared" si="146"/>
        <v>0</v>
      </c>
      <c r="AD394" s="120">
        <f t="shared" si="147"/>
        <v>-9999</v>
      </c>
      <c r="AE394" s="120">
        <f t="shared" si="148"/>
        <v>0</v>
      </c>
      <c r="AF394">
        <f t="shared" si="149"/>
        <v>-9999</v>
      </c>
      <c r="AG394" s="136"/>
      <c r="AH394">
        <f t="shared" si="150"/>
        <v>1.7527821288140035E-2</v>
      </c>
      <c r="AI394">
        <f t="shared" si="151"/>
        <v>0.94070450317383725</v>
      </c>
      <c r="AJ394">
        <f t="shared" si="152"/>
        <v>0.70033663967173654</v>
      </c>
      <c r="AK394">
        <f t="shared" si="153"/>
        <v>3.6159814536456708E-3</v>
      </c>
      <c r="AL394">
        <f t="shared" si="154"/>
        <v>3.0806856844577291</v>
      </c>
      <c r="AM394">
        <f t="shared" si="155"/>
        <v>32.826812986758966</v>
      </c>
      <c r="AN394" s="120">
        <f t="shared" si="160"/>
        <v>34.492882367762817</v>
      </c>
      <c r="AO394" s="120">
        <f t="shared" si="160"/>
        <v>34.492882367586425</v>
      </c>
      <c r="AP394" s="120">
        <f t="shared" si="160"/>
        <v>34.492882370561951</v>
      </c>
      <c r="AQ394" s="120">
        <f t="shared" si="160"/>
        <v>34.492882320368814</v>
      </c>
      <c r="AR394" s="120">
        <f t="shared" si="160"/>
        <v>34.492883167058793</v>
      </c>
      <c r="AS394" s="120">
        <f t="shared" si="160"/>
        <v>34.492868884543434</v>
      </c>
      <c r="AT394" s="120">
        <f t="shared" si="160"/>
        <v>34.49310980950527</v>
      </c>
      <c r="AU394" s="120">
        <f t="shared" si="157"/>
        <v>34.489045248501306</v>
      </c>
    </row>
    <row r="395" spans="26:64" x14ac:dyDescent="0.2">
      <c r="Z395">
        <f t="shared" si="143"/>
        <v>0</v>
      </c>
      <c r="AA395" s="120">
        <f t="shared" si="144"/>
        <v>-9.1877607334964195E-4</v>
      </c>
      <c r="AB395" s="120">
        <f t="shared" si="145"/>
        <v>-9999</v>
      </c>
      <c r="AC395" s="120">
        <f t="shared" si="146"/>
        <v>0</v>
      </c>
      <c r="AD395" s="120">
        <f t="shared" si="147"/>
        <v>-9999</v>
      </c>
      <c r="AE395" s="120">
        <f t="shared" si="148"/>
        <v>0</v>
      </c>
      <c r="AF395">
        <f t="shared" si="149"/>
        <v>-9999</v>
      </c>
      <c r="AG395" s="136"/>
      <c r="AH395">
        <f t="shared" si="150"/>
        <v>1.7527821288140035E-2</v>
      </c>
      <c r="AI395">
        <f t="shared" si="151"/>
        <v>0.94070450317383725</v>
      </c>
      <c r="AJ395">
        <f t="shared" si="152"/>
        <v>0.70033663967173654</v>
      </c>
      <c r="AK395">
        <f t="shared" si="153"/>
        <v>3.6159814536456708E-3</v>
      </c>
      <c r="AL395">
        <f t="shared" si="154"/>
        <v>3.0806856844577291</v>
      </c>
      <c r="AM395">
        <f t="shared" si="155"/>
        <v>32.826812986758966</v>
      </c>
      <c r="AN395" s="120">
        <f t="shared" si="160"/>
        <v>34.492882367762817</v>
      </c>
      <c r="AO395" s="120">
        <f t="shared" si="160"/>
        <v>34.492882367586425</v>
      </c>
      <c r="AP395" s="120">
        <f t="shared" si="160"/>
        <v>34.492882370561951</v>
      </c>
      <c r="AQ395" s="120">
        <f t="shared" si="160"/>
        <v>34.492882320368814</v>
      </c>
      <c r="AR395" s="120">
        <f t="shared" si="160"/>
        <v>34.492883167058793</v>
      </c>
      <c r="AS395" s="120">
        <f t="shared" si="160"/>
        <v>34.492868884543434</v>
      </c>
      <c r="AT395" s="120">
        <f t="shared" si="160"/>
        <v>34.49310980950527</v>
      </c>
      <c r="AU395" s="120">
        <f t="shared" si="157"/>
        <v>34.489045248501306</v>
      </c>
    </row>
    <row r="396" spans="26:64" x14ac:dyDescent="0.2">
      <c r="Z396">
        <f t="shared" si="143"/>
        <v>0</v>
      </c>
      <c r="AA396" s="120">
        <f t="shared" si="144"/>
        <v>-9.1877607334964195E-4</v>
      </c>
      <c r="AB396" s="120">
        <f t="shared" si="145"/>
        <v>-9999</v>
      </c>
      <c r="AC396" s="120">
        <f t="shared" si="146"/>
        <v>0</v>
      </c>
      <c r="AD396" s="120">
        <f t="shared" si="147"/>
        <v>-9999</v>
      </c>
      <c r="AE396" s="120">
        <f t="shared" si="148"/>
        <v>0</v>
      </c>
      <c r="AF396">
        <f t="shared" si="149"/>
        <v>-9999</v>
      </c>
      <c r="AG396" s="136"/>
      <c r="AH396">
        <f t="shared" si="150"/>
        <v>1.7527821288140035E-2</v>
      </c>
      <c r="AI396">
        <f t="shared" si="151"/>
        <v>0.94070450317383725</v>
      </c>
      <c r="AJ396">
        <f t="shared" si="152"/>
        <v>0.70033663967173654</v>
      </c>
      <c r="AK396">
        <f t="shared" si="153"/>
        <v>3.6159814536456708E-3</v>
      </c>
      <c r="AL396">
        <f t="shared" si="154"/>
        <v>3.0806856844577291</v>
      </c>
      <c r="AM396">
        <f t="shared" si="155"/>
        <v>32.826812986758966</v>
      </c>
      <c r="AN396" s="120">
        <f t="shared" si="160"/>
        <v>34.492882367762817</v>
      </c>
      <c r="AO396" s="120">
        <f t="shared" si="160"/>
        <v>34.492882367586425</v>
      </c>
      <c r="AP396" s="120">
        <f t="shared" si="160"/>
        <v>34.492882370561951</v>
      </c>
      <c r="AQ396" s="120">
        <f t="shared" si="160"/>
        <v>34.492882320368814</v>
      </c>
      <c r="AR396" s="120">
        <f t="shared" si="160"/>
        <v>34.492883167058793</v>
      </c>
      <c r="AS396" s="120">
        <f t="shared" si="160"/>
        <v>34.492868884543434</v>
      </c>
      <c r="AT396" s="120">
        <f t="shared" si="160"/>
        <v>34.49310980950527</v>
      </c>
      <c r="AU396" s="120">
        <f t="shared" si="157"/>
        <v>34.489045248501306</v>
      </c>
    </row>
    <row r="397" spans="26:64" x14ac:dyDescent="0.2">
      <c r="Z397">
        <f t="shared" si="143"/>
        <v>0</v>
      </c>
      <c r="AA397" s="120">
        <f t="shared" si="144"/>
        <v>-9.1877607334964195E-4</v>
      </c>
      <c r="AB397" s="120">
        <f t="shared" si="145"/>
        <v>-9999</v>
      </c>
      <c r="AC397" s="120">
        <f t="shared" si="146"/>
        <v>0</v>
      </c>
      <c r="AD397" s="120">
        <f t="shared" si="147"/>
        <v>-9999</v>
      </c>
      <c r="AE397" s="120">
        <f t="shared" si="148"/>
        <v>0</v>
      </c>
      <c r="AF397">
        <f t="shared" si="149"/>
        <v>-9999</v>
      </c>
      <c r="AG397" s="136"/>
      <c r="AH397">
        <f t="shared" si="150"/>
        <v>1.7527821288140035E-2</v>
      </c>
      <c r="AI397">
        <f t="shared" si="151"/>
        <v>0.94070450317383725</v>
      </c>
      <c r="AJ397">
        <f t="shared" si="152"/>
        <v>0.70033663967173654</v>
      </c>
      <c r="AK397">
        <f t="shared" si="153"/>
        <v>3.6159814536456708E-3</v>
      </c>
      <c r="AL397">
        <f t="shared" si="154"/>
        <v>3.0806856844577291</v>
      </c>
      <c r="AM397">
        <f t="shared" si="155"/>
        <v>32.826812986758966</v>
      </c>
      <c r="AN397" s="120">
        <f t="shared" si="160"/>
        <v>34.492882367762817</v>
      </c>
      <c r="AO397" s="120">
        <f t="shared" si="160"/>
        <v>34.492882367586425</v>
      </c>
      <c r="AP397" s="120">
        <f t="shared" si="160"/>
        <v>34.492882370561951</v>
      </c>
      <c r="AQ397" s="120">
        <f t="shared" si="160"/>
        <v>34.492882320368814</v>
      </c>
      <c r="AR397" s="120">
        <f t="shared" si="160"/>
        <v>34.492883167058793</v>
      </c>
      <c r="AS397" s="120">
        <f t="shared" si="160"/>
        <v>34.492868884543434</v>
      </c>
      <c r="AT397" s="120">
        <f t="shared" si="160"/>
        <v>34.49310980950527</v>
      </c>
      <c r="AU397" s="120">
        <f t="shared" si="157"/>
        <v>34.489045248501306</v>
      </c>
    </row>
    <row r="398" spans="26:64" x14ac:dyDescent="0.2">
      <c r="Z398">
        <f t="shared" si="143"/>
        <v>0</v>
      </c>
      <c r="AA398" s="120">
        <f t="shared" si="144"/>
        <v>-9.1877607334964195E-4</v>
      </c>
      <c r="AB398" s="120">
        <f t="shared" si="145"/>
        <v>-9999</v>
      </c>
      <c r="AC398" s="120">
        <f t="shared" si="146"/>
        <v>0</v>
      </c>
      <c r="AD398" s="120">
        <f t="shared" si="147"/>
        <v>-9999</v>
      </c>
      <c r="AE398" s="120">
        <f t="shared" si="148"/>
        <v>0</v>
      </c>
      <c r="AF398">
        <f t="shared" si="149"/>
        <v>-9999</v>
      </c>
      <c r="AG398" s="136"/>
      <c r="AH398">
        <f t="shared" si="150"/>
        <v>1.7527821288140035E-2</v>
      </c>
      <c r="AI398">
        <f t="shared" si="151"/>
        <v>0.94070450317383725</v>
      </c>
      <c r="AJ398">
        <f t="shared" si="152"/>
        <v>0.70033663967173654</v>
      </c>
      <c r="AK398">
        <f t="shared" si="153"/>
        <v>3.6159814536456708E-3</v>
      </c>
      <c r="AL398">
        <f t="shared" si="154"/>
        <v>3.0806856844577291</v>
      </c>
      <c r="AM398">
        <f t="shared" si="155"/>
        <v>32.826812986758966</v>
      </c>
      <c r="AN398" s="120">
        <f t="shared" si="160"/>
        <v>34.492882367762817</v>
      </c>
      <c r="AO398" s="120">
        <f t="shared" si="160"/>
        <v>34.492882367586425</v>
      </c>
      <c r="AP398" s="120">
        <f t="shared" si="160"/>
        <v>34.492882370561951</v>
      </c>
      <c r="AQ398" s="120">
        <f t="shared" si="160"/>
        <v>34.492882320368814</v>
      </c>
      <c r="AR398" s="120">
        <f t="shared" si="160"/>
        <v>34.492883167058793</v>
      </c>
      <c r="AS398" s="120">
        <f t="shared" si="160"/>
        <v>34.492868884543434</v>
      </c>
      <c r="AT398" s="120">
        <f t="shared" si="160"/>
        <v>34.49310980950527</v>
      </c>
      <c r="AU398" s="120">
        <f t="shared" si="157"/>
        <v>34.489045248501306</v>
      </c>
    </row>
    <row r="399" spans="26:64" x14ac:dyDescent="0.2">
      <c r="Z399">
        <f t="shared" si="143"/>
        <v>0</v>
      </c>
      <c r="AA399" s="120">
        <f t="shared" si="144"/>
        <v>-9.1877607334964195E-4</v>
      </c>
      <c r="AB399" s="120">
        <f t="shared" si="145"/>
        <v>-9999</v>
      </c>
      <c r="AC399" s="120">
        <f t="shared" si="146"/>
        <v>0</v>
      </c>
      <c r="AD399" s="120">
        <f t="shared" si="147"/>
        <v>-9999</v>
      </c>
      <c r="AE399" s="120">
        <f t="shared" si="148"/>
        <v>0</v>
      </c>
      <c r="AF399">
        <f t="shared" si="149"/>
        <v>-9999</v>
      </c>
      <c r="AG399" s="136"/>
      <c r="AH399">
        <f t="shared" si="150"/>
        <v>1.7527821288140035E-2</v>
      </c>
      <c r="AI399">
        <f t="shared" si="151"/>
        <v>0.94070450317383725</v>
      </c>
      <c r="AJ399">
        <f t="shared" si="152"/>
        <v>0.70033663967173654</v>
      </c>
      <c r="AK399">
        <f t="shared" si="153"/>
        <v>3.6159814536456708E-3</v>
      </c>
      <c r="AL399">
        <f t="shared" si="154"/>
        <v>3.0806856844577291</v>
      </c>
      <c r="AM399">
        <f t="shared" si="155"/>
        <v>32.826812986758966</v>
      </c>
      <c r="AN399" s="120">
        <f t="shared" si="160"/>
        <v>34.492882367762817</v>
      </c>
      <c r="AO399" s="120">
        <f t="shared" si="160"/>
        <v>34.492882367586425</v>
      </c>
      <c r="AP399" s="120">
        <f t="shared" si="160"/>
        <v>34.492882370561951</v>
      </c>
      <c r="AQ399" s="120">
        <f t="shared" si="160"/>
        <v>34.492882320368814</v>
      </c>
      <c r="AR399" s="120">
        <f t="shared" si="160"/>
        <v>34.492883167058793</v>
      </c>
      <c r="AS399" s="120">
        <f t="shared" si="160"/>
        <v>34.492868884543434</v>
      </c>
      <c r="AT399" s="120">
        <f t="shared" si="160"/>
        <v>34.49310980950527</v>
      </c>
      <c r="AU399" s="120">
        <f t="shared" si="157"/>
        <v>34.489045248501306</v>
      </c>
    </row>
    <row r="400" spans="26:64" x14ac:dyDescent="0.2">
      <c r="Z400">
        <f t="shared" si="143"/>
        <v>0</v>
      </c>
      <c r="AA400" s="120">
        <f t="shared" si="144"/>
        <v>-9.1877607334964195E-4</v>
      </c>
      <c r="AB400" s="120">
        <f t="shared" si="145"/>
        <v>-9999</v>
      </c>
      <c r="AC400" s="120">
        <f t="shared" si="146"/>
        <v>0</v>
      </c>
      <c r="AD400" s="120">
        <f t="shared" si="147"/>
        <v>-9999</v>
      </c>
      <c r="AE400" s="120">
        <f t="shared" si="148"/>
        <v>0</v>
      </c>
      <c r="AF400">
        <f t="shared" si="149"/>
        <v>-9999</v>
      </c>
      <c r="AG400" s="136"/>
      <c r="AH400">
        <f t="shared" si="150"/>
        <v>1.7527821288140035E-2</v>
      </c>
      <c r="AI400">
        <f t="shared" si="151"/>
        <v>0.94070450317383725</v>
      </c>
      <c r="AJ400">
        <f t="shared" si="152"/>
        <v>0.70033663967173654</v>
      </c>
      <c r="AK400">
        <f t="shared" si="153"/>
        <v>3.6159814536456708E-3</v>
      </c>
      <c r="AL400">
        <f t="shared" si="154"/>
        <v>3.0806856844577291</v>
      </c>
      <c r="AM400">
        <f t="shared" si="155"/>
        <v>32.826812986758966</v>
      </c>
      <c r="AN400" s="120">
        <f t="shared" si="160"/>
        <v>34.492882367762817</v>
      </c>
      <c r="AO400" s="120">
        <f t="shared" si="160"/>
        <v>34.492882367586425</v>
      </c>
      <c r="AP400" s="120">
        <f t="shared" si="160"/>
        <v>34.492882370561951</v>
      </c>
      <c r="AQ400" s="120">
        <f t="shared" si="160"/>
        <v>34.492882320368814</v>
      </c>
      <c r="AR400" s="120">
        <f t="shared" si="160"/>
        <v>34.492883167058793</v>
      </c>
      <c r="AS400" s="120">
        <f t="shared" si="160"/>
        <v>34.492868884543434</v>
      </c>
      <c r="AT400" s="120">
        <f t="shared" si="160"/>
        <v>34.49310980950527</v>
      </c>
      <c r="AU400" s="120">
        <f t="shared" si="157"/>
        <v>34.489045248501306</v>
      </c>
    </row>
    <row r="401" spans="26:64" x14ac:dyDescent="0.2">
      <c r="Z401">
        <f t="shared" si="143"/>
        <v>0</v>
      </c>
      <c r="AA401" s="120">
        <f t="shared" si="144"/>
        <v>-9.1877607334964195E-4</v>
      </c>
      <c r="AB401" s="120">
        <f t="shared" si="145"/>
        <v>-9999</v>
      </c>
      <c r="AC401" s="120">
        <f t="shared" si="146"/>
        <v>0</v>
      </c>
      <c r="AD401" s="120">
        <f t="shared" si="147"/>
        <v>-9999</v>
      </c>
      <c r="AE401" s="120">
        <f t="shared" si="148"/>
        <v>0</v>
      </c>
      <c r="AF401">
        <f t="shared" si="149"/>
        <v>-9999</v>
      </c>
      <c r="AG401" s="136"/>
      <c r="AH401">
        <f t="shared" si="150"/>
        <v>1.7527821288140035E-2</v>
      </c>
      <c r="AI401">
        <f t="shared" si="151"/>
        <v>0.94070450317383725</v>
      </c>
      <c r="AJ401">
        <f t="shared" si="152"/>
        <v>0.70033663967173654</v>
      </c>
      <c r="AK401">
        <f t="shared" si="153"/>
        <v>3.6159814536456708E-3</v>
      </c>
      <c r="AL401">
        <f t="shared" si="154"/>
        <v>3.0806856844577291</v>
      </c>
      <c r="AM401">
        <f t="shared" si="155"/>
        <v>32.826812986758966</v>
      </c>
      <c r="AN401" s="120">
        <f t="shared" si="160"/>
        <v>34.492882367762817</v>
      </c>
      <c r="AO401" s="120">
        <f t="shared" si="160"/>
        <v>34.492882367586425</v>
      </c>
      <c r="AP401" s="120">
        <f t="shared" si="160"/>
        <v>34.492882370561951</v>
      </c>
      <c r="AQ401" s="120">
        <f t="shared" si="160"/>
        <v>34.492882320368814</v>
      </c>
      <c r="AR401" s="120">
        <f t="shared" si="160"/>
        <v>34.492883167058793</v>
      </c>
      <c r="AS401" s="120">
        <f t="shared" si="160"/>
        <v>34.492868884543434</v>
      </c>
      <c r="AT401" s="120">
        <f t="shared" si="160"/>
        <v>34.49310980950527</v>
      </c>
      <c r="AU401" s="120">
        <f t="shared" si="157"/>
        <v>34.489045248501306</v>
      </c>
    </row>
    <row r="402" spans="26:64" x14ac:dyDescent="0.2">
      <c r="Z402">
        <f t="shared" si="143"/>
        <v>0</v>
      </c>
      <c r="AA402" s="120">
        <f t="shared" si="144"/>
        <v>-9.1877607334964195E-4</v>
      </c>
      <c r="AB402" s="120">
        <f t="shared" si="145"/>
        <v>-9999</v>
      </c>
      <c r="AC402" s="120">
        <f t="shared" si="146"/>
        <v>0</v>
      </c>
      <c r="AD402" s="120">
        <f t="shared" si="147"/>
        <v>-9999</v>
      </c>
      <c r="AE402" s="120">
        <f t="shared" si="148"/>
        <v>0</v>
      </c>
      <c r="AF402">
        <f t="shared" si="149"/>
        <v>-9999</v>
      </c>
      <c r="AG402" s="136"/>
      <c r="AH402">
        <f t="shared" si="150"/>
        <v>1.7527821288140035E-2</v>
      </c>
      <c r="AI402">
        <f t="shared" si="151"/>
        <v>0.94070450317383725</v>
      </c>
      <c r="AJ402">
        <f t="shared" si="152"/>
        <v>0.70033663967173654</v>
      </c>
      <c r="AK402">
        <f t="shared" si="153"/>
        <v>3.6159814536456708E-3</v>
      </c>
      <c r="AL402">
        <f t="shared" si="154"/>
        <v>3.0806856844577291</v>
      </c>
      <c r="AM402">
        <f t="shared" si="155"/>
        <v>32.826812986758966</v>
      </c>
      <c r="AN402" s="120">
        <f t="shared" si="160"/>
        <v>34.492882367762817</v>
      </c>
      <c r="AO402" s="120">
        <f t="shared" si="160"/>
        <v>34.492882367586425</v>
      </c>
      <c r="AP402" s="120">
        <f t="shared" si="160"/>
        <v>34.492882370561951</v>
      </c>
      <c r="AQ402" s="120">
        <f t="shared" si="160"/>
        <v>34.492882320368814</v>
      </c>
      <c r="AR402" s="120">
        <f t="shared" si="160"/>
        <v>34.492883167058793</v>
      </c>
      <c r="AS402" s="120">
        <f t="shared" si="160"/>
        <v>34.492868884543434</v>
      </c>
      <c r="AT402" s="120">
        <f t="shared" si="160"/>
        <v>34.49310980950527</v>
      </c>
      <c r="AU402" s="120">
        <f t="shared" si="157"/>
        <v>34.489045248501306</v>
      </c>
    </row>
    <row r="403" spans="26:64" x14ac:dyDescent="0.2">
      <c r="Z403">
        <f t="shared" si="143"/>
        <v>0</v>
      </c>
      <c r="AA403" s="120">
        <f t="shared" si="144"/>
        <v>-9.1877607334964195E-4</v>
      </c>
      <c r="AB403" s="120">
        <f t="shared" si="145"/>
        <v>-9999</v>
      </c>
      <c r="AC403" s="120">
        <f t="shared" si="146"/>
        <v>0</v>
      </c>
      <c r="AD403" s="120">
        <f t="shared" si="147"/>
        <v>-9999</v>
      </c>
      <c r="AE403" s="120">
        <f t="shared" si="148"/>
        <v>0</v>
      </c>
      <c r="AF403">
        <f t="shared" si="149"/>
        <v>-9999</v>
      </c>
      <c r="AG403" s="136"/>
      <c r="AH403">
        <f t="shared" si="150"/>
        <v>1.7527821288140035E-2</v>
      </c>
      <c r="AI403">
        <f t="shared" si="151"/>
        <v>0.94070450317383725</v>
      </c>
      <c r="AJ403">
        <f t="shared" si="152"/>
        <v>0.70033663967173654</v>
      </c>
      <c r="AK403">
        <f t="shared" si="153"/>
        <v>3.6159814536456708E-3</v>
      </c>
      <c r="AL403">
        <f t="shared" si="154"/>
        <v>3.0806856844577291</v>
      </c>
      <c r="AM403">
        <f t="shared" si="155"/>
        <v>32.826812986758966</v>
      </c>
      <c r="AN403" s="120">
        <f t="shared" si="160"/>
        <v>34.492882367762817</v>
      </c>
      <c r="AO403" s="120">
        <f t="shared" si="160"/>
        <v>34.492882367586425</v>
      </c>
      <c r="AP403" s="120">
        <f t="shared" si="160"/>
        <v>34.492882370561951</v>
      </c>
      <c r="AQ403" s="120">
        <f t="shared" si="160"/>
        <v>34.492882320368814</v>
      </c>
      <c r="AR403" s="120">
        <f t="shared" si="160"/>
        <v>34.492883167058793</v>
      </c>
      <c r="AS403" s="120">
        <f t="shared" si="160"/>
        <v>34.492868884543434</v>
      </c>
      <c r="AT403" s="120">
        <f t="shared" si="160"/>
        <v>34.49310980950527</v>
      </c>
      <c r="AU403" s="120">
        <f t="shared" si="157"/>
        <v>34.489045248501306</v>
      </c>
    </row>
    <row r="404" spans="26:64" x14ac:dyDescent="0.2">
      <c r="Z404">
        <f t="shared" si="143"/>
        <v>0</v>
      </c>
      <c r="AA404" s="120">
        <f t="shared" si="144"/>
        <v>-9.1877607334964195E-4</v>
      </c>
      <c r="AB404" s="120">
        <f t="shared" si="145"/>
        <v>-9999</v>
      </c>
      <c r="AC404" s="120">
        <f t="shared" si="146"/>
        <v>0</v>
      </c>
      <c r="AD404" s="120">
        <f t="shared" si="147"/>
        <v>-9999</v>
      </c>
      <c r="AE404" s="120">
        <f t="shared" si="148"/>
        <v>0</v>
      </c>
      <c r="AF404">
        <f t="shared" si="149"/>
        <v>-9999</v>
      </c>
      <c r="AG404" s="136"/>
      <c r="AH404">
        <f t="shared" si="150"/>
        <v>1.7527821288140035E-2</v>
      </c>
      <c r="AI404">
        <f t="shared" si="151"/>
        <v>0.94070450317383725</v>
      </c>
      <c r="AJ404">
        <f t="shared" si="152"/>
        <v>0.70033663967173654</v>
      </c>
      <c r="AK404">
        <f t="shared" si="153"/>
        <v>3.6159814536456708E-3</v>
      </c>
      <c r="AL404">
        <f t="shared" si="154"/>
        <v>3.0806856844577291</v>
      </c>
      <c r="AM404">
        <f t="shared" si="155"/>
        <v>32.826812986758966</v>
      </c>
      <c r="AN404" s="120">
        <f t="shared" si="160"/>
        <v>34.492882367762817</v>
      </c>
      <c r="AO404" s="120">
        <f t="shared" si="160"/>
        <v>34.492882367586425</v>
      </c>
      <c r="AP404" s="120">
        <f t="shared" si="160"/>
        <v>34.492882370561951</v>
      </c>
      <c r="AQ404" s="120">
        <f t="shared" si="160"/>
        <v>34.492882320368814</v>
      </c>
      <c r="AR404" s="120">
        <f t="shared" si="160"/>
        <v>34.492883167058793</v>
      </c>
      <c r="AS404" s="120">
        <f t="shared" si="160"/>
        <v>34.492868884543434</v>
      </c>
      <c r="AT404" s="120">
        <f t="shared" si="160"/>
        <v>34.49310980950527</v>
      </c>
      <c r="AU404" s="120">
        <f t="shared" si="157"/>
        <v>34.489045248501306</v>
      </c>
    </row>
    <row r="405" spans="26:64" x14ac:dyDescent="0.2">
      <c r="Z405">
        <f t="shared" ref="Z405:Z468" si="161">F405</f>
        <v>0</v>
      </c>
      <c r="AA405" s="120">
        <f t="shared" ref="AA405:AA468" si="162">AB$3+AB$4*Z405+AB$5*Z405^2+AH405</f>
        <v>-9.1877607334964195E-4</v>
      </c>
      <c r="AB405" s="120">
        <f t="shared" ref="AB405:AB468" si="163">IF(S405&lt;&gt;0,G405-AH405, -9999)</f>
        <v>-9999</v>
      </c>
      <c r="AC405" s="120">
        <f t="shared" ref="AC405:AC468" si="164">+G405-P405</f>
        <v>0</v>
      </c>
      <c r="AD405" s="120">
        <f t="shared" ref="AD405:AD468" si="165">IF(S405&lt;&gt;0,G405-AA405, -9999)</f>
        <v>-9999</v>
      </c>
      <c r="AE405" s="120">
        <f t="shared" ref="AE405:AE468" si="166">+(G405-AA405)^2*S405</f>
        <v>0</v>
      </c>
      <c r="AF405">
        <f t="shared" ref="AF405:AF468" si="167">IF(S405&lt;&gt;0,G405-P405, -9999)</f>
        <v>-9999</v>
      </c>
      <c r="AG405" s="136"/>
      <c r="AH405">
        <f t="shared" ref="AH405:AH468" si="168">$AB$6*($AB$11/AI405*AJ405+$AB$12)</f>
        <v>1.7527821288140035E-2</v>
      </c>
      <c r="AI405">
        <f t="shared" ref="AI405:AI468" si="169">1+$AB$7*COS(AL405)</f>
        <v>0.94070450317383725</v>
      </c>
      <c r="AJ405">
        <f t="shared" ref="AJ405:AJ468" si="170">SIN(AL405+RADIANS($AB$9))</f>
        <v>0.70033663967173654</v>
      </c>
      <c r="AK405">
        <f t="shared" ref="AK405:AK468" si="171">$AB$7*SIN(AL405)</f>
        <v>3.6159814536456708E-3</v>
      </c>
      <c r="AL405">
        <f t="shared" ref="AL405:AL468" si="172">2*ATAN(AM405)</f>
        <v>3.0806856844577291</v>
      </c>
      <c r="AM405">
        <f t="shared" ref="AM405:AM468" si="173">SQRT((1+$AB$7)/(1-$AB$7))*TAN(AN405/2)</f>
        <v>32.826812986758966</v>
      </c>
      <c r="AN405" s="120">
        <f t="shared" ref="AN405:AT420" si="174">$AU405+$AB$7*SIN(AO405)</f>
        <v>34.492882367762817</v>
      </c>
      <c r="AO405" s="120">
        <f t="shared" si="174"/>
        <v>34.492882367586425</v>
      </c>
      <c r="AP405" s="120">
        <f t="shared" si="174"/>
        <v>34.492882370561951</v>
      </c>
      <c r="AQ405" s="120">
        <f t="shared" si="174"/>
        <v>34.492882320368814</v>
      </c>
      <c r="AR405" s="120">
        <f t="shared" si="174"/>
        <v>34.492883167058793</v>
      </c>
      <c r="AS405" s="120">
        <f t="shared" si="174"/>
        <v>34.492868884543434</v>
      </c>
      <c r="AT405" s="120">
        <f t="shared" si="174"/>
        <v>34.49310980950527</v>
      </c>
      <c r="AU405" s="120">
        <f t="shared" ref="AU405:AU468" si="175">RADIANS($AB$9)+$AB$18*(F405-AB$15)</f>
        <v>34.489045248501306</v>
      </c>
    </row>
    <row r="406" spans="26:64" x14ac:dyDescent="0.2">
      <c r="Z406">
        <f t="shared" si="161"/>
        <v>0</v>
      </c>
      <c r="AA406" s="120">
        <f t="shared" si="162"/>
        <v>-9.1877607334964195E-4</v>
      </c>
      <c r="AB406" s="120">
        <f t="shared" si="163"/>
        <v>-9999</v>
      </c>
      <c r="AC406" s="120">
        <f t="shared" si="164"/>
        <v>0</v>
      </c>
      <c r="AD406" s="120">
        <f t="shared" si="165"/>
        <v>-9999</v>
      </c>
      <c r="AE406" s="120">
        <f t="shared" si="166"/>
        <v>0</v>
      </c>
      <c r="AF406">
        <f t="shared" si="167"/>
        <v>-9999</v>
      </c>
      <c r="AG406" s="136"/>
      <c r="AH406">
        <f t="shared" si="168"/>
        <v>1.7527821288140035E-2</v>
      </c>
      <c r="AI406">
        <f t="shared" si="169"/>
        <v>0.94070450317383725</v>
      </c>
      <c r="AJ406">
        <f t="shared" si="170"/>
        <v>0.70033663967173654</v>
      </c>
      <c r="AK406">
        <f t="shared" si="171"/>
        <v>3.6159814536456708E-3</v>
      </c>
      <c r="AL406">
        <f t="shared" si="172"/>
        <v>3.0806856844577291</v>
      </c>
      <c r="AM406">
        <f t="shared" si="173"/>
        <v>32.826812986758966</v>
      </c>
      <c r="AN406" s="120">
        <f t="shared" si="174"/>
        <v>34.492882367762817</v>
      </c>
      <c r="AO406" s="120">
        <f t="shared" si="174"/>
        <v>34.492882367586425</v>
      </c>
      <c r="AP406" s="120">
        <f t="shared" si="174"/>
        <v>34.492882370561951</v>
      </c>
      <c r="AQ406" s="120">
        <f t="shared" si="174"/>
        <v>34.492882320368814</v>
      </c>
      <c r="AR406" s="120">
        <f t="shared" si="174"/>
        <v>34.492883167058793</v>
      </c>
      <c r="AS406" s="120">
        <f t="shared" si="174"/>
        <v>34.492868884543434</v>
      </c>
      <c r="AT406" s="120">
        <f t="shared" si="174"/>
        <v>34.49310980950527</v>
      </c>
      <c r="AU406" s="120">
        <f t="shared" si="175"/>
        <v>34.489045248501306</v>
      </c>
      <c r="AV406" s="120"/>
      <c r="AW406" s="120"/>
      <c r="AX406" s="120"/>
      <c r="AY406" s="120"/>
      <c r="AZ406" s="120"/>
      <c r="BA406" s="120"/>
      <c r="BB406" s="120"/>
      <c r="BC406" s="120"/>
      <c r="BD406" s="120"/>
      <c r="BE406" s="120"/>
      <c r="BF406" s="120"/>
      <c r="BG406" s="120"/>
      <c r="BH406" s="120"/>
      <c r="BI406" s="120"/>
      <c r="BJ406" s="120"/>
      <c r="BK406" s="120"/>
      <c r="BL406" s="120"/>
    </row>
    <row r="407" spans="26:64" x14ac:dyDescent="0.2">
      <c r="Z407">
        <f t="shared" si="161"/>
        <v>0</v>
      </c>
      <c r="AA407" s="120">
        <f t="shared" si="162"/>
        <v>-9.1877607334964195E-4</v>
      </c>
      <c r="AB407" s="120">
        <f t="shared" si="163"/>
        <v>-9999</v>
      </c>
      <c r="AC407" s="120">
        <f t="shared" si="164"/>
        <v>0</v>
      </c>
      <c r="AD407" s="120">
        <f t="shared" si="165"/>
        <v>-9999</v>
      </c>
      <c r="AE407" s="120">
        <f t="shared" si="166"/>
        <v>0</v>
      </c>
      <c r="AF407">
        <f t="shared" si="167"/>
        <v>-9999</v>
      </c>
      <c r="AG407" s="136"/>
      <c r="AH407">
        <f t="shared" si="168"/>
        <v>1.7527821288140035E-2</v>
      </c>
      <c r="AI407">
        <f t="shared" si="169"/>
        <v>0.94070450317383725</v>
      </c>
      <c r="AJ407">
        <f t="shared" si="170"/>
        <v>0.70033663967173654</v>
      </c>
      <c r="AK407">
        <f t="shared" si="171"/>
        <v>3.6159814536456708E-3</v>
      </c>
      <c r="AL407">
        <f t="shared" si="172"/>
        <v>3.0806856844577291</v>
      </c>
      <c r="AM407">
        <f t="shared" si="173"/>
        <v>32.826812986758966</v>
      </c>
      <c r="AN407" s="120">
        <f t="shared" si="174"/>
        <v>34.492882367762817</v>
      </c>
      <c r="AO407" s="120">
        <f t="shared" si="174"/>
        <v>34.492882367586425</v>
      </c>
      <c r="AP407" s="120">
        <f t="shared" si="174"/>
        <v>34.492882370561951</v>
      </c>
      <c r="AQ407" s="120">
        <f t="shared" si="174"/>
        <v>34.492882320368814</v>
      </c>
      <c r="AR407" s="120">
        <f t="shared" si="174"/>
        <v>34.492883167058793</v>
      </c>
      <c r="AS407" s="120">
        <f t="shared" si="174"/>
        <v>34.492868884543434</v>
      </c>
      <c r="AT407" s="120">
        <f t="shared" si="174"/>
        <v>34.49310980950527</v>
      </c>
      <c r="AU407" s="120">
        <f t="shared" si="175"/>
        <v>34.489045248501306</v>
      </c>
      <c r="AV407" s="120"/>
    </row>
    <row r="408" spans="26:64" x14ac:dyDescent="0.2">
      <c r="Z408">
        <f t="shared" si="161"/>
        <v>0</v>
      </c>
      <c r="AA408" s="120">
        <f t="shared" si="162"/>
        <v>-9.1877607334964195E-4</v>
      </c>
      <c r="AB408" s="120">
        <f t="shared" si="163"/>
        <v>-9999</v>
      </c>
      <c r="AC408" s="120">
        <f t="shared" si="164"/>
        <v>0</v>
      </c>
      <c r="AD408" s="120">
        <f t="shared" si="165"/>
        <v>-9999</v>
      </c>
      <c r="AE408" s="120">
        <f t="shared" si="166"/>
        <v>0</v>
      </c>
      <c r="AF408">
        <f t="shared" si="167"/>
        <v>-9999</v>
      </c>
      <c r="AG408" s="136"/>
      <c r="AH408">
        <f t="shared" si="168"/>
        <v>1.7527821288140035E-2</v>
      </c>
      <c r="AI408">
        <f t="shared" si="169"/>
        <v>0.94070450317383725</v>
      </c>
      <c r="AJ408">
        <f t="shared" si="170"/>
        <v>0.70033663967173654</v>
      </c>
      <c r="AK408">
        <f t="shared" si="171"/>
        <v>3.6159814536456708E-3</v>
      </c>
      <c r="AL408">
        <f t="shared" si="172"/>
        <v>3.0806856844577291</v>
      </c>
      <c r="AM408">
        <f t="shared" si="173"/>
        <v>32.826812986758966</v>
      </c>
      <c r="AN408" s="120">
        <f t="shared" si="174"/>
        <v>34.492882367762817</v>
      </c>
      <c r="AO408" s="120">
        <f t="shared" si="174"/>
        <v>34.492882367586425</v>
      </c>
      <c r="AP408" s="120">
        <f t="shared" si="174"/>
        <v>34.492882370561951</v>
      </c>
      <c r="AQ408" s="120">
        <f t="shared" si="174"/>
        <v>34.492882320368814</v>
      </c>
      <c r="AR408" s="120">
        <f t="shared" si="174"/>
        <v>34.492883167058793</v>
      </c>
      <c r="AS408" s="120">
        <f t="shared" si="174"/>
        <v>34.492868884543434</v>
      </c>
      <c r="AT408" s="120">
        <f t="shared" si="174"/>
        <v>34.49310980950527</v>
      </c>
      <c r="AU408" s="120">
        <f t="shared" si="175"/>
        <v>34.489045248501306</v>
      </c>
      <c r="AV408" s="120"/>
      <c r="AX408" s="120"/>
    </row>
    <row r="409" spans="26:64" x14ac:dyDescent="0.2">
      <c r="Z409">
        <f t="shared" si="161"/>
        <v>0</v>
      </c>
      <c r="AA409" s="120">
        <f t="shared" si="162"/>
        <v>-9.1877607334964195E-4</v>
      </c>
      <c r="AB409" s="120">
        <f t="shared" si="163"/>
        <v>-9999</v>
      </c>
      <c r="AC409" s="120">
        <f t="shared" si="164"/>
        <v>0</v>
      </c>
      <c r="AD409" s="120">
        <f t="shared" si="165"/>
        <v>-9999</v>
      </c>
      <c r="AE409" s="120">
        <f t="shared" si="166"/>
        <v>0</v>
      </c>
      <c r="AF409">
        <f t="shared" si="167"/>
        <v>-9999</v>
      </c>
      <c r="AG409" s="136"/>
      <c r="AH409">
        <f t="shared" si="168"/>
        <v>1.7527821288140035E-2</v>
      </c>
      <c r="AI409">
        <f t="shared" si="169"/>
        <v>0.94070450317383725</v>
      </c>
      <c r="AJ409">
        <f t="shared" si="170"/>
        <v>0.70033663967173654</v>
      </c>
      <c r="AK409">
        <f t="shared" si="171"/>
        <v>3.6159814536456708E-3</v>
      </c>
      <c r="AL409">
        <f t="shared" si="172"/>
        <v>3.0806856844577291</v>
      </c>
      <c r="AM409">
        <f t="shared" si="173"/>
        <v>32.826812986758966</v>
      </c>
      <c r="AN409" s="120">
        <f t="shared" si="174"/>
        <v>34.492882367762817</v>
      </c>
      <c r="AO409" s="120">
        <f t="shared" si="174"/>
        <v>34.492882367586425</v>
      </c>
      <c r="AP409" s="120">
        <f t="shared" si="174"/>
        <v>34.492882370561951</v>
      </c>
      <c r="AQ409" s="120">
        <f t="shared" si="174"/>
        <v>34.492882320368814</v>
      </c>
      <c r="AR409" s="120">
        <f t="shared" si="174"/>
        <v>34.492883167058793</v>
      </c>
      <c r="AS409" s="120">
        <f t="shared" si="174"/>
        <v>34.492868884543434</v>
      </c>
      <c r="AT409" s="120">
        <f t="shared" si="174"/>
        <v>34.49310980950527</v>
      </c>
      <c r="AU409" s="120">
        <f t="shared" si="175"/>
        <v>34.489045248501306</v>
      </c>
    </row>
    <row r="410" spans="26:64" x14ac:dyDescent="0.2">
      <c r="Z410">
        <f t="shared" si="161"/>
        <v>0</v>
      </c>
      <c r="AA410" s="120">
        <f t="shared" si="162"/>
        <v>-9.1877607334964195E-4</v>
      </c>
      <c r="AB410" s="120">
        <f t="shared" si="163"/>
        <v>-9999</v>
      </c>
      <c r="AC410" s="120">
        <f t="shared" si="164"/>
        <v>0</v>
      </c>
      <c r="AD410" s="120">
        <f t="shared" si="165"/>
        <v>-9999</v>
      </c>
      <c r="AE410" s="120">
        <f t="shared" si="166"/>
        <v>0</v>
      </c>
      <c r="AF410">
        <f t="shared" si="167"/>
        <v>-9999</v>
      </c>
      <c r="AG410" s="136"/>
      <c r="AH410">
        <f t="shared" si="168"/>
        <v>1.7527821288140035E-2</v>
      </c>
      <c r="AI410">
        <f t="shared" si="169"/>
        <v>0.94070450317383725</v>
      </c>
      <c r="AJ410">
        <f t="shared" si="170"/>
        <v>0.70033663967173654</v>
      </c>
      <c r="AK410">
        <f t="shared" si="171"/>
        <v>3.6159814536456708E-3</v>
      </c>
      <c r="AL410">
        <f t="shared" si="172"/>
        <v>3.0806856844577291</v>
      </c>
      <c r="AM410">
        <f t="shared" si="173"/>
        <v>32.826812986758966</v>
      </c>
      <c r="AN410" s="120">
        <f t="shared" si="174"/>
        <v>34.492882367762817</v>
      </c>
      <c r="AO410" s="120">
        <f t="shared" si="174"/>
        <v>34.492882367586425</v>
      </c>
      <c r="AP410" s="120">
        <f t="shared" si="174"/>
        <v>34.492882370561951</v>
      </c>
      <c r="AQ410" s="120">
        <f t="shared" si="174"/>
        <v>34.492882320368814</v>
      </c>
      <c r="AR410" s="120">
        <f t="shared" si="174"/>
        <v>34.492883167058793</v>
      </c>
      <c r="AS410" s="120">
        <f t="shared" si="174"/>
        <v>34.492868884543434</v>
      </c>
      <c r="AT410" s="120">
        <f t="shared" si="174"/>
        <v>34.49310980950527</v>
      </c>
      <c r="AU410" s="120">
        <f t="shared" si="175"/>
        <v>34.489045248501306</v>
      </c>
    </row>
    <row r="411" spans="26:64" x14ac:dyDescent="0.2">
      <c r="Z411">
        <f t="shared" si="161"/>
        <v>0</v>
      </c>
      <c r="AA411" s="120">
        <f t="shared" si="162"/>
        <v>-9.1877607334964195E-4</v>
      </c>
      <c r="AB411" s="120">
        <f t="shared" si="163"/>
        <v>-9999</v>
      </c>
      <c r="AC411" s="120">
        <f t="shared" si="164"/>
        <v>0</v>
      </c>
      <c r="AD411" s="120">
        <f t="shared" si="165"/>
        <v>-9999</v>
      </c>
      <c r="AE411" s="120">
        <f t="shared" si="166"/>
        <v>0</v>
      </c>
      <c r="AF411">
        <f t="shared" si="167"/>
        <v>-9999</v>
      </c>
      <c r="AG411" s="136"/>
      <c r="AH411">
        <f t="shared" si="168"/>
        <v>1.7527821288140035E-2</v>
      </c>
      <c r="AI411">
        <f t="shared" si="169"/>
        <v>0.94070450317383725</v>
      </c>
      <c r="AJ411">
        <f t="shared" si="170"/>
        <v>0.70033663967173654</v>
      </c>
      <c r="AK411">
        <f t="shared" si="171"/>
        <v>3.6159814536456708E-3</v>
      </c>
      <c r="AL411">
        <f t="shared" si="172"/>
        <v>3.0806856844577291</v>
      </c>
      <c r="AM411">
        <f t="shared" si="173"/>
        <v>32.826812986758966</v>
      </c>
      <c r="AN411" s="120">
        <f t="shared" si="174"/>
        <v>34.492882367762817</v>
      </c>
      <c r="AO411" s="120">
        <f t="shared" si="174"/>
        <v>34.492882367586425</v>
      </c>
      <c r="AP411" s="120">
        <f t="shared" si="174"/>
        <v>34.492882370561951</v>
      </c>
      <c r="AQ411" s="120">
        <f t="shared" si="174"/>
        <v>34.492882320368814</v>
      </c>
      <c r="AR411" s="120">
        <f t="shared" si="174"/>
        <v>34.492883167058793</v>
      </c>
      <c r="AS411" s="120">
        <f t="shared" si="174"/>
        <v>34.492868884543434</v>
      </c>
      <c r="AT411" s="120">
        <f t="shared" si="174"/>
        <v>34.49310980950527</v>
      </c>
      <c r="AU411" s="120">
        <f t="shared" si="175"/>
        <v>34.489045248501306</v>
      </c>
    </row>
    <row r="412" spans="26:64" x14ac:dyDescent="0.2">
      <c r="Z412">
        <f t="shared" si="161"/>
        <v>0</v>
      </c>
      <c r="AA412" s="120">
        <f t="shared" si="162"/>
        <v>-9.1877607334964195E-4</v>
      </c>
      <c r="AB412" s="120">
        <f t="shared" si="163"/>
        <v>-9999</v>
      </c>
      <c r="AC412" s="120">
        <f t="shared" si="164"/>
        <v>0</v>
      </c>
      <c r="AD412" s="120">
        <f t="shared" si="165"/>
        <v>-9999</v>
      </c>
      <c r="AE412" s="120">
        <f t="shared" si="166"/>
        <v>0</v>
      </c>
      <c r="AF412">
        <f t="shared" si="167"/>
        <v>-9999</v>
      </c>
      <c r="AG412" s="136"/>
      <c r="AH412">
        <f t="shared" si="168"/>
        <v>1.7527821288140035E-2</v>
      </c>
      <c r="AI412">
        <f t="shared" si="169"/>
        <v>0.94070450317383725</v>
      </c>
      <c r="AJ412">
        <f t="shared" si="170"/>
        <v>0.70033663967173654</v>
      </c>
      <c r="AK412">
        <f t="shared" si="171"/>
        <v>3.6159814536456708E-3</v>
      </c>
      <c r="AL412">
        <f t="shared" si="172"/>
        <v>3.0806856844577291</v>
      </c>
      <c r="AM412">
        <f t="shared" si="173"/>
        <v>32.826812986758966</v>
      </c>
      <c r="AN412" s="120">
        <f t="shared" si="174"/>
        <v>34.492882367762817</v>
      </c>
      <c r="AO412" s="120">
        <f t="shared" si="174"/>
        <v>34.492882367586425</v>
      </c>
      <c r="AP412" s="120">
        <f t="shared" si="174"/>
        <v>34.492882370561951</v>
      </c>
      <c r="AQ412" s="120">
        <f t="shared" si="174"/>
        <v>34.492882320368814</v>
      </c>
      <c r="AR412" s="120">
        <f t="shared" si="174"/>
        <v>34.492883167058793</v>
      </c>
      <c r="AS412" s="120">
        <f t="shared" si="174"/>
        <v>34.492868884543434</v>
      </c>
      <c r="AT412" s="120">
        <f t="shared" si="174"/>
        <v>34.49310980950527</v>
      </c>
      <c r="AU412" s="120">
        <f t="shared" si="175"/>
        <v>34.489045248501306</v>
      </c>
      <c r="AV412" s="120"/>
    </row>
    <row r="413" spans="26:64" x14ac:dyDescent="0.2">
      <c r="Z413">
        <f t="shared" si="161"/>
        <v>0</v>
      </c>
      <c r="AA413" s="120">
        <f t="shared" si="162"/>
        <v>-9.1877607334964195E-4</v>
      </c>
      <c r="AB413" s="120">
        <f t="shared" si="163"/>
        <v>-9999</v>
      </c>
      <c r="AC413" s="120">
        <f t="shared" si="164"/>
        <v>0</v>
      </c>
      <c r="AD413" s="120">
        <f t="shared" si="165"/>
        <v>-9999</v>
      </c>
      <c r="AE413" s="120">
        <f t="shared" si="166"/>
        <v>0</v>
      </c>
      <c r="AF413">
        <f t="shared" si="167"/>
        <v>-9999</v>
      </c>
      <c r="AG413" s="136"/>
      <c r="AH413">
        <f t="shared" si="168"/>
        <v>1.7527821288140035E-2</v>
      </c>
      <c r="AI413">
        <f t="shared" si="169"/>
        <v>0.94070450317383725</v>
      </c>
      <c r="AJ413">
        <f t="shared" si="170"/>
        <v>0.70033663967173654</v>
      </c>
      <c r="AK413">
        <f t="shared" si="171"/>
        <v>3.6159814536456708E-3</v>
      </c>
      <c r="AL413">
        <f t="shared" si="172"/>
        <v>3.0806856844577291</v>
      </c>
      <c r="AM413">
        <f t="shared" si="173"/>
        <v>32.826812986758966</v>
      </c>
      <c r="AN413" s="120">
        <f t="shared" si="174"/>
        <v>34.492882367762817</v>
      </c>
      <c r="AO413" s="120">
        <f t="shared" si="174"/>
        <v>34.492882367586425</v>
      </c>
      <c r="AP413" s="120">
        <f t="shared" si="174"/>
        <v>34.492882370561951</v>
      </c>
      <c r="AQ413" s="120">
        <f t="shared" si="174"/>
        <v>34.492882320368814</v>
      </c>
      <c r="AR413" s="120">
        <f t="shared" si="174"/>
        <v>34.492883167058793</v>
      </c>
      <c r="AS413" s="120">
        <f t="shared" si="174"/>
        <v>34.492868884543434</v>
      </c>
      <c r="AT413" s="120">
        <f t="shared" si="174"/>
        <v>34.49310980950527</v>
      </c>
      <c r="AU413" s="120">
        <f t="shared" si="175"/>
        <v>34.489045248501306</v>
      </c>
    </row>
    <row r="414" spans="26:64" x14ac:dyDescent="0.2">
      <c r="Z414">
        <f t="shared" si="161"/>
        <v>0</v>
      </c>
      <c r="AA414" s="120">
        <f t="shared" si="162"/>
        <v>-9.1877607334964195E-4</v>
      </c>
      <c r="AB414" s="120">
        <f t="shared" si="163"/>
        <v>-9999</v>
      </c>
      <c r="AC414" s="120">
        <f t="shared" si="164"/>
        <v>0</v>
      </c>
      <c r="AD414" s="120">
        <f t="shared" si="165"/>
        <v>-9999</v>
      </c>
      <c r="AE414" s="120">
        <f t="shared" si="166"/>
        <v>0</v>
      </c>
      <c r="AF414">
        <f t="shared" si="167"/>
        <v>-9999</v>
      </c>
      <c r="AG414" s="136"/>
      <c r="AH414">
        <f t="shared" si="168"/>
        <v>1.7527821288140035E-2</v>
      </c>
      <c r="AI414">
        <f t="shared" si="169"/>
        <v>0.94070450317383725</v>
      </c>
      <c r="AJ414">
        <f t="shared" si="170"/>
        <v>0.70033663967173654</v>
      </c>
      <c r="AK414">
        <f t="shared" si="171"/>
        <v>3.6159814536456708E-3</v>
      </c>
      <c r="AL414">
        <f t="shared" si="172"/>
        <v>3.0806856844577291</v>
      </c>
      <c r="AM414">
        <f t="shared" si="173"/>
        <v>32.826812986758966</v>
      </c>
      <c r="AN414" s="120">
        <f t="shared" si="174"/>
        <v>34.492882367762817</v>
      </c>
      <c r="AO414" s="120">
        <f t="shared" si="174"/>
        <v>34.492882367586425</v>
      </c>
      <c r="AP414" s="120">
        <f t="shared" si="174"/>
        <v>34.492882370561951</v>
      </c>
      <c r="AQ414" s="120">
        <f t="shared" si="174"/>
        <v>34.492882320368814</v>
      </c>
      <c r="AR414" s="120">
        <f t="shared" si="174"/>
        <v>34.492883167058793</v>
      </c>
      <c r="AS414" s="120">
        <f t="shared" si="174"/>
        <v>34.492868884543434</v>
      </c>
      <c r="AT414" s="120">
        <f t="shared" si="174"/>
        <v>34.49310980950527</v>
      </c>
      <c r="AU414" s="120">
        <f t="shared" si="175"/>
        <v>34.489045248501306</v>
      </c>
    </row>
    <row r="415" spans="26:64" x14ac:dyDescent="0.2">
      <c r="Z415">
        <f t="shared" si="161"/>
        <v>0</v>
      </c>
      <c r="AA415" s="120">
        <f t="shared" si="162"/>
        <v>-9.1877607334964195E-4</v>
      </c>
      <c r="AB415" s="120">
        <f t="shared" si="163"/>
        <v>-9999</v>
      </c>
      <c r="AC415" s="120">
        <f t="shared" si="164"/>
        <v>0</v>
      </c>
      <c r="AD415" s="120">
        <f t="shared" si="165"/>
        <v>-9999</v>
      </c>
      <c r="AE415" s="120">
        <f t="shared" si="166"/>
        <v>0</v>
      </c>
      <c r="AF415">
        <f t="shared" si="167"/>
        <v>-9999</v>
      </c>
      <c r="AG415" s="136"/>
      <c r="AH415">
        <f t="shared" si="168"/>
        <v>1.7527821288140035E-2</v>
      </c>
      <c r="AI415">
        <f t="shared" si="169"/>
        <v>0.94070450317383725</v>
      </c>
      <c r="AJ415">
        <f t="shared" si="170"/>
        <v>0.70033663967173654</v>
      </c>
      <c r="AK415">
        <f t="shared" si="171"/>
        <v>3.6159814536456708E-3</v>
      </c>
      <c r="AL415">
        <f t="shared" si="172"/>
        <v>3.0806856844577291</v>
      </c>
      <c r="AM415">
        <f t="shared" si="173"/>
        <v>32.826812986758966</v>
      </c>
      <c r="AN415" s="120">
        <f t="shared" si="174"/>
        <v>34.492882367762817</v>
      </c>
      <c r="AO415" s="120">
        <f t="shared" si="174"/>
        <v>34.492882367586425</v>
      </c>
      <c r="AP415" s="120">
        <f t="shared" si="174"/>
        <v>34.492882370561951</v>
      </c>
      <c r="AQ415" s="120">
        <f t="shared" si="174"/>
        <v>34.492882320368814</v>
      </c>
      <c r="AR415" s="120">
        <f t="shared" si="174"/>
        <v>34.492883167058793</v>
      </c>
      <c r="AS415" s="120">
        <f t="shared" si="174"/>
        <v>34.492868884543434</v>
      </c>
      <c r="AT415" s="120">
        <f t="shared" si="174"/>
        <v>34.49310980950527</v>
      </c>
      <c r="AU415" s="120">
        <f t="shared" si="175"/>
        <v>34.489045248501306</v>
      </c>
    </row>
    <row r="416" spans="26:64" x14ac:dyDescent="0.2">
      <c r="Z416">
        <f t="shared" si="161"/>
        <v>0</v>
      </c>
      <c r="AA416" s="120">
        <f t="shared" si="162"/>
        <v>-9.1877607334964195E-4</v>
      </c>
      <c r="AB416" s="120">
        <f t="shared" si="163"/>
        <v>-9999</v>
      </c>
      <c r="AC416" s="120">
        <f t="shared" si="164"/>
        <v>0</v>
      </c>
      <c r="AD416" s="120">
        <f t="shared" si="165"/>
        <v>-9999</v>
      </c>
      <c r="AE416" s="120">
        <f t="shared" si="166"/>
        <v>0</v>
      </c>
      <c r="AF416">
        <f t="shared" si="167"/>
        <v>-9999</v>
      </c>
      <c r="AG416" s="136"/>
      <c r="AH416">
        <f t="shared" si="168"/>
        <v>1.7527821288140035E-2</v>
      </c>
      <c r="AI416">
        <f t="shared" si="169"/>
        <v>0.94070450317383725</v>
      </c>
      <c r="AJ416">
        <f t="shared" si="170"/>
        <v>0.70033663967173654</v>
      </c>
      <c r="AK416">
        <f t="shared" si="171"/>
        <v>3.6159814536456708E-3</v>
      </c>
      <c r="AL416">
        <f t="shared" si="172"/>
        <v>3.0806856844577291</v>
      </c>
      <c r="AM416">
        <f t="shared" si="173"/>
        <v>32.826812986758966</v>
      </c>
      <c r="AN416" s="120">
        <f t="shared" si="174"/>
        <v>34.492882367762817</v>
      </c>
      <c r="AO416" s="120">
        <f t="shared" si="174"/>
        <v>34.492882367586425</v>
      </c>
      <c r="AP416" s="120">
        <f t="shared" si="174"/>
        <v>34.492882370561951</v>
      </c>
      <c r="AQ416" s="120">
        <f t="shared" si="174"/>
        <v>34.492882320368814</v>
      </c>
      <c r="AR416" s="120">
        <f t="shared" si="174"/>
        <v>34.492883167058793</v>
      </c>
      <c r="AS416" s="120">
        <f t="shared" si="174"/>
        <v>34.492868884543434</v>
      </c>
      <c r="AT416" s="120">
        <f t="shared" si="174"/>
        <v>34.49310980950527</v>
      </c>
      <c r="AU416" s="120">
        <f t="shared" si="175"/>
        <v>34.489045248501306</v>
      </c>
    </row>
    <row r="417" spans="26:47" x14ac:dyDescent="0.2">
      <c r="Z417">
        <f t="shared" si="161"/>
        <v>0</v>
      </c>
      <c r="AA417" s="120">
        <f t="shared" si="162"/>
        <v>-9.1877607334964195E-4</v>
      </c>
      <c r="AB417" s="120">
        <f t="shared" si="163"/>
        <v>-9999</v>
      </c>
      <c r="AC417" s="120">
        <f t="shared" si="164"/>
        <v>0</v>
      </c>
      <c r="AD417" s="120">
        <f t="shared" si="165"/>
        <v>-9999</v>
      </c>
      <c r="AE417" s="120">
        <f t="shared" si="166"/>
        <v>0</v>
      </c>
      <c r="AF417">
        <f t="shared" si="167"/>
        <v>-9999</v>
      </c>
      <c r="AG417" s="136"/>
      <c r="AH417">
        <f t="shared" si="168"/>
        <v>1.7527821288140035E-2</v>
      </c>
      <c r="AI417">
        <f t="shared" si="169"/>
        <v>0.94070450317383725</v>
      </c>
      <c r="AJ417">
        <f t="shared" si="170"/>
        <v>0.70033663967173654</v>
      </c>
      <c r="AK417">
        <f t="shared" si="171"/>
        <v>3.6159814536456708E-3</v>
      </c>
      <c r="AL417">
        <f t="shared" si="172"/>
        <v>3.0806856844577291</v>
      </c>
      <c r="AM417">
        <f t="shared" si="173"/>
        <v>32.826812986758966</v>
      </c>
      <c r="AN417" s="120">
        <f t="shared" si="174"/>
        <v>34.492882367762817</v>
      </c>
      <c r="AO417" s="120">
        <f t="shared" si="174"/>
        <v>34.492882367586425</v>
      </c>
      <c r="AP417" s="120">
        <f t="shared" si="174"/>
        <v>34.492882370561951</v>
      </c>
      <c r="AQ417" s="120">
        <f t="shared" si="174"/>
        <v>34.492882320368814</v>
      </c>
      <c r="AR417" s="120">
        <f t="shared" si="174"/>
        <v>34.492883167058793</v>
      </c>
      <c r="AS417" s="120">
        <f t="shared" si="174"/>
        <v>34.492868884543434</v>
      </c>
      <c r="AT417" s="120">
        <f t="shared" si="174"/>
        <v>34.49310980950527</v>
      </c>
      <c r="AU417" s="120">
        <f t="shared" si="175"/>
        <v>34.489045248501306</v>
      </c>
    </row>
    <row r="418" spans="26:47" x14ac:dyDescent="0.2">
      <c r="Z418">
        <f t="shared" si="161"/>
        <v>0</v>
      </c>
      <c r="AA418" s="120">
        <f t="shared" si="162"/>
        <v>-9.1877607334964195E-4</v>
      </c>
      <c r="AB418" s="120">
        <f t="shared" si="163"/>
        <v>-9999</v>
      </c>
      <c r="AC418" s="120">
        <f t="shared" si="164"/>
        <v>0</v>
      </c>
      <c r="AD418" s="120">
        <f t="shared" si="165"/>
        <v>-9999</v>
      </c>
      <c r="AE418" s="120">
        <f t="shared" si="166"/>
        <v>0</v>
      </c>
      <c r="AF418">
        <f t="shared" si="167"/>
        <v>-9999</v>
      </c>
      <c r="AG418" s="136"/>
      <c r="AH418">
        <f t="shared" si="168"/>
        <v>1.7527821288140035E-2</v>
      </c>
      <c r="AI418">
        <f t="shared" si="169"/>
        <v>0.94070450317383725</v>
      </c>
      <c r="AJ418">
        <f t="shared" si="170"/>
        <v>0.70033663967173654</v>
      </c>
      <c r="AK418">
        <f t="shared" si="171"/>
        <v>3.6159814536456708E-3</v>
      </c>
      <c r="AL418">
        <f t="shared" si="172"/>
        <v>3.0806856844577291</v>
      </c>
      <c r="AM418">
        <f t="shared" si="173"/>
        <v>32.826812986758966</v>
      </c>
      <c r="AN418" s="120">
        <f t="shared" si="174"/>
        <v>34.492882367762817</v>
      </c>
      <c r="AO418" s="120">
        <f t="shared" si="174"/>
        <v>34.492882367586425</v>
      </c>
      <c r="AP418" s="120">
        <f t="shared" si="174"/>
        <v>34.492882370561951</v>
      </c>
      <c r="AQ418" s="120">
        <f t="shared" si="174"/>
        <v>34.492882320368814</v>
      </c>
      <c r="AR418" s="120">
        <f t="shared" si="174"/>
        <v>34.492883167058793</v>
      </c>
      <c r="AS418" s="120">
        <f t="shared" si="174"/>
        <v>34.492868884543434</v>
      </c>
      <c r="AT418" s="120">
        <f t="shared" si="174"/>
        <v>34.49310980950527</v>
      </c>
      <c r="AU418" s="120">
        <f t="shared" si="175"/>
        <v>34.489045248501306</v>
      </c>
    </row>
    <row r="419" spans="26:47" x14ac:dyDescent="0.2">
      <c r="Z419">
        <f t="shared" si="161"/>
        <v>0</v>
      </c>
      <c r="AA419" s="120">
        <f t="shared" si="162"/>
        <v>-9.1877607334964195E-4</v>
      </c>
      <c r="AB419" s="120">
        <f t="shared" si="163"/>
        <v>-9999</v>
      </c>
      <c r="AC419" s="120">
        <f t="shared" si="164"/>
        <v>0</v>
      </c>
      <c r="AD419" s="120">
        <f t="shared" si="165"/>
        <v>-9999</v>
      </c>
      <c r="AE419" s="120">
        <f t="shared" si="166"/>
        <v>0</v>
      </c>
      <c r="AF419">
        <f t="shared" si="167"/>
        <v>-9999</v>
      </c>
      <c r="AG419" s="136"/>
      <c r="AH419">
        <f t="shared" si="168"/>
        <v>1.7527821288140035E-2</v>
      </c>
      <c r="AI419">
        <f t="shared" si="169"/>
        <v>0.94070450317383725</v>
      </c>
      <c r="AJ419">
        <f t="shared" si="170"/>
        <v>0.70033663967173654</v>
      </c>
      <c r="AK419">
        <f t="shared" si="171"/>
        <v>3.6159814536456708E-3</v>
      </c>
      <c r="AL419">
        <f t="shared" si="172"/>
        <v>3.0806856844577291</v>
      </c>
      <c r="AM419">
        <f t="shared" si="173"/>
        <v>32.826812986758966</v>
      </c>
      <c r="AN419" s="120">
        <f t="shared" si="174"/>
        <v>34.492882367762817</v>
      </c>
      <c r="AO419" s="120">
        <f t="shared" si="174"/>
        <v>34.492882367586425</v>
      </c>
      <c r="AP419" s="120">
        <f t="shared" si="174"/>
        <v>34.492882370561951</v>
      </c>
      <c r="AQ419" s="120">
        <f t="shared" si="174"/>
        <v>34.492882320368814</v>
      </c>
      <c r="AR419" s="120">
        <f t="shared" si="174"/>
        <v>34.492883167058793</v>
      </c>
      <c r="AS419" s="120">
        <f t="shared" si="174"/>
        <v>34.492868884543434</v>
      </c>
      <c r="AT419" s="120">
        <f t="shared" si="174"/>
        <v>34.49310980950527</v>
      </c>
      <c r="AU419" s="120">
        <f t="shared" si="175"/>
        <v>34.489045248501306</v>
      </c>
    </row>
    <row r="420" spans="26:47" x14ac:dyDescent="0.2">
      <c r="Z420">
        <f t="shared" si="161"/>
        <v>0</v>
      </c>
      <c r="AA420" s="120">
        <f t="shared" si="162"/>
        <v>-9.1877607334964195E-4</v>
      </c>
      <c r="AB420" s="120">
        <f t="shared" si="163"/>
        <v>-9999</v>
      </c>
      <c r="AC420" s="120">
        <f t="shared" si="164"/>
        <v>0</v>
      </c>
      <c r="AD420" s="120">
        <f t="shared" si="165"/>
        <v>-9999</v>
      </c>
      <c r="AE420" s="120">
        <f t="shared" si="166"/>
        <v>0</v>
      </c>
      <c r="AF420">
        <f t="shared" si="167"/>
        <v>-9999</v>
      </c>
      <c r="AG420" s="136"/>
      <c r="AH420">
        <f t="shared" si="168"/>
        <v>1.7527821288140035E-2</v>
      </c>
      <c r="AI420">
        <f t="shared" si="169"/>
        <v>0.94070450317383725</v>
      </c>
      <c r="AJ420">
        <f t="shared" si="170"/>
        <v>0.70033663967173654</v>
      </c>
      <c r="AK420">
        <f t="shared" si="171"/>
        <v>3.6159814536456708E-3</v>
      </c>
      <c r="AL420">
        <f t="shared" si="172"/>
        <v>3.0806856844577291</v>
      </c>
      <c r="AM420">
        <f t="shared" si="173"/>
        <v>32.826812986758966</v>
      </c>
      <c r="AN420" s="120">
        <f t="shared" si="174"/>
        <v>34.492882367762817</v>
      </c>
      <c r="AO420" s="120">
        <f t="shared" si="174"/>
        <v>34.492882367586425</v>
      </c>
      <c r="AP420" s="120">
        <f t="shared" si="174"/>
        <v>34.492882370561951</v>
      </c>
      <c r="AQ420" s="120">
        <f t="shared" si="174"/>
        <v>34.492882320368814</v>
      </c>
      <c r="AR420" s="120">
        <f t="shared" si="174"/>
        <v>34.492883167058793</v>
      </c>
      <c r="AS420" s="120">
        <f t="shared" si="174"/>
        <v>34.492868884543434</v>
      </c>
      <c r="AT420" s="120">
        <f t="shared" si="174"/>
        <v>34.49310980950527</v>
      </c>
      <c r="AU420" s="120">
        <f t="shared" si="175"/>
        <v>34.489045248501306</v>
      </c>
    </row>
    <row r="421" spans="26:47" x14ac:dyDescent="0.2">
      <c r="Z421">
        <f t="shared" si="161"/>
        <v>0</v>
      </c>
      <c r="AA421" s="120">
        <f t="shared" si="162"/>
        <v>-9.1877607334964195E-4</v>
      </c>
      <c r="AB421" s="120">
        <f t="shared" si="163"/>
        <v>-9999</v>
      </c>
      <c r="AC421" s="120">
        <f t="shared" si="164"/>
        <v>0</v>
      </c>
      <c r="AD421" s="120">
        <f t="shared" si="165"/>
        <v>-9999</v>
      </c>
      <c r="AE421" s="120">
        <f t="shared" si="166"/>
        <v>0</v>
      </c>
      <c r="AF421">
        <f t="shared" si="167"/>
        <v>-9999</v>
      </c>
      <c r="AG421" s="136"/>
      <c r="AH421">
        <f t="shared" si="168"/>
        <v>1.7527821288140035E-2</v>
      </c>
      <c r="AI421">
        <f t="shared" si="169"/>
        <v>0.94070450317383725</v>
      </c>
      <c r="AJ421">
        <f t="shared" si="170"/>
        <v>0.70033663967173654</v>
      </c>
      <c r="AK421">
        <f t="shared" si="171"/>
        <v>3.6159814536456708E-3</v>
      </c>
      <c r="AL421">
        <f t="shared" si="172"/>
        <v>3.0806856844577291</v>
      </c>
      <c r="AM421">
        <f t="shared" si="173"/>
        <v>32.826812986758966</v>
      </c>
      <c r="AN421" s="120">
        <f t="shared" ref="AN421:AT436" si="176">$AU421+$AB$7*SIN(AO421)</f>
        <v>34.492882367762817</v>
      </c>
      <c r="AO421" s="120">
        <f t="shared" si="176"/>
        <v>34.492882367586425</v>
      </c>
      <c r="AP421" s="120">
        <f t="shared" si="176"/>
        <v>34.492882370561951</v>
      </c>
      <c r="AQ421" s="120">
        <f t="shared" si="176"/>
        <v>34.492882320368814</v>
      </c>
      <c r="AR421" s="120">
        <f t="shared" si="176"/>
        <v>34.492883167058793</v>
      </c>
      <c r="AS421" s="120">
        <f t="shared" si="176"/>
        <v>34.492868884543434</v>
      </c>
      <c r="AT421" s="120">
        <f t="shared" si="176"/>
        <v>34.49310980950527</v>
      </c>
      <c r="AU421" s="120">
        <f t="shared" si="175"/>
        <v>34.489045248501306</v>
      </c>
    </row>
    <row r="422" spans="26:47" x14ac:dyDescent="0.2">
      <c r="Z422">
        <f t="shared" si="161"/>
        <v>0</v>
      </c>
      <c r="AA422" s="120">
        <f t="shared" si="162"/>
        <v>-9.1877607334964195E-4</v>
      </c>
      <c r="AB422" s="120">
        <f t="shared" si="163"/>
        <v>-9999</v>
      </c>
      <c r="AC422" s="120">
        <f t="shared" si="164"/>
        <v>0</v>
      </c>
      <c r="AD422" s="120">
        <f t="shared" si="165"/>
        <v>-9999</v>
      </c>
      <c r="AE422" s="120">
        <f t="shared" si="166"/>
        <v>0</v>
      </c>
      <c r="AF422">
        <f t="shared" si="167"/>
        <v>-9999</v>
      </c>
      <c r="AG422" s="136"/>
      <c r="AH422">
        <f t="shared" si="168"/>
        <v>1.7527821288140035E-2</v>
      </c>
      <c r="AI422">
        <f t="shared" si="169"/>
        <v>0.94070450317383725</v>
      </c>
      <c r="AJ422">
        <f t="shared" si="170"/>
        <v>0.70033663967173654</v>
      </c>
      <c r="AK422">
        <f t="shared" si="171"/>
        <v>3.6159814536456708E-3</v>
      </c>
      <c r="AL422">
        <f t="shared" si="172"/>
        <v>3.0806856844577291</v>
      </c>
      <c r="AM422">
        <f t="shared" si="173"/>
        <v>32.826812986758966</v>
      </c>
      <c r="AN422" s="120">
        <f t="shared" si="176"/>
        <v>34.492882367762817</v>
      </c>
      <c r="AO422" s="120">
        <f t="shared" si="176"/>
        <v>34.492882367586425</v>
      </c>
      <c r="AP422" s="120">
        <f t="shared" si="176"/>
        <v>34.492882370561951</v>
      </c>
      <c r="AQ422" s="120">
        <f t="shared" si="176"/>
        <v>34.492882320368814</v>
      </c>
      <c r="AR422" s="120">
        <f t="shared" si="176"/>
        <v>34.492883167058793</v>
      </c>
      <c r="AS422" s="120">
        <f t="shared" si="176"/>
        <v>34.492868884543434</v>
      </c>
      <c r="AT422" s="120">
        <f t="shared" si="176"/>
        <v>34.49310980950527</v>
      </c>
      <c r="AU422" s="120">
        <f t="shared" si="175"/>
        <v>34.489045248501306</v>
      </c>
    </row>
    <row r="423" spans="26:47" x14ac:dyDescent="0.2">
      <c r="Z423">
        <f t="shared" si="161"/>
        <v>0</v>
      </c>
      <c r="AA423" s="120">
        <f t="shared" si="162"/>
        <v>-9.1877607334964195E-4</v>
      </c>
      <c r="AB423" s="120">
        <f t="shared" si="163"/>
        <v>-9999</v>
      </c>
      <c r="AC423" s="120">
        <f t="shared" si="164"/>
        <v>0</v>
      </c>
      <c r="AD423" s="120">
        <f t="shared" si="165"/>
        <v>-9999</v>
      </c>
      <c r="AE423" s="120">
        <f t="shared" si="166"/>
        <v>0</v>
      </c>
      <c r="AF423">
        <f t="shared" si="167"/>
        <v>-9999</v>
      </c>
      <c r="AG423" s="136"/>
      <c r="AH423">
        <f t="shared" si="168"/>
        <v>1.7527821288140035E-2</v>
      </c>
      <c r="AI423">
        <f t="shared" si="169"/>
        <v>0.94070450317383725</v>
      </c>
      <c r="AJ423">
        <f t="shared" si="170"/>
        <v>0.70033663967173654</v>
      </c>
      <c r="AK423">
        <f t="shared" si="171"/>
        <v>3.6159814536456708E-3</v>
      </c>
      <c r="AL423">
        <f t="shared" si="172"/>
        <v>3.0806856844577291</v>
      </c>
      <c r="AM423">
        <f t="shared" si="173"/>
        <v>32.826812986758966</v>
      </c>
      <c r="AN423" s="120">
        <f t="shared" si="176"/>
        <v>34.492882367762817</v>
      </c>
      <c r="AO423" s="120">
        <f t="shared" si="176"/>
        <v>34.492882367586425</v>
      </c>
      <c r="AP423" s="120">
        <f t="shared" si="176"/>
        <v>34.492882370561951</v>
      </c>
      <c r="AQ423" s="120">
        <f t="shared" si="176"/>
        <v>34.492882320368814</v>
      </c>
      <c r="AR423" s="120">
        <f t="shared" si="176"/>
        <v>34.492883167058793</v>
      </c>
      <c r="AS423" s="120">
        <f t="shared" si="176"/>
        <v>34.492868884543434</v>
      </c>
      <c r="AT423" s="120">
        <f t="shared" si="176"/>
        <v>34.49310980950527</v>
      </c>
      <c r="AU423" s="120">
        <f t="shared" si="175"/>
        <v>34.489045248501306</v>
      </c>
    </row>
    <row r="424" spans="26:47" x14ac:dyDescent="0.2">
      <c r="Z424">
        <f t="shared" si="161"/>
        <v>0</v>
      </c>
      <c r="AA424" s="120">
        <f t="shared" si="162"/>
        <v>-9.1877607334964195E-4</v>
      </c>
      <c r="AB424" s="120">
        <f t="shared" si="163"/>
        <v>-9999</v>
      </c>
      <c r="AC424" s="120">
        <f t="shared" si="164"/>
        <v>0</v>
      </c>
      <c r="AD424" s="120">
        <f t="shared" si="165"/>
        <v>-9999</v>
      </c>
      <c r="AE424" s="120">
        <f t="shared" si="166"/>
        <v>0</v>
      </c>
      <c r="AF424">
        <f t="shared" si="167"/>
        <v>-9999</v>
      </c>
      <c r="AG424" s="136"/>
      <c r="AH424">
        <f t="shared" si="168"/>
        <v>1.7527821288140035E-2</v>
      </c>
      <c r="AI424">
        <f t="shared" si="169"/>
        <v>0.94070450317383725</v>
      </c>
      <c r="AJ424">
        <f t="shared" si="170"/>
        <v>0.70033663967173654</v>
      </c>
      <c r="AK424">
        <f t="shared" si="171"/>
        <v>3.6159814536456708E-3</v>
      </c>
      <c r="AL424">
        <f t="shared" si="172"/>
        <v>3.0806856844577291</v>
      </c>
      <c r="AM424">
        <f t="shared" si="173"/>
        <v>32.826812986758966</v>
      </c>
      <c r="AN424" s="120">
        <f t="shared" si="176"/>
        <v>34.492882367762817</v>
      </c>
      <c r="AO424" s="120">
        <f t="shared" si="176"/>
        <v>34.492882367586425</v>
      </c>
      <c r="AP424" s="120">
        <f t="shared" si="176"/>
        <v>34.492882370561951</v>
      </c>
      <c r="AQ424" s="120">
        <f t="shared" si="176"/>
        <v>34.492882320368814</v>
      </c>
      <c r="AR424" s="120">
        <f t="shared" si="176"/>
        <v>34.492883167058793</v>
      </c>
      <c r="AS424" s="120">
        <f t="shared" si="176"/>
        <v>34.492868884543434</v>
      </c>
      <c r="AT424" s="120">
        <f t="shared" si="176"/>
        <v>34.49310980950527</v>
      </c>
      <c r="AU424" s="120">
        <f t="shared" si="175"/>
        <v>34.489045248501306</v>
      </c>
    </row>
    <row r="425" spans="26:47" x14ac:dyDescent="0.2">
      <c r="Z425">
        <f t="shared" si="161"/>
        <v>0</v>
      </c>
      <c r="AA425" s="120">
        <f t="shared" si="162"/>
        <v>-9.1877607334964195E-4</v>
      </c>
      <c r="AB425" s="120">
        <f t="shared" si="163"/>
        <v>-9999</v>
      </c>
      <c r="AC425" s="120">
        <f t="shared" si="164"/>
        <v>0</v>
      </c>
      <c r="AD425" s="120">
        <f t="shared" si="165"/>
        <v>-9999</v>
      </c>
      <c r="AE425" s="120">
        <f t="shared" si="166"/>
        <v>0</v>
      </c>
      <c r="AF425">
        <f t="shared" si="167"/>
        <v>-9999</v>
      </c>
      <c r="AG425" s="136"/>
      <c r="AH425">
        <f t="shared" si="168"/>
        <v>1.7527821288140035E-2</v>
      </c>
      <c r="AI425">
        <f t="shared" si="169"/>
        <v>0.94070450317383725</v>
      </c>
      <c r="AJ425">
        <f t="shared" si="170"/>
        <v>0.70033663967173654</v>
      </c>
      <c r="AK425">
        <f t="shared" si="171"/>
        <v>3.6159814536456708E-3</v>
      </c>
      <c r="AL425">
        <f t="shared" si="172"/>
        <v>3.0806856844577291</v>
      </c>
      <c r="AM425">
        <f t="shared" si="173"/>
        <v>32.826812986758966</v>
      </c>
      <c r="AN425" s="120">
        <f t="shared" si="176"/>
        <v>34.492882367762817</v>
      </c>
      <c r="AO425" s="120">
        <f t="shared" si="176"/>
        <v>34.492882367586425</v>
      </c>
      <c r="AP425" s="120">
        <f t="shared" si="176"/>
        <v>34.492882370561951</v>
      </c>
      <c r="AQ425" s="120">
        <f t="shared" si="176"/>
        <v>34.492882320368814</v>
      </c>
      <c r="AR425" s="120">
        <f t="shared" si="176"/>
        <v>34.492883167058793</v>
      </c>
      <c r="AS425" s="120">
        <f t="shared" si="176"/>
        <v>34.492868884543434</v>
      </c>
      <c r="AT425" s="120">
        <f t="shared" si="176"/>
        <v>34.49310980950527</v>
      </c>
      <c r="AU425" s="120">
        <f t="shared" si="175"/>
        <v>34.489045248501306</v>
      </c>
    </row>
    <row r="426" spans="26:47" x14ac:dyDescent="0.2">
      <c r="Z426">
        <f t="shared" si="161"/>
        <v>0</v>
      </c>
      <c r="AA426" s="120">
        <f t="shared" si="162"/>
        <v>-9.1877607334964195E-4</v>
      </c>
      <c r="AB426" s="120">
        <f t="shared" si="163"/>
        <v>-9999</v>
      </c>
      <c r="AC426" s="120">
        <f t="shared" si="164"/>
        <v>0</v>
      </c>
      <c r="AD426" s="120">
        <f t="shared" si="165"/>
        <v>-9999</v>
      </c>
      <c r="AE426" s="120">
        <f t="shared" si="166"/>
        <v>0</v>
      </c>
      <c r="AF426">
        <f t="shared" si="167"/>
        <v>-9999</v>
      </c>
      <c r="AG426" s="136"/>
      <c r="AH426">
        <f t="shared" si="168"/>
        <v>1.7527821288140035E-2</v>
      </c>
      <c r="AI426">
        <f t="shared" si="169"/>
        <v>0.94070450317383725</v>
      </c>
      <c r="AJ426">
        <f t="shared" si="170"/>
        <v>0.70033663967173654</v>
      </c>
      <c r="AK426">
        <f t="shared" si="171"/>
        <v>3.6159814536456708E-3</v>
      </c>
      <c r="AL426">
        <f t="shared" si="172"/>
        <v>3.0806856844577291</v>
      </c>
      <c r="AM426">
        <f t="shared" si="173"/>
        <v>32.826812986758966</v>
      </c>
      <c r="AN426" s="120">
        <f t="shared" si="176"/>
        <v>34.492882367762817</v>
      </c>
      <c r="AO426" s="120">
        <f t="shared" si="176"/>
        <v>34.492882367586425</v>
      </c>
      <c r="AP426" s="120">
        <f t="shared" si="176"/>
        <v>34.492882370561951</v>
      </c>
      <c r="AQ426" s="120">
        <f t="shared" si="176"/>
        <v>34.492882320368814</v>
      </c>
      <c r="AR426" s="120">
        <f t="shared" si="176"/>
        <v>34.492883167058793</v>
      </c>
      <c r="AS426" s="120">
        <f t="shared" si="176"/>
        <v>34.492868884543434</v>
      </c>
      <c r="AT426" s="120">
        <f t="shared" si="176"/>
        <v>34.49310980950527</v>
      </c>
      <c r="AU426" s="120">
        <f t="shared" si="175"/>
        <v>34.489045248501306</v>
      </c>
    </row>
    <row r="427" spans="26:47" x14ac:dyDescent="0.2">
      <c r="Z427">
        <f t="shared" si="161"/>
        <v>0</v>
      </c>
      <c r="AA427" s="120">
        <f t="shared" si="162"/>
        <v>-9.1877607334964195E-4</v>
      </c>
      <c r="AB427" s="120">
        <f t="shared" si="163"/>
        <v>-9999</v>
      </c>
      <c r="AC427" s="120">
        <f t="shared" si="164"/>
        <v>0</v>
      </c>
      <c r="AD427" s="120">
        <f t="shared" si="165"/>
        <v>-9999</v>
      </c>
      <c r="AE427" s="120">
        <f t="shared" si="166"/>
        <v>0</v>
      </c>
      <c r="AF427">
        <f t="shared" si="167"/>
        <v>-9999</v>
      </c>
      <c r="AG427" s="136"/>
      <c r="AH427">
        <f t="shared" si="168"/>
        <v>1.7527821288140035E-2</v>
      </c>
      <c r="AI427">
        <f t="shared" si="169"/>
        <v>0.94070450317383725</v>
      </c>
      <c r="AJ427">
        <f t="shared" si="170"/>
        <v>0.70033663967173654</v>
      </c>
      <c r="AK427">
        <f t="shared" si="171"/>
        <v>3.6159814536456708E-3</v>
      </c>
      <c r="AL427">
        <f t="shared" si="172"/>
        <v>3.0806856844577291</v>
      </c>
      <c r="AM427">
        <f t="shared" si="173"/>
        <v>32.826812986758966</v>
      </c>
      <c r="AN427" s="120">
        <f t="shared" si="176"/>
        <v>34.492882367762817</v>
      </c>
      <c r="AO427" s="120">
        <f t="shared" si="176"/>
        <v>34.492882367586425</v>
      </c>
      <c r="AP427" s="120">
        <f t="shared" si="176"/>
        <v>34.492882370561951</v>
      </c>
      <c r="AQ427" s="120">
        <f t="shared" si="176"/>
        <v>34.492882320368814</v>
      </c>
      <c r="AR427" s="120">
        <f t="shared" si="176"/>
        <v>34.492883167058793</v>
      </c>
      <c r="AS427" s="120">
        <f t="shared" si="176"/>
        <v>34.492868884543434</v>
      </c>
      <c r="AT427" s="120">
        <f t="shared" si="176"/>
        <v>34.49310980950527</v>
      </c>
      <c r="AU427" s="120">
        <f t="shared" si="175"/>
        <v>34.489045248501306</v>
      </c>
    </row>
    <row r="428" spans="26:47" x14ac:dyDescent="0.2">
      <c r="Z428">
        <f t="shared" si="161"/>
        <v>0</v>
      </c>
      <c r="AA428" s="120">
        <f t="shared" si="162"/>
        <v>-9.1877607334964195E-4</v>
      </c>
      <c r="AB428" s="120">
        <f t="shared" si="163"/>
        <v>-9999</v>
      </c>
      <c r="AC428" s="120">
        <f t="shared" si="164"/>
        <v>0</v>
      </c>
      <c r="AD428" s="120">
        <f t="shared" si="165"/>
        <v>-9999</v>
      </c>
      <c r="AE428" s="120">
        <f t="shared" si="166"/>
        <v>0</v>
      </c>
      <c r="AF428">
        <f t="shared" si="167"/>
        <v>-9999</v>
      </c>
      <c r="AG428" s="136"/>
      <c r="AH428">
        <f t="shared" si="168"/>
        <v>1.7527821288140035E-2</v>
      </c>
      <c r="AI428">
        <f t="shared" si="169"/>
        <v>0.94070450317383725</v>
      </c>
      <c r="AJ428">
        <f t="shared" si="170"/>
        <v>0.70033663967173654</v>
      </c>
      <c r="AK428">
        <f t="shared" si="171"/>
        <v>3.6159814536456708E-3</v>
      </c>
      <c r="AL428">
        <f t="shared" si="172"/>
        <v>3.0806856844577291</v>
      </c>
      <c r="AM428">
        <f t="shared" si="173"/>
        <v>32.826812986758966</v>
      </c>
      <c r="AN428" s="120">
        <f t="shared" si="176"/>
        <v>34.492882367762817</v>
      </c>
      <c r="AO428" s="120">
        <f t="shared" si="176"/>
        <v>34.492882367586425</v>
      </c>
      <c r="AP428" s="120">
        <f t="shared" si="176"/>
        <v>34.492882370561951</v>
      </c>
      <c r="AQ428" s="120">
        <f t="shared" si="176"/>
        <v>34.492882320368814</v>
      </c>
      <c r="AR428" s="120">
        <f t="shared" si="176"/>
        <v>34.492883167058793</v>
      </c>
      <c r="AS428" s="120">
        <f t="shared" si="176"/>
        <v>34.492868884543434</v>
      </c>
      <c r="AT428" s="120">
        <f t="shared" si="176"/>
        <v>34.49310980950527</v>
      </c>
      <c r="AU428" s="120">
        <f t="shared" si="175"/>
        <v>34.489045248501306</v>
      </c>
    </row>
    <row r="429" spans="26:47" x14ac:dyDescent="0.2">
      <c r="Z429">
        <f t="shared" si="161"/>
        <v>0</v>
      </c>
      <c r="AA429" s="120">
        <f t="shared" si="162"/>
        <v>-9.1877607334964195E-4</v>
      </c>
      <c r="AB429" s="120">
        <f t="shared" si="163"/>
        <v>-9999</v>
      </c>
      <c r="AC429" s="120">
        <f t="shared" si="164"/>
        <v>0</v>
      </c>
      <c r="AD429" s="120">
        <f t="shared" si="165"/>
        <v>-9999</v>
      </c>
      <c r="AE429" s="120">
        <f t="shared" si="166"/>
        <v>0</v>
      </c>
      <c r="AF429">
        <f t="shared" si="167"/>
        <v>-9999</v>
      </c>
      <c r="AG429" s="136"/>
      <c r="AH429">
        <f t="shared" si="168"/>
        <v>1.7527821288140035E-2</v>
      </c>
      <c r="AI429">
        <f t="shared" si="169"/>
        <v>0.94070450317383725</v>
      </c>
      <c r="AJ429">
        <f t="shared" si="170"/>
        <v>0.70033663967173654</v>
      </c>
      <c r="AK429">
        <f t="shared" si="171"/>
        <v>3.6159814536456708E-3</v>
      </c>
      <c r="AL429">
        <f t="shared" si="172"/>
        <v>3.0806856844577291</v>
      </c>
      <c r="AM429">
        <f t="shared" si="173"/>
        <v>32.826812986758966</v>
      </c>
      <c r="AN429" s="120">
        <f t="shared" si="176"/>
        <v>34.492882367762817</v>
      </c>
      <c r="AO429" s="120">
        <f t="shared" si="176"/>
        <v>34.492882367586425</v>
      </c>
      <c r="AP429" s="120">
        <f t="shared" si="176"/>
        <v>34.492882370561951</v>
      </c>
      <c r="AQ429" s="120">
        <f t="shared" si="176"/>
        <v>34.492882320368814</v>
      </c>
      <c r="AR429" s="120">
        <f t="shared" si="176"/>
        <v>34.492883167058793</v>
      </c>
      <c r="AS429" s="120">
        <f t="shared" si="176"/>
        <v>34.492868884543434</v>
      </c>
      <c r="AT429" s="120">
        <f t="shared" si="176"/>
        <v>34.49310980950527</v>
      </c>
      <c r="AU429" s="120">
        <f t="shared" si="175"/>
        <v>34.489045248501306</v>
      </c>
    </row>
    <row r="430" spans="26:47" x14ac:dyDescent="0.2">
      <c r="Z430">
        <f t="shared" si="161"/>
        <v>0</v>
      </c>
      <c r="AA430" s="120">
        <f t="shared" si="162"/>
        <v>-9.1877607334964195E-4</v>
      </c>
      <c r="AB430" s="120">
        <f t="shared" si="163"/>
        <v>-9999</v>
      </c>
      <c r="AC430" s="120">
        <f t="shared" si="164"/>
        <v>0</v>
      </c>
      <c r="AD430" s="120">
        <f t="shared" si="165"/>
        <v>-9999</v>
      </c>
      <c r="AE430" s="120">
        <f t="shared" si="166"/>
        <v>0</v>
      </c>
      <c r="AF430">
        <f t="shared" si="167"/>
        <v>-9999</v>
      </c>
      <c r="AG430" s="136"/>
      <c r="AH430">
        <f t="shared" si="168"/>
        <v>1.7527821288140035E-2</v>
      </c>
      <c r="AI430">
        <f t="shared" si="169"/>
        <v>0.94070450317383725</v>
      </c>
      <c r="AJ430">
        <f t="shared" si="170"/>
        <v>0.70033663967173654</v>
      </c>
      <c r="AK430">
        <f t="shared" si="171"/>
        <v>3.6159814536456708E-3</v>
      </c>
      <c r="AL430">
        <f t="shared" si="172"/>
        <v>3.0806856844577291</v>
      </c>
      <c r="AM430">
        <f t="shared" si="173"/>
        <v>32.826812986758966</v>
      </c>
      <c r="AN430" s="120">
        <f t="shared" si="176"/>
        <v>34.492882367762817</v>
      </c>
      <c r="AO430" s="120">
        <f t="shared" si="176"/>
        <v>34.492882367586425</v>
      </c>
      <c r="AP430" s="120">
        <f t="shared" si="176"/>
        <v>34.492882370561951</v>
      </c>
      <c r="AQ430" s="120">
        <f t="shared" si="176"/>
        <v>34.492882320368814</v>
      </c>
      <c r="AR430" s="120">
        <f t="shared" si="176"/>
        <v>34.492883167058793</v>
      </c>
      <c r="AS430" s="120">
        <f t="shared" si="176"/>
        <v>34.492868884543434</v>
      </c>
      <c r="AT430" s="120">
        <f t="shared" si="176"/>
        <v>34.49310980950527</v>
      </c>
      <c r="AU430" s="120">
        <f t="shared" si="175"/>
        <v>34.489045248501306</v>
      </c>
    </row>
    <row r="431" spans="26:47" x14ac:dyDescent="0.2">
      <c r="Z431">
        <f t="shared" si="161"/>
        <v>0</v>
      </c>
      <c r="AA431" s="120">
        <f t="shared" si="162"/>
        <v>-9.1877607334964195E-4</v>
      </c>
      <c r="AB431" s="120">
        <f t="shared" si="163"/>
        <v>-9999</v>
      </c>
      <c r="AC431" s="120">
        <f t="shared" si="164"/>
        <v>0</v>
      </c>
      <c r="AD431" s="120">
        <f t="shared" si="165"/>
        <v>-9999</v>
      </c>
      <c r="AE431" s="120">
        <f t="shared" si="166"/>
        <v>0</v>
      </c>
      <c r="AF431">
        <f t="shared" si="167"/>
        <v>-9999</v>
      </c>
      <c r="AG431" s="136"/>
      <c r="AH431">
        <f t="shared" si="168"/>
        <v>1.7527821288140035E-2</v>
      </c>
      <c r="AI431">
        <f t="shared" si="169"/>
        <v>0.94070450317383725</v>
      </c>
      <c r="AJ431">
        <f t="shared" si="170"/>
        <v>0.70033663967173654</v>
      </c>
      <c r="AK431">
        <f t="shared" si="171"/>
        <v>3.6159814536456708E-3</v>
      </c>
      <c r="AL431">
        <f t="shared" si="172"/>
        <v>3.0806856844577291</v>
      </c>
      <c r="AM431">
        <f t="shared" si="173"/>
        <v>32.826812986758966</v>
      </c>
      <c r="AN431" s="120">
        <f t="shared" si="176"/>
        <v>34.492882367762817</v>
      </c>
      <c r="AO431" s="120">
        <f t="shared" si="176"/>
        <v>34.492882367586425</v>
      </c>
      <c r="AP431" s="120">
        <f t="shared" si="176"/>
        <v>34.492882370561951</v>
      </c>
      <c r="AQ431" s="120">
        <f t="shared" si="176"/>
        <v>34.492882320368814</v>
      </c>
      <c r="AR431" s="120">
        <f t="shared" si="176"/>
        <v>34.492883167058793</v>
      </c>
      <c r="AS431" s="120">
        <f t="shared" si="176"/>
        <v>34.492868884543434</v>
      </c>
      <c r="AT431" s="120">
        <f t="shared" si="176"/>
        <v>34.49310980950527</v>
      </c>
      <c r="AU431" s="120">
        <f t="shared" si="175"/>
        <v>34.489045248501306</v>
      </c>
    </row>
    <row r="432" spans="26:47" x14ac:dyDescent="0.2">
      <c r="Z432">
        <f t="shared" si="161"/>
        <v>0</v>
      </c>
      <c r="AA432" s="120">
        <f t="shared" si="162"/>
        <v>-9.1877607334964195E-4</v>
      </c>
      <c r="AB432" s="120">
        <f t="shared" si="163"/>
        <v>-9999</v>
      </c>
      <c r="AC432" s="120">
        <f t="shared" si="164"/>
        <v>0</v>
      </c>
      <c r="AD432" s="120">
        <f t="shared" si="165"/>
        <v>-9999</v>
      </c>
      <c r="AE432" s="120">
        <f t="shared" si="166"/>
        <v>0</v>
      </c>
      <c r="AF432">
        <f t="shared" si="167"/>
        <v>-9999</v>
      </c>
      <c r="AG432" s="136"/>
      <c r="AH432">
        <f t="shared" si="168"/>
        <v>1.7527821288140035E-2</v>
      </c>
      <c r="AI432">
        <f t="shared" si="169"/>
        <v>0.94070450317383725</v>
      </c>
      <c r="AJ432">
        <f t="shared" si="170"/>
        <v>0.70033663967173654</v>
      </c>
      <c r="AK432">
        <f t="shared" si="171"/>
        <v>3.6159814536456708E-3</v>
      </c>
      <c r="AL432">
        <f t="shared" si="172"/>
        <v>3.0806856844577291</v>
      </c>
      <c r="AM432">
        <f t="shared" si="173"/>
        <v>32.826812986758966</v>
      </c>
      <c r="AN432" s="120">
        <f t="shared" si="176"/>
        <v>34.492882367762817</v>
      </c>
      <c r="AO432" s="120">
        <f t="shared" si="176"/>
        <v>34.492882367586425</v>
      </c>
      <c r="AP432" s="120">
        <f t="shared" si="176"/>
        <v>34.492882370561951</v>
      </c>
      <c r="AQ432" s="120">
        <f t="shared" si="176"/>
        <v>34.492882320368814</v>
      </c>
      <c r="AR432" s="120">
        <f t="shared" si="176"/>
        <v>34.492883167058793</v>
      </c>
      <c r="AS432" s="120">
        <f t="shared" si="176"/>
        <v>34.492868884543434</v>
      </c>
      <c r="AT432" s="120">
        <f t="shared" si="176"/>
        <v>34.49310980950527</v>
      </c>
      <c r="AU432" s="120">
        <f t="shared" si="175"/>
        <v>34.489045248501306</v>
      </c>
    </row>
    <row r="433" spans="26:47" x14ac:dyDescent="0.2">
      <c r="Z433">
        <f t="shared" si="161"/>
        <v>0</v>
      </c>
      <c r="AA433" s="120">
        <f t="shared" si="162"/>
        <v>-9.1877607334964195E-4</v>
      </c>
      <c r="AB433" s="120">
        <f t="shared" si="163"/>
        <v>-9999</v>
      </c>
      <c r="AC433" s="120">
        <f t="shared" si="164"/>
        <v>0</v>
      </c>
      <c r="AD433" s="120">
        <f t="shared" si="165"/>
        <v>-9999</v>
      </c>
      <c r="AE433" s="120">
        <f t="shared" si="166"/>
        <v>0</v>
      </c>
      <c r="AF433">
        <f t="shared" si="167"/>
        <v>-9999</v>
      </c>
      <c r="AG433" s="136"/>
      <c r="AH433">
        <f t="shared" si="168"/>
        <v>1.7527821288140035E-2</v>
      </c>
      <c r="AI433">
        <f t="shared" si="169"/>
        <v>0.94070450317383725</v>
      </c>
      <c r="AJ433">
        <f t="shared" si="170"/>
        <v>0.70033663967173654</v>
      </c>
      <c r="AK433">
        <f t="shared" si="171"/>
        <v>3.6159814536456708E-3</v>
      </c>
      <c r="AL433">
        <f t="shared" si="172"/>
        <v>3.0806856844577291</v>
      </c>
      <c r="AM433">
        <f t="shared" si="173"/>
        <v>32.826812986758966</v>
      </c>
      <c r="AN433" s="120">
        <f t="shared" si="176"/>
        <v>34.492882367762817</v>
      </c>
      <c r="AO433" s="120">
        <f t="shared" si="176"/>
        <v>34.492882367586425</v>
      </c>
      <c r="AP433" s="120">
        <f t="shared" si="176"/>
        <v>34.492882370561951</v>
      </c>
      <c r="AQ433" s="120">
        <f t="shared" si="176"/>
        <v>34.492882320368814</v>
      </c>
      <c r="AR433" s="120">
        <f t="shared" si="176"/>
        <v>34.492883167058793</v>
      </c>
      <c r="AS433" s="120">
        <f t="shared" si="176"/>
        <v>34.492868884543434</v>
      </c>
      <c r="AT433" s="120">
        <f t="shared" si="176"/>
        <v>34.49310980950527</v>
      </c>
      <c r="AU433" s="120">
        <f t="shared" si="175"/>
        <v>34.489045248501306</v>
      </c>
    </row>
    <row r="434" spans="26:47" x14ac:dyDescent="0.2">
      <c r="Z434">
        <f t="shared" si="161"/>
        <v>0</v>
      </c>
      <c r="AA434" s="120">
        <f t="shared" si="162"/>
        <v>-9.1877607334964195E-4</v>
      </c>
      <c r="AB434" s="120">
        <f t="shared" si="163"/>
        <v>-9999</v>
      </c>
      <c r="AC434" s="120">
        <f t="shared" si="164"/>
        <v>0</v>
      </c>
      <c r="AD434" s="120">
        <f t="shared" si="165"/>
        <v>-9999</v>
      </c>
      <c r="AE434" s="120">
        <f t="shared" si="166"/>
        <v>0</v>
      </c>
      <c r="AF434">
        <f t="shared" si="167"/>
        <v>-9999</v>
      </c>
      <c r="AG434" s="136"/>
      <c r="AH434">
        <f t="shared" si="168"/>
        <v>1.7527821288140035E-2</v>
      </c>
      <c r="AI434">
        <f t="shared" si="169"/>
        <v>0.94070450317383725</v>
      </c>
      <c r="AJ434">
        <f t="shared" si="170"/>
        <v>0.70033663967173654</v>
      </c>
      <c r="AK434">
        <f t="shared" si="171"/>
        <v>3.6159814536456708E-3</v>
      </c>
      <c r="AL434">
        <f t="shared" si="172"/>
        <v>3.0806856844577291</v>
      </c>
      <c r="AM434">
        <f t="shared" si="173"/>
        <v>32.826812986758966</v>
      </c>
      <c r="AN434" s="120">
        <f t="shared" si="176"/>
        <v>34.492882367762817</v>
      </c>
      <c r="AO434" s="120">
        <f t="shared" si="176"/>
        <v>34.492882367586425</v>
      </c>
      <c r="AP434" s="120">
        <f t="shared" si="176"/>
        <v>34.492882370561951</v>
      </c>
      <c r="AQ434" s="120">
        <f t="shared" si="176"/>
        <v>34.492882320368814</v>
      </c>
      <c r="AR434" s="120">
        <f t="shared" si="176"/>
        <v>34.492883167058793</v>
      </c>
      <c r="AS434" s="120">
        <f t="shared" si="176"/>
        <v>34.492868884543434</v>
      </c>
      <c r="AT434" s="120">
        <f t="shared" si="176"/>
        <v>34.49310980950527</v>
      </c>
      <c r="AU434" s="120">
        <f t="shared" si="175"/>
        <v>34.489045248501306</v>
      </c>
    </row>
    <row r="435" spans="26:47" x14ac:dyDescent="0.2">
      <c r="Z435">
        <f t="shared" si="161"/>
        <v>0</v>
      </c>
      <c r="AA435" s="120">
        <f t="shared" si="162"/>
        <v>-9.1877607334964195E-4</v>
      </c>
      <c r="AB435" s="120">
        <f t="shared" si="163"/>
        <v>-9999</v>
      </c>
      <c r="AC435" s="120">
        <f t="shared" si="164"/>
        <v>0</v>
      </c>
      <c r="AD435" s="120">
        <f t="shared" si="165"/>
        <v>-9999</v>
      </c>
      <c r="AE435" s="120">
        <f t="shared" si="166"/>
        <v>0</v>
      </c>
      <c r="AF435">
        <f t="shared" si="167"/>
        <v>-9999</v>
      </c>
      <c r="AG435" s="136"/>
      <c r="AH435">
        <f t="shared" si="168"/>
        <v>1.7527821288140035E-2</v>
      </c>
      <c r="AI435">
        <f t="shared" si="169"/>
        <v>0.94070450317383725</v>
      </c>
      <c r="AJ435">
        <f t="shared" si="170"/>
        <v>0.70033663967173654</v>
      </c>
      <c r="AK435">
        <f t="shared" si="171"/>
        <v>3.6159814536456708E-3</v>
      </c>
      <c r="AL435">
        <f t="shared" si="172"/>
        <v>3.0806856844577291</v>
      </c>
      <c r="AM435">
        <f t="shared" si="173"/>
        <v>32.826812986758966</v>
      </c>
      <c r="AN435" s="120">
        <f t="shared" si="176"/>
        <v>34.492882367762817</v>
      </c>
      <c r="AO435" s="120">
        <f t="shared" si="176"/>
        <v>34.492882367586425</v>
      </c>
      <c r="AP435" s="120">
        <f t="shared" si="176"/>
        <v>34.492882370561951</v>
      </c>
      <c r="AQ435" s="120">
        <f t="shared" si="176"/>
        <v>34.492882320368814</v>
      </c>
      <c r="AR435" s="120">
        <f t="shared" si="176"/>
        <v>34.492883167058793</v>
      </c>
      <c r="AS435" s="120">
        <f t="shared" si="176"/>
        <v>34.492868884543434</v>
      </c>
      <c r="AT435" s="120">
        <f t="shared" si="176"/>
        <v>34.49310980950527</v>
      </c>
      <c r="AU435" s="120">
        <f t="shared" si="175"/>
        <v>34.489045248501306</v>
      </c>
    </row>
    <row r="436" spans="26:47" x14ac:dyDescent="0.2">
      <c r="Z436">
        <f t="shared" si="161"/>
        <v>0</v>
      </c>
      <c r="AA436" s="120">
        <f t="shared" si="162"/>
        <v>-9.1877607334964195E-4</v>
      </c>
      <c r="AB436" s="120">
        <f t="shared" si="163"/>
        <v>-9999</v>
      </c>
      <c r="AC436" s="120">
        <f t="shared" si="164"/>
        <v>0</v>
      </c>
      <c r="AD436" s="120">
        <f t="shared" si="165"/>
        <v>-9999</v>
      </c>
      <c r="AE436" s="120">
        <f t="shared" si="166"/>
        <v>0</v>
      </c>
      <c r="AF436">
        <f t="shared" si="167"/>
        <v>-9999</v>
      </c>
      <c r="AG436" s="136"/>
      <c r="AH436">
        <f t="shared" si="168"/>
        <v>1.7527821288140035E-2</v>
      </c>
      <c r="AI436">
        <f t="shared" si="169"/>
        <v>0.94070450317383725</v>
      </c>
      <c r="AJ436">
        <f t="shared" si="170"/>
        <v>0.70033663967173654</v>
      </c>
      <c r="AK436">
        <f t="shared" si="171"/>
        <v>3.6159814536456708E-3</v>
      </c>
      <c r="AL436">
        <f t="shared" si="172"/>
        <v>3.0806856844577291</v>
      </c>
      <c r="AM436">
        <f t="shared" si="173"/>
        <v>32.826812986758966</v>
      </c>
      <c r="AN436" s="120">
        <f t="shared" si="176"/>
        <v>34.492882367762817</v>
      </c>
      <c r="AO436" s="120">
        <f t="shared" si="176"/>
        <v>34.492882367586425</v>
      </c>
      <c r="AP436" s="120">
        <f t="shared" si="176"/>
        <v>34.492882370561951</v>
      </c>
      <c r="AQ436" s="120">
        <f t="shared" si="176"/>
        <v>34.492882320368814</v>
      </c>
      <c r="AR436" s="120">
        <f t="shared" si="176"/>
        <v>34.492883167058793</v>
      </c>
      <c r="AS436" s="120">
        <f t="shared" si="176"/>
        <v>34.492868884543434</v>
      </c>
      <c r="AT436" s="120">
        <f t="shared" si="176"/>
        <v>34.49310980950527</v>
      </c>
      <c r="AU436" s="120">
        <f t="shared" si="175"/>
        <v>34.489045248501306</v>
      </c>
    </row>
    <row r="437" spans="26:47" x14ac:dyDescent="0.2">
      <c r="Z437">
        <f t="shared" si="161"/>
        <v>0</v>
      </c>
      <c r="AA437" s="120">
        <f t="shared" si="162"/>
        <v>-9.1877607334964195E-4</v>
      </c>
      <c r="AB437" s="120">
        <f t="shared" si="163"/>
        <v>-9999</v>
      </c>
      <c r="AC437" s="120">
        <f t="shared" si="164"/>
        <v>0</v>
      </c>
      <c r="AD437" s="120">
        <f t="shared" si="165"/>
        <v>-9999</v>
      </c>
      <c r="AE437" s="120">
        <f t="shared" si="166"/>
        <v>0</v>
      </c>
      <c r="AF437">
        <f t="shared" si="167"/>
        <v>-9999</v>
      </c>
      <c r="AG437" s="136"/>
      <c r="AH437">
        <f t="shared" si="168"/>
        <v>1.7527821288140035E-2</v>
      </c>
      <c r="AI437">
        <f t="shared" si="169"/>
        <v>0.94070450317383725</v>
      </c>
      <c r="AJ437">
        <f t="shared" si="170"/>
        <v>0.70033663967173654</v>
      </c>
      <c r="AK437">
        <f t="shared" si="171"/>
        <v>3.6159814536456708E-3</v>
      </c>
      <c r="AL437">
        <f t="shared" si="172"/>
        <v>3.0806856844577291</v>
      </c>
      <c r="AM437">
        <f t="shared" si="173"/>
        <v>32.826812986758966</v>
      </c>
      <c r="AN437" s="120">
        <f t="shared" ref="AN437:AT452" si="177">$AU437+$AB$7*SIN(AO437)</f>
        <v>34.492882367762817</v>
      </c>
      <c r="AO437" s="120">
        <f t="shared" si="177"/>
        <v>34.492882367586425</v>
      </c>
      <c r="AP437" s="120">
        <f t="shared" si="177"/>
        <v>34.492882370561951</v>
      </c>
      <c r="AQ437" s="120">
        <f t="shared" si="177"/>
        <v>34.492882320368814</v>
      </c>
      <c r="AR437" s="120">
        <f t="shared" si="177"/>
        <v>34.492883167058793</v>
      </c>
      <c r="AS437" s="120">
        <f t="shared" si="177"/>
        <v>34.492868884543434</v>
      </c>
      <c r="AT437" s="120">
        <f t="shared" si="177"/>
        <v>34.49310980950527</v>
      </c>
      <c r="AU437" s="120">
        <f t="shared" si="175"/>
        <v>34.489045248501306</v>
      </c>
    </row>
    <row r="438" spans="26:47" x14ac:dyDescent="0.2">
      <c r="Z438">
        <f t="shared" si="161"/>
        <v>0</v>
      </c>
      <c r="AA438" s="120">
        <f t="shared" si="162"/>
        <v>-9.1877607334964195E-4</v>
      </c>
      <c r="AB438" s="120">
        <f t="shared" si="163"/>
        <v>-9999</v>
      </c>
      <c r="AC438" s="120">
        <f t="shared" si="164"/>
        <v>0</v>
      </c>
      <c r="AD438" s="120">
        <f t="shared" si="165"/>
        <v>-9999</v>
      </c>
      <c r="AE438" s="120">
        <f t="shared" si="166"/>
        <v>0</v>
      </c>
      <c r="AF438">
        <f t="shared" si="167"/>
        <v>-9999</v>
      </c>
      <c r="AG438" s="136"/>
      <c r="AH438">
        <f t="shared" si="168"/>
        <v>1.7527821288140035E-2</v>
      </c>
      <c r="AI438">
        <f t="shared" si="169"/>
        <v>0.94070450317383725</v>
      </c>
      <c r="AJ438">
        <f t="shared" si="170"/>
        <v>0.70033663967173654</v>
      </c>
      <c r="AK438">
        <f t="shared" si="171"/>
        <v>3.6159814536456708E-3</v>
      </c>
      <c r="AL438">
        <f t="shared" si="172"/>
        <v>3.0806856844577291</v>
      </c>
      <c r="AM438">
        <f t="shared" si="173"/>
        <v>32.826812986758966</v>
      </c>
      <c r="AN438" s="120">
        <f t="shared" si="177"/>
        <v>34.492882367762817</v>
      </c>
      <c r="AO438" s="120">
        <f t="shared" si="177"/>
        <v>34.492882367586425</v>
      </c>
      <c r="AP438" s="120">
        <f t="shared" si="177"/>
        <v>34.492882370561951</v>
      </c>
      <c r="AQ438" s="120">
        <f t="shared" si="177"/>
        <v>34.492882320368814</v>
      </c>
      <c r="AR438" s="120">
        <f t="shared" si="177"/>
        <v>34.492883167058793</v>
      </c>
      <c r="AS438" s="120">
        <f t="shared" si="177"/>
        <v>34.492868884543434</v>
      </c>
      <c r="AT438" s="120">
        <f t="shared" si="177"/>
        <v>34.49310980950527</v>
      </c>
      <c r="AU438" s="120">
        <f t="shared" si="175"/>
        <v>34.489045248501306</v>
      </c>
    </row>
    <row r="439" spans="26:47" x14ac:dyDescent="0.2">
      <c r="Z439">
        <f t="shared" si="161"/>
        <v>0</v>
      </c>
      <c r="AA439" s="120">
        <f t="shared" si="162"/>
        <v>-9.1877607334964195E-4</v>
      </c>
      <c r="AB439" s="120">
        <f t="shared" si="163"/>
        <v>-9999</v>
      </c>
      <c r="AC439" s="120">
        <f t="shared" si="164"/>
        <v>0</v>
      </c>
      <c r="AD439" s="120">
        <f t="shared" si="165"/>
        <v>-9999</v>
      </c>
      <c r="AE439" s="120">
        <f t="shared" si="166"/>
        <v>0</v>
      </c>
      <c r="AF439">
        <f t="shared" si="167"/>
        <v>-9999</v>
      </c>
      <c r="AG439" s="136"/>
      <c r="AH439">
        <f t="shared" si="168"/>
        <v>1.7527821288140035E-2</v>
      </c>
      <c r="AI439">
        <f t="shared" si="169"/>
        <v>0.94070450317383725</v>
      </c>
      <c r="AJ439">
        <f t="shared" si="170"/>
        <v>0.70033663967173654</v>
      </c>
      <c r="AK439">
        <f t="shared" si="171"/>
        <v>3.6159814536456708E-3</v>
      </c>
      <c r="AL439">
        <f t="shared" si="172"/>
        <v>3.0806856844577291</v>
      </c>
      <c r="AM439">
        <f t="shared" si="173"/>
        <v>32.826812986758966</v>
      </c>
      <c r="AN439" s="120">
        <f t="shared" si="177"/>
        <v>34.492882367762817</v>
      </c>
      <c r="AO439" s="120">
        <f t="shared" si="177"/>
        <v>34.492882367586425</v>
      </c>
      <c r="AP439" s="120">
        <f t="shared" si="177"/>
        <v>34.492882370561951</v>
      </c>
      <c r="AQ439" s="120">
        <f t="shared" si="177"/>
        <v>34.492882320368814</v>
      </c>
      <c r="AR439" s="120">
        <f t="shared" si="177"/>
        <v>34.492883167058793</v>
      </c>
      <c r="AS439" s="120">
        <f t="shared" si="177"/>
        <v>34.492868884543434</v>
      </c>
      <c r="AT439" s="120">
        <f t="shared" si="177"/>
        <v>34.49310980950527</v>
      </c>
      <c r="AU439" s="120">
        <f t="shared" si="175"/>
        <v>34.489045248501306</v>
      </c>
    </row>
    <row r="440" spans="26:47" x14ac:dyDescent="0.2">
      <c r="Z440">
        <f t="shared" si="161"/>
        <v>0</v>
      </c>
      <c r="AA440" s="120">
        <f t="shared" si="162"/>
        <v>-9.1877607334964195E-4</v>
      </c>
      <c r="AB440" s="120">
        <f t="shared" si="163"/>
        <v>-9999</v>
      </c>
      <c r="AC440" s="120">
        <f t="shared" si="164"/>
        <v>0</v>
      </c>
      <c r="AD440" s="120">
        <f t="shared" si="165"/>
        <v>-9999</v>
      </c>
      <c r="AE440" s="120">
        <f t="shared" si="166"/>
        <v>0</v>
      </c>
      <c r="AF440">
        <f t="shared" si="167"/>
        <v>-9999</v>
      </c>
      <c r="AG440" s="136"/>
      <c r="AH440">
        <f t="shared" si="168"/>
        <v>1.7527821288140035E-2</v>
      </c>
      <c r="AI440">
        <f t="shared" si="169"/>
        <v>0.94070450317383725</v>
      </c>
      <c r="AJ440">
        <f t="shared" si="170"/>
        <v>0.70033663967173654</v>
      </c>
      <c r="AK440">
        <f t="shared" si="171"/>
        <v>3.6159814536456708E-3</v>
      </c>
      <c r="AL440">
        <f t="shared" si="172"/>
        <v>3.0806856844577291</v>
      </c>
      <c r="AM440">
        <f t="shared" si="173"/>
        <v>32.826812986758966</v>
      </c>
      <c r="AN440" s="120">
        <f t="shared" si="177"/>
        <v>34.492882367762817</v>
      </c>
      <c r="AO440" s="120">
        <f t="shared" si="177"/>
        <v>34.492882367586425</v>
      </c>
      <c r="AP440" s="120">
        <f t="shared" si="177"/>
        <v>34.492882370561951</v>
      </c>
      <c r="AQ440" s="120">
        <f t="shared" si="177"/>
        <v>34.492882320368814</v>
      </c>
      <c r="AR440" s="120">
        <f t="shared" si="177"/>
        <v>34.492883167058793</v>
      </c>
      <c r="AS440" s="120">
        <f t="shared" si="177"/>
        <v>34.492868884543434</v>
      </c>
      <c r="AT440" s="120">
        <f t="shared" si="177"/>
        <v>34.49310980950527</v>
      </c>
      <c r="AU440" s="120">
        <f t="shared" si="175"/>
        <v>34.489045248501306</v>
      </c>
    </row>
    <row r="441" spans="26:47" x14ac:dyDescent="0.2">
      <c r="Z441">
        <f t="shared" si="161"/>
        <v>0</v>
      </c>
      <c r="AA441" s="120">
        <f t="shared" si="162"/>
        <v>-9.1877607334964195E-4</v>
      </c>
      <c r="AB441" s="120">
        <f t="shared" si="163"/>
        <v>-9999</v>
      </c>
      <c r="AC441" s="120">
        <f t="shared" si="164"/>
        <v>0</v>
      </c>
      <c r="AD441" s="120">
        <f t="shared" si="165"/>
        <v>-9999</v>
      </c>
      <c r="AE441" s="120">
        <f t="shared" si="166"/>
        <v>0</v>
      </c>
      <c r="AF441">
        <f t="shared" si="167"/>
        <v>-9999</v>
      </c>
      <c r="AG441" s="136"/>
      <c r="AH441">
        <f t="shared" si="168"/>
        <v>1.7527821288140035E-2</v>
      </c>
      <c r="AI441">
        <f t="shared" si="169"/>
        <v>0.94070450317383725</v>
      </c>
      <c r="AJ441">
        <f t="shared" si="170"/>
        <v>0.70033663967173654</v>
      </c>
      <c r="AK441">
        <f t="shared" si="171"/>
        <v>3.6159814536456708E-3</v>
      </c>
      <c r="AL441">
        <f t="shared" si="172"/>
        <v>3.0806856844577291</v>
      </c>
      <c r="AM441">
        <f t="shared" si="173"/>
        <v>32.826812986758966</v>
      </c>
      <c r="AN441" s="120">
        <f t="shared" si="177"/>
        <v>34.492882367762817</v>
      </c>
      <c r="AO441" s="120">
        <f t="shared" si="177"/>
        <v>34.492882367586425</v>
      </c>
      <c r="AP441" s="120">
        <f t="shared" si="177"/>
        <v>34.492882370561951</v>
      </c>
      <c r="AQ441" s="120">
        <f t="shared" si="177"/>
        <v>34.492882320368814</v>
      </c>
      <c r="AR441" s="120">
        <f t="shared" si="177"/>
        <v>34.492883167058793</v>
      </c>
      <c r="AS441" s="120">
        <f t="shared" si="177"/>
        <v>34.492868884543434</v>
      </c>
      <c r="AT441" s="120">
        <f t="shared" si="177"/>
        <v>34.49310980950527</v>
      </c>
      <c r="AU441" s="120">
        <f t="shared" si="175"/>
        <v>34.489045248501306</v>
      </c>
    </row>
    <row r="442" spans="26:47" x14ac:dyDescent="0.2">
      <c r="Z442">
        <f t="shared" si="161"/>
        <v>0</v>
      </c>
      <c r="AA442" s="120">
        <f t="shared" si="162"/>
        <v>-9.1877607334964195E-4</v>
      </c>
      <c r="AB442" s="120">
        <f t="shared" si="163"/>
        <v>-9999</v>
      </c>
      <c r="AC442" s="120">
        <f t="shared" si="164"/>
        <v>0</v>
      </c>
      <c r="AD442" s="120">
        <f t="shared" si="165"/>
        <v>-9999</v>
      </c>
      <c r="AE442" s="120">
        <f t="shared" si="166"/>
        <v>0</v>
      </c>
      <c r="AF442">
        <f t="shared" si="167"/>
        <v>-9999</v>
      </c>
      <c r="AG442" s="136"/>
      <c r="AH442">
        <f t="shared" si="168"/>
        <v>1.7527821288140035E-2</v>
      </c>
      <c r="AI442">
        <f t="shared" si="169"/>
        <v>0.94070450317383725</v>
      </c>
      <c r="AJ442">
        <f t="shared" si="170"/>
        <v>0.70033663967173654</v>
      </c>
      <c r="AK442">
        <f t="shared" si="171"/>
        <v>3.6159814536456708E-3</v>
      </c>
      <c r="AL442">
        <f t="shared" si="172"/>
        <v>3.0806856844577291</v>
      </c>
      <c r="AM442">
        <f t="shared" si="173"/>
        <v>32.826812986758966</v>
      </c>
      <c r="AN442" s="120">
        <f t="shared" si="177"/>
        <v>34.492882367762817</v>
      </c>
      <c r="AO442" s="120">
        <f t="shared" si="177"/>
        <v>34.492882367586425</v>
      </c>
      <c r="AP442" s="120">
        <f t="shared" si="177"/>
        <v>34.492882370561951</v>
      </c>
      <c r="AQ442" s="120">
        <f t="shared" si="177"/>
        <v>34.492882320368814</v>
      </c>
      <c r="AR442" s="120">
        <f t="shared" si="177"/>
        <v>34.492883167058793</v>
      </c>
      <c r="AS442" s="120">
        <f t="shared" si="177"/>
        <v>34.492868884543434</v>
      </c>
      <c r="AT442" s="120">
        <f t="shared" si="177"/>
        <v>34.49310980950527</v>
      </c>
      <c r="AU442" s="120">
        <f t="shared" si="175"/>
        <v>34.489045248501306</v>
      </c>
    </row>
    <row r="443" spans="26:47" x14ac:dyDescent="0.2">
      <c r="Z443">
        <f t="shared" si="161"/>
        <v>0</v>
      </c>
      <c r="AA443" s="120">
        <f t="shared" si="162"/>
        <v>-9.1877607334964195E-4</v>
      </c>
      <c r="AB443" s="120">
        <f t="shared" si="163"/>
        <v>-9999</v>
      </c>
      <c r="AC443" s="120">
        <f t="shared" si="164"/>
        <v>0</v>
      </c>
      <c r="AD443" s="120">
        <f t="shared" si="165"/>
        <v>-9999</v>
      </c>
      <c r="AE443" s="120">
        <f t="shared" si="166"/>
        <v>0</v>
      </c>
      <c r="AF443">
        <f t="shared" si="167"/>
        <v>-9999</v>
      </c>
      <c r="AG443" s="136"/>
      <c r="AH443">
        <f t="shared" si="168"/>
        <v>1.7527821288140035E-2</v>
      </c>
      <c r="AI443">
        <f t="shared" si="169"/>
        <v>0.94070450317383725</v>
      </c>
      <c r="AJ443">
        <f t="shared" si="170"/>
        <v>0.70033663967173654</v>
      </c>
      <c r="AK443">
        <f t="shared" si="171"/>
        <v>3.6159814536456708E-3</v>
      </c>
      <c r="AL443">
        <f t="shared" si="172"/>
        <v>3.0806856844577291</v>
      </c>
      <c r="AM443">
        <f t="shared" si="173"/>
        <v>32.826812986758966</v>
      </c>
      <c r="AN443" s="120">
        <f t="shared" si="177"/>
        <v>34.492882367762817</v>
      </c>
      <c r="AO443" s="120">
        <f t="shared" si="177"/>
        <v>34.492882367586425</v>
      </c>
      <c r="AP443" s="120">
        <f t="shared" si="177"/>
        <v>34.492882370561951</v>
      </c>
      <c r="AQ443" s="120">
        <f t="shared" si="177"/>
        <v>34.492882320368814</v>
      </c>
      <c r="AR443" s="120">
        <f t="shared" si="177"/>
        <v>34.492883167058793</v>
      </c>
      <c r="AS443" s="120">
        <f t="shared" si="177"/>
        <v>34.492868884543434</v>
      </c>
      <c r="AT443" s="120">
        <f t="shared" si="177"/>
        <v>34.49310980950527</v>
      </c>
      <c r="AU443" s="120">
        <f t="shared" si="175"/>
        <v>34.489045248501306</v>
      </c>
    </row>
    <row r="444" spans="26:47" x14ac:dyDescent="0.2">
      <c r="Z444">
        <f t="shared" si="161"/>
        <v>0</v>
      </c>
      <c r="AA444" s="120">
        <f t="shared" si="162"/>
        <v>-9.1877607334964195E-4</v>
      </c>
      <c r="AB444" s="120">
        <f t="shared" si="163"/>
        <v>-9999</v>
      </c>
      <c r="AC444" s="120">
        <f t="shared" si="164"/>
        <v>0</v>
      </c>
      <c r="AD444" s="120">
        <f t="shared" si="165"/>
        <v>-9999</v>
      </c>
      <c r="AE444" s="120">
        <f t="shared" si="166"/>
        <v>0</v>
      </c>
      <c r="AF444">
        <f t="shared" si="167"/>
        <v>-9999</v>
      </c>
      <c r="AG444" s="136"/>
      <c r="AH444">
        <f t="shared" si="168"/>
        <v>1.7527821288140035E-2</v>
      </c>
      <c r="AI444">
        <f t="shared" si="169"/>
        <v>0.94070450317383725</v>
      </c>
      <c r="AJ444">
        <f t="shared" si="170"/>
        <v>0.70033663967173654</v>
      </c>
      <c r="AK444">
        <f t="shared" si="171"/>
        <v>3.6159814536456708E-3</v>
      </c>
      <c r="AL444">
        <f t="shared" si="172"/>
        <v>3.0806856844577291</v>
      </c>
      <c r="AM444">
        <f t="shared" si="173"/>
        <v>32.826812986758966</v>
      </c>
      <c r="AN444" s="120">
        <f t="shared" si="177"/>
        <v>34.492882367762817</v>
      </c>
      <c r="AO444" s="120">
        <f t="shared" si="177"/>
        <v>34.492882367586425</v>
      </c>
      <c r="AP444" s="120">
        <f t="shared" si="177"/>
        <v>34.492882370561951</v>
      </c>
      <c r="AQ444" s="120">
        <f t="shared" si="177"/>
        <v>34.492882320368814</v>
      </c>
      <c r="AR444" s="120">
        <f t="shared" si="177"/>
        <v>34.492883167058793</v>
      </c>
      <c r="AS444" s="120">
        <f t="shared" si="177"/>
        <v>34.492868884543434</v>
      </c>
      <c r="AT444" s="120">
        <f t="shared" si="177"/>
        <v>34.49310980950527</v>
      </c>
      <c r="AU444" s="120">
        <f t="shared" si="175"/>
        <v>34.489045248501306</v>
      </c>
    </row>
    <row r="445" spans="26:47" x14ac:dyDescent="0.2">
      <c r="Z445">
        <f t="shared" si="161"/>
        <v>0</v>
      </c>
      <c r="AA445" s="120">
        <f t="shared" si="162"/>
        <v>-9.1877607334964195E-4</v>
      </c>
      <c r="AB445" s="120">
        <f t="shared" si="163"/>
        <v>-9999</v>
      </c>
      <c r="AC445" s="120">
        <f t="shared" si="164"/>
        <v>0</v>
      </c>
      <c r="AD445" s="120">
        <f t="shared" si="165"/>
        <v>-9999</v>
      </c>
      <c r="AE445" s="120">
        <f t="shared" si="166"/>
        <v>0</v>
      </c>
      <c r="AF445">
        <f t="shared" si="167"/>
        <v>-9999</v>
      </c>
      <c r="AG445" s="136"/>
      <c r="AH445">
        <f t="shared" si="168"/>
        <v>1.7527821288140035E-2</v>
      </c>
      <c r="AI445">
        <f t="shared" si="169"/>
        <v>0.94070450317383725</v>
      </c>
      <c r="AJ445">
        <f t="shared" si="170"/>
        <v>0.70033663967173654</v>
      </c>
      <c r="AK445">
        <f t="shared" si="171"/>
        <v>3.6159814536456708E-3</v>
      </c>
      <c r="AL445">
        <f t="shared" si="172"/>
        <v>3.0806856844577291</v>
      </c>
      <c r="AM445">
        <f t="shared" si="173"/>
        <v>32.826812986758966</v>
      </c>
      <c r="AN445" s="120">
        <f t="shared" si="177"/>
        <v>34.492882367762817</v>
      </c>
      <c r="AO445" s="120">
        <f t="shared" si="177"/>
        <v>34.492882367586425</v>
      </c>
      <c r="AP445" s="120">
        <f t="shared" si="177"/>
        <v>34.492882370561951</v>
      </c>
      <c r="AQ445" s="120">
        <f t="shared" si="177"/>
        <v>34.492882320368814</v>
      </c>
      <c r="AR445" s="120">
        <f t="shared" si="177"/>
        <v>34.492883167058793</v>
      </c>
      <c r="AS445" s="120">
        <f t="shared" si="177"/>
        <v>34.492868884543434</v>
      </c>
      <c r="AT445" s="120">
        <f t="shared" si="177"/>
        <v>34.49310980950527</v>
      </c>
      <c r="AU445" s="120">
        <f t="shared" si="175"/>
        <v>34.489045248501306</v>
      </c>
    </row>
    <row r="446" spans="26:47" x14ac:dyDescent="0.2">
      <c r="Z446">
        <f t="shared" si="161"/>
        <v>0</v>
      </c>
      <c r="AA446" s="120">
        <f t="shared" si="162"/>
        <v>-9.1877607334964195E-4</v>
      </c>
      <c r="AB446" s="120">
        <f t="shared" si="163"/>
        <v>-9999</v>
      </c>
      <c r="AC446" s="120">
        <f t="shared" si="164"/>
        <v>0</v>
      </c>
      <c r="AD446" s="120">
        <f t="shared" si="165"/>
        <v>-9999</v>
      </c>
      <c r="AE446" s="120">
        <f t="shared" si="166"/>
        <v>0</v>
      </c>
      <c r="AF446">
        <f t="shared" si="167"/>
        <v>-9999</v>
      </c>
      <c r="AG446" s="136"/>
      <c r="AH446">
        <f t="shared" si="168"/>
        <v>1.7527821288140035E-2</v>
      </c>
      <c r="AI446">
        <f t="shared" si="169"/>
        <v>0.94070450317383725</v>
      </c>
      <c r="AJ446">
        <f t="shared" si="170"/>
        <v>0.70033663967173654</v>
      </c>
      <c r="AK446">
        <f t="shared" si="171"/>
        <v>3.6159814536456708E-3</v>
      </c>
      <c r="AL446">
        <f t="shared" si="172"/>
        <v>3.0806856844577291</v>
      </c>
      <c r="AM446">
        <f t="shared" si="173"/>
        <v>32.826812986758966</v>
      </c>
      <c r="AN446" s="120">
        <f t="shared" si="177"/>
        <v>34.492882367762817</v>
      </c>
      <c r="AO446" s="120">
        <f t="shared" si="177"/>
        <v>34.492882367586425</v>
      </c>
      <c r="AP446" s="120">
        <f t="shared" si="177"/>
        <v>34.492882370561951</v>
      </c>
      <c r="AQ446" s="120">
        <f t="shared" si="177"/>
        <v>34.492882320368814</v>
      </c>
      <c r="AR446" s="120">
        <f t="shared" si="177"/>
        <v>34.492883167058793</v>
      </c>
      <c r="AS446" s="120">
        <f t="shared" si="177"/>
        <v>34.492868884543434</v>
      </c>
      <c r="AT446" s="120">
        <f t="shared" si="177"/>
        <v>34.49310980950527</v>
      </c>
      <c r="AU446" s="120">
        <f t="shared" si="175"/>
        <v>34.489045248501306</v>
      </c>
    </row>
    <row r="447" spans="26:47" x14ac:dyDescent="0.2">
      <c r="Z447">
        <f t="shared" si="161"/>
        <v>0</v>
      </c>
      <c r="AA447" s="120">
        <f t="shared" si="162"/>
        <v>-9.1877607334964195E-4</v>
      </c>
      <c r="AB447" s="120">
        <f t="shared" si="163"/>
        <v>-9999</v>
      </c>
      <c r="AC447" s="120">
        <f t="shared" si="164"/>
        <v>0</v>
      </c>
      <c r="AD447" s="120">
        <f t="shared" si="165"/>
        <v>-9999</v>
      </c>
      <c r="AE447" s="120">
        <f t="shared" si="166"/>
        <v>0</v>
      </c>
      <c r="AF447">
        <f t="shared" si="167"/>
        <v>-9999</v>
      </c>
      <c r="AG447" s="136"/>
      <c r="AH447">
        <f t="shared" si="168"/>
        <v>1.7527821288140035E-2</v>
      </c>
      <c r="AI447">
        <f t="shared" si="169"/>
        <v>0.94070450317383725</v>
      </c>
      <c r="AJ447">
        <f t="shared" si="170"/>
        <v>0.70033663967173654</v>
      </c>
      <c r="AK447">
        <f t="shared" si="171"/>
        <v>3.6159814536456708E-3</v>
      </c>
      <c r="AL447">
        <f t="shared" si="172"/>
        <v>3.0806856844577291</v>
      </c>
      <c r="AM447">
        <f t="shared" si="173"/>
        <v>32.826812986758966</v>
      </c>
      <c r="AN447" s="120">
        <f t="shared" si="177"/>
        <v>34.492882367762817</v>
      </c>
      <c r="AO447" s="120">
        <f t="shared" si="177"/>
        <v>34.492882367586425</v>
      </c>
      <c r="AP447" s="120">
        <f t="shared" si="177"/>
        <v>34.492882370561951</v>
      </c>
      <c r="AQ447" s="120">
        <f t="shared" si="177"/>
        <v>34.492882320368814</v>
      </c>
      <c r="AR447" s="120">
        <f t="shared" si="177"/>
        <v>34.492883167058793</v>
      </c>
      <c r="AS447" s="120">
        <f t="shared" si="177"/>
        <v>34.492868884543434</v>
      </c>
      <c r="AT447" s="120">
        <f t="shared" si="177"/>
        <v>34.49310980950527</v>
      </c>
      <c r="AU447" s="120">
        <f t="shared" si="175"/>
        <v>34.489045248501306</v>
      </c>
    </row>
    <row r="448" spans="26:47" x14ac:dyDescent="0.2">
      <c r="Z448">
        <f t="shared" si="161"/>
        <v>0</v>
      </c>
      <c r="AA448" s="120">
        <f t="shared" si="162"/>
        <v>-9.1877607334964195E-4</v>
      </c>
      <c r="AB448" s="120">
        <f t="shared" si="163"/>
        <v>-9999</v>
      </c>
      <c r="AC448" s="120">
        <f t="shared" si="164"/>
        <v>0</v>
      </c>
      <c r="AD448" s="120">
        <f t="shared" si="165"/>
        <v>-9999</v>
      </c>
      <c r="AE448" s="120">
        <f t="shared" si="166"/>
        <v>0</v>
      </c>
      <c r="AF448">
        <f t="shared" si="167"/>
        <v>-9999</v>
      </c>
      <c r="AG448" s="136"/>
      <c r="AH448">
        <f t="shared" si="168"/>
        <v>1.7527821288140035E-2</v>
      </c>
      <c r="AI448">
        <f t="shared" si="169"/>
        <v>0.94070450317383725</v>
      </c>
      <c r="AJ448">
        <f t="shared" si="170"/>
        <v>0.70033663967173654</v>
      </c>
      <c r="AK448">
        <f t="shared" si="171"/>
        <v>3.6159814536456708E-3</v>
      </c>
      <c r="AL448">
        <f t="shared" si="172"/>
        <v>3.0806856844577291</v>
      </c>
      <c r="AM448">
        <f t="shared" si="173"/>
        <v>32.826812986758966</v>
      </c>
      <c r="AN448" s="120">
        <f t="shared" si="177"/>
        <v>34.492882367762817</v>
      </c>
      <c r="AO448" s="120">
        <f t="shared" si="177"/>
        <v>34.492882367586425</v>
      </c>
      <c r="AP448" s="120">
        <f t="shared" si="177"/>
        <v>34.492882370561951</v>
      </c>
      <c r="AQ448" s="120">
        <f t="shared" si="177"/>
        <v>34.492882320368814</v>
      </c>
      <c r="AR448" s="120">
        <f t="shared" si="177"/>
        <v>34.492883167058793</v>
      </c>
      <c r="AS448" s="120">
        <f t="shared" si="177"/>
        <v>34.492868884543434</v>
      </c>
      <c r="AT448" s="120">
        <f t="shared" si="177"/>
        <v>34.49310980950527</v>
      </c>
      <c r="AU448" s="120">
        <f t="shared" si="175"/>
        <v>34.489045248501306</v>
      </c>
    </row>
    <row r="449" spans="26:47" x14ac:dyDescent="0.2">
      <c r="Z449">
        <f t="shared" si="161"/>
        <v>0</v>
      </c>
      <c r="AA449" s="120">
        <f t="shared" si="162"/>
        <v>-9.1877607334964195E-4</v>
      </c>
      <c r="AB449" s="120">
        <f t="shared" si="163"/>
        <v>-9999</v>
      </c>
      <c r="AC449" s="120">
        <f t="shared" si="164"/>
        <v>0</v>
      </c>
      <c r="AD449" s="120">
        <f t="shared" si="165"/>
        <v>-9999</v>
      </c>
      <c r="AE449" s="120">
        <f t="shared" si="166"/>
        <v>0</v>
      </c>
      <c r="AF449">
        <f t="shared" si="167"/>
        <v>-9999</v>
      </c>
      <c r="AG449" s="136"/>
      <c r="AH449">
        <f t="shared" si="168"/>
        <v>1.7527821288140035E-2</v>
      </c>
      <c r="AI449">
        <f t="shared" si="169"/>
        <v>0.94070450317383725</v>
      </c>
      <c r="AJ449">
        <f t="shared" si="170"/>
        <v>0.70033663967173654</v>
      </c>
      <c r="AK449">
        <f t="shared" si="171"/>
        <v>3.6159814536456708E-3</v>
      </c>
      <c r="AL449">
        <f t="shared" si="172"/>
        <v>3.0806856844577291</v>
      </c>
      <c r="AM449">
        <f t="shared" si="173"/>
        <v>32.826812986758966</v>
      </c>
      <c r="AN449" s="120">
        <f t="shared" si="177"/>
        <v>34.492882367762817</v>
      </c>
      <c r="AO449" s="120">
        <f t="shared" si="177"/>
        <v>34.492882367586425</v>
      </c>
      <c r="AP449" s="120">
        <f t="shared" si="177"/>
        <v>34.492882370561951</v>
      </c>
      <c r="AQ449" s="120">
        <f t="shared" si="177"/>
        <v>34.492882320368814</v>
      </c>
      <c r="AR449" s="120">
        <f t="shared" si="177"/>
        <v>34.492883167058793</v>
      </c>
      <c r="AS449" s="120">
        <f t="shared" si="177"/>
        <v>34.492868884543434</v>
      </c>
      <c r="AT449" s="120">
        <f t="shared" si="177"/>
        <v>34.49310980950527</v>
      </c>
      <c r="AU449" s="120">
        <f t="shared" si="175"/>
        <v>34.489045248501306</v>
      </c>
    </row>
    <row r="450" spans="26:47" x14ac:dyDescent="0.2">
      <c r="Z450">
        <f t="shared" si="161"/>
        <v>0</v>
      </c>
      <c r="AA450" s="120">
        <f t="shared" si="162"/>
        <v>-9.1877607334964195E-4</v>
      </c>
      <c r="AB450" s="120">
        <f t="shared" si="163"/>
        <v>-9999</v>
      </c>
      <c r="AC450" s="120">
        <f t="shared" si="164"/>
        <v>0</v>
      </c>
      <c r="AD450" s="120">
        <f t="shared" si="165"/>
        <v>-9999</v>
      </c>
      <c r="AE450" s="120">
        <f t="shared" si="166"/>
        <v>0</v>
      </c>
      <c r="AF450">
        <f t="shared" si="167"/>
        <v>-9999</v>
      </c>
      <c r="AG450" s="136"/>
      <c r="AH450">
        <f t="shared" si="168"/>
        <v>1.7527821288140035E-2</v>
      </c>
      <c r="AI450">
        <f t="shared" si="169"/>
        <v>0.94070450317383725</v>
      </c>
      <c r="AJ450">
        <f t="shared" si="170"/>
        <v>0.70033663967173654</v>
      </c>
      <c r="AK450">
        <f t="shared" si="171"/>
        <v>3.6159814536456708E-3</v>
      </c>
      <c r="AL450">
        <f t="shared" si="172"/>
        <v>3.0806856844577291</v>
      </c>
      <c r="AM450">
        <f t="shared" si="173"/>
        <v>32.826812986758966</v>
      </c>
      <c r="AN450" s="120">
        <f t="shared" si="177"/>
        <v>34.492882367762817</v>
      </c>
      <c r="AO450" s="120">
        <f t="shared" si="177"/>
        <v>34.492882367586425</v>
      </c>
      <c r="AP450" s="120">
        <f t="shared" si="177"/>
        <v>34.492882370561951</v>
      </c>
      <c r="AQ450" s="120">
        <f t="shared" si="177"/>
        <v>34.492882320368814</v>
      </c>
      <c r="AR450" s="120">
        <f t="shared" si="177"/>
        <v>34.492883167058793</v>
      </c>
      <c r="AS450" s="120">
        <f t="shared" si="177"/>
        <v>34.492868884543434</v>
      </c>
      <c r="AT450" s="120">
        <f t="shared" si="177"/>
        <v>34.49310980950527</v>
      </c>
      <c r="AU450" s="120">
        <f t="shared" si="175"/>
        <v>34.489045248501306</v>
      </c>
    </row>
    <row r="451" spans="26:47" x14ac:dyDescent="0.2">
      <c r="Z451">
        <f t="shared" si="161"/>
        <v>0</v>
      </c>
      <c r="AA451" s="120">
        <f t="shared" si="162"/>
        <v>-9.1877607334964195E-4</v>
      </c>
      <c r="AB451" s="120">
        <f t="shared" si="163"/>
        <v>-9999</v>
      </c>
      <c r="AC451" s="120">
        <f t="shared" si="164"/>
        <v>0</v>
      </c>
      <c r="AD451" s="120">
        <f t="shared" si="165"/>
        <v>-9999</v>
      </c>
      <c r="AE451" s="120">
        <f t="shared" si="166"/>
        <v>0</v>
      </c>
      <c r="AF451">
        <f t="shared" si="167"/>
        <v>-9999</v>
      </c>
      <c r="AG451" s="136"/>
      <c r="AH451">
        <f t="shared" si="168"/>
        <v>1.7527821288140035E-2</v>
      </c>
      <c r="AI451">
        <f t="shared" si="169"/>
        <v>0.94070450317383725</v>
      </c>
      <c r="AJ451">
        <f t="shared" si="170"/>
        <v>0.70033663967173654</v>
      </c>
      <c r="AK451">
        <f t="shared" si="171"/>
        <v>3.6159814536456708E-3</v>
      </c>
      <c r="AL451">
        <f t="shared" si="172"/>
        <v>3.0806856844577291</v>
      </c>
      <c r="AM451">
        <f t="shared" si="173"/>
        <v>32.826812986758966</v>
      </c>
      <c r="AN451" s="120">
        <f t="shared" si="177"/>
        <v>34.492882367762817</v>
      </c>
      <c r="AO451" s="120">
        <f t="shared" si="177"/>
        <v>34.492882367586425</v>
      </c>
      <c r="AP451" s="120">
        <f t="shared" si="177"/>
        <v>34.492882370561951</v>
      </c>
      <c r="AQ451" s="120">
        <f t="shared" si="177"/>
        <v>34.492882320368814</v>
      </c>
      <c r="AR451" s="120">
        <f t="shared" si="177"/>
        <v>34.492883167058793</v>
      </c>
      <c r="AS451" s="120">
        <f t="shared" si="177"/>
        <v>34.492868884543434</v>
      </c>
      <c r="AT451" s="120">
        <f t="shared" si="177"/>
        <v>34.49310980950527</v>
      </c>
      <c r="AU451" s="120">
        <f t="shared" si="175"/>
        <v>34.489045248501306</v>
      </c>
    </row>
    <row r="452" spans="26:47" x14ac:dyDescent="0.2">
      <c r="Z452">
        <f t="shared" si="161"/>
        <v>0</v>
      </c>
      <c r="AA452" s="120">
        <f t="shared" si="162"/>
        <v>-9.1877607334964195E-4</v>
      </c>
      <c r="AB452" s="120">
        <f t="shared" si="163"/>
        <v>-9999</v>
      </c>
      <c r="AC452" s="120">
        <f t="shared" si="164"/>
        <v>0</v>
      </c>
      <c r="AD452" s="120">
        <f t="shared" si="165"/>
        <v>-9999</v>
      </c>
      <c r="AE452" s="120">
        <f t="shared" si="166"/>
        <v>0</v>
      </c>
      <c r="AF452">
        <f t="shared" si="167"/>
        <v>-9999</v>
      </c>
      <c r="AG452" s="136"/>
      <c r="AH452">
        <f t="shared" si="168"/>
        <v>1.7527821288140035E-2</v>
      </c>
      <c r="AI452">
        <f t="shared" si="169"/>
        <v>0.94070450317383725</v>
      </c>
      <c r="AJ452">
        <f t="shared" si="170"/>
        <v>0.70033663967173654</v>
      </c>
      <c r="AK452">
        <f t="shared" si="171"/>
        <v>3.6159814536456708E-3</v>
      </c>
      <c r="AL452">
        <f t="shared" si="172"/>
        <v>3.0806856844577291</v>
      </c>
      <c r="AM452">
        <f t="shared" si="173"/>
        <v>32.826812986758966</v>
      </c>
      <c r="AN452" s="120">
        <f t="shared" si="177"/>
        <v>34.492882367762817</v>
      </c>
      <c r="AO452" s="120">
        <f t="shared" si="177"/>
        <v>34.492882367586425</v>
      </c>
      <c r="AP452" s="120">
        <f t="shared" si="177"/>
        <v>34.492882370561951</v>
      </c>
      <c r="AQ452" s="120">
        <f t="shared" si="177"/>
        <v>34.492882320368814</v>
      </c>
      <c r="AR452" s="120">
        <f t="shared" si="177"/>
        <v>34.492883167058793</v>
      </c>
      <c r="AS452" s="120">
        <f t="shared" si="177"/>
        <v>34.492868884543434</v>
      </c>
      <c r="AT452" s="120">
        <f t="shared" si="177"/>
        <v>34.49310980950527</v>
      </c>
      <c r="AU452" s="120">
        <f t="shared" si="175"/>
        <v>34.489045248501306</v>
      </c>
    </row>
    <row r="453" spans="26:47" x14ac:dyDescent="0.2">
      <c r="Z453">
        <f t="shared" si="161"/>
        <v>0</v>
      </c>
      <c r="AA453" s="120">
        <f t="shared" si="162"/>
        <v>-9.1877607334964195E-4</v>
      </c>
      <c r="AB453" s="120">
        <f t="shared" si="163"/>
        <v>-9999</v>
      </c>
      <c r="AC453" s="120">
        <f t="shared" si="164"/>
        <v>0</v>
      </c>
      <c r="AD453" s="120">
        <f t="shared" si="165"/>
        <v>-9999</v>
      </c>
      <c r="AE453" s="120">
        <f t="shared" si="166"/>
        <v>0</v>
      </c>
      <c r="AF453">
        <f t="shared" si="167"/>
        <v>-9999</v>
      </c>
      <c r="AG453" s="136"/>
      <c r="AH453">
        <f t="shared" si="168"/>
        <v>1.7527821288140035E-2</v>
      </c>
      <c r="AI453">
        <f t="shared" si="169"/>
        <v>0.94070450317383725</v>
      </c>
      <c r="AJ453">
        <f t="shared" si="170"/>
        <v>0.70033663967173654</v>
      </c>
      <c r="AK453">
        <f t="shared" si="171"/>
        <v>3.6159814536456708E-3</v>
      </c>
      <c r="AL453">
        <f t="shared" si="172"/>
        <v>3.0806856844577291</v>
      </c>
      <c r="AM453">
        <f t="shared" si="173"/>
        <v>32.826812986758966</v>
      </c>
      <c r="AN453" s="120">
        <f t="shared" ref="AN453:AT468" si="178">$AU453+$AB$7*SIN(AO453)</f>
        <v>34.492882367762817</v>
      </c>
      <c r="AO453" s="120">
        <f t="shared" si="178"/>
        <v>34.492882367586425</v>
      </c>
      <c r="AP453" s="120">
        <f t="shared" si="178"/>
        <v>34.492882370561951</v>
      </c>
      <c r="AQ453" s="120">
        <f t="shared" si="178"/>
        <v>34.492882320368814</v>
      </c>
      <c r="AR453" s="120">
        <f t="shared" si="178"/>
        <v>34.492883167058793</v>
      </c>
      <c r="AS453" s="120">
        <f t="shared" si="178"/>
        <v>34.492868884543434</v>
      </c>
      <c r="AT453" s="120">
        <f t="shared" si="178"/>
        <v>34.49310980950527</v>
      </c>
      <c r="AU453" s="120">
        <f t="shared" si="175"/>
        <v>34.489045248501306</v>
      </c>
    </row>
    <row r="454" spans="26:47" x14ac:dyDescent="0.2">
      <c r="Z454">
        <f t="shared" si="161"/>
        <v>0</v>
      </c>
      <c r="AA454" s="120">
        <f t="shared" si="162"/>
        <v>-9.1877607334964195E-4</v>
      </c>
      <c r="AB454" s="120">
        <f t="shared" si="163"/>
        <v>-9999</v>
      </c>
      <c r="AC454" s="120">
        <f t="shared" si="164"/>
        <v>0</v>
      </c>
      <c r="AD454" s="120">
        <f t="shared" si="165"/>
        <v>-9999</v>
      </c>
      <c r="AE454" s="120">
        <f t="shared" si="166"/>
        <v>0</v>
      </c>
      <c r="AF454">
        <f t="shared" si="167"/>
        <v>-9999</v>
      </c>
      <c r="AG454" s="136"/>
      <c r="AH454">
        <f t="shared" si="168"/>
        <v>1.7527821288140035E-2</v>
      </c>
      <c r="AI454">
        <f t="shared" si="169"/>
        <v>0.94070450317383725</v>
      </c>
      <c r="AJ454">
        <f t="shared" si="170"/>
        <v>0.70033663967173654</v>
      </c>
      <c r="AK454">
        <f t="shared" si="171"/>
        <v>3.6159814536456708E-3</v>
      </c>
      <c r="AL454">
        <f t="shared" si="172"/>
        <v>3.0806856844577291</v>
      </c>
      <c r="AM454">
        <f t="shared" si="173"/>
        <v>32.826812986758966</v>
      </c>
      <c r="AN454" s="120">
        <f t="shared" si="178"/>
        <v>34.492882367762817</v>
      </c>
      <c r="AO454" s="120">
        <f t="shared" si="178"/>
        <v>34.492882367586425</v>
      </c>
      <c r="AP454" s="120">
        <f t="shared" si="178"/>
        <v>34.492882370561951</v>
      </c>
      <c r="AQ454" s="120">
        <f t="shared" si="178"/>
        <v>34.492882320368814</v>
      </c>
      <c r="AR454" s="120">
        <f t="shared" si="178"/>
        <v>34.492883167058793</v>
      </c>
      <c r="AS454" s="120">
        <f t="shared" si="178"/>
        <v>34.492868884543434</v>
      </c>
      <c r="AT454" s="120">
        <f t="shared" si="178"/>
        <v>34.49310980950527</v>
      </c>
      <c r="AU454" s="120">
        <f t="shared" si="175"/>
        <v>34.489045248501306</v>
      </c>
    </row>
    <row r="455" spans="26:47" x14ac:dyDescent="0.2">
      <c r="Z455">
        <f t="shared" si="161"/>
        <v>0</v>
      </c>
      <c r="AA455" s="120">
        <f t="shared" si="162"/>
        <v>-9.1877607334964195E-4</v>
      </c>
      <c r="AB455" s="120">
        <f t="shared" si="163"/>
        <v>-9999</v>
      </c>
      <c r="AC455" s="120">
        <f t="shared" si="164"/>
        <v>0</v>
      </c>
      <c r="AD455" s="120">
        <f t="shared" si="165"/>
        <v>-9999</v>
      </c>
      <c r="AE455" s="120">
        <f t="shared" si="166"/>
        <v>0</v>
      </c>
      <c r="AF455">
        <f t="shared" si="167"/>
        <v>-9999</v>
      </c>
      <c r="AG455" s="136"/>
      <c r="AH455">
        <f t="shared" si="168"/>
        <v>1.7527821288140035E-2</v>
      </c>
      <c r="AI455">
        <f t="shared" si="169"/>
        <v>0.94070450317383725</v>
      </c>
      <c r="AJ455">
        <f t="shared" si="170"/>
        <v>0.70033663967173654</v>
      </c>
      <c r="AK455">
        <f t="shared" si="171"/>
        <v>3.6159814536456708E-3</v>
      </c>
      <c r="AL455">
        <f t="shared" si="172"/>
        <v>3.0806856844577291</v>
      </c>
      <c r="AM455">
        <f t="shared" si="173"/>
        <v>32.826812986758966</v>
      </c>
      <c r="AN455" s="120">
        <f t="shared" si="178"/>
        <v>34.492882367762817</v>
      </c>
      <c r="AO455" s="120">
        <f t="shared" si="178"/>
        <v>34.492882367586425</v>
      </c>
      <c r="AP455" s="120">
        <f t="shared" si="178"/>
        <v>34.492882370561951</v>
      </c>
      <c r="AQ455" s="120">
        <f t="shared" si="178"/>
        <v>34.492882320368814</v>
      </c>
      <c r="AR455" s="120">
        <f t="shared" si="178"/>
        <v>34.492883167058793</v>
      </c>
      <c r="AS455" s="120">
        <f t="shared" si="178"/>
        <v>34.492868884543434</v>
      </c>
      <c r="AT455" s="120">
        <f t="shared" si="178"/>
        <v>34.49310980950527</v>
      </c>
      <c r="AU455" s="120">
        <f t="shared" si="175"/>
        <v>34.489045248501306</v>
      </c>
    </row>
    <row r="456" spans="26:47" x14ac:dyDescent="0.2">
      <c r="Z456">
        <f t="shared" si="161"/>
        <v>0</v>
      </c>
      <c r="AA456" s="120">
        <f t="shared" si="162"/>
        <v>-9.1877607334964195E-4</v>
      </c>
      <c r="AB456" s="120">
        <f t="shared" si="163"/>
        <v>-9999</v>
      </c>
      <c r="AC456" s="120">
        <f t="shared" si="164"/>
        <v>0</v>
      </c>
      <c r="AD456" s="120">
        <f t="shared" si="165"/>
        <v>-9999</v>
      </c>
      <c r="AE456" s="120">
        <f t="shared" si="166"/>
        <v>0</v>
      </c>
      <c r="AF456">
        <f t="shared" si="167"/>
        <v>-9999</v>
      </c>
      <c r="AG456" s="136"/>
      <c r="AH456">
        <f t="shared" si="168"/>
        <v>1.7527821288140035E-2</v>
      </c>
      <c r="AI456">
        <f t="shared" si="169"/>
        <v>0.94070450317383725</v>
      </c>
      <c r="AJ456">
        <f t="shared" si="170"/>
        <v>0.70033663967173654</v>
      </c>
      <c r="AK456">
        <f t="shared" si="171"/>
        <v>3.6159814536456708E-3</v>
      </c>
      <c r="AL456">
        <f t="shared" si="172"/>
        <v>3.0806856844577291</v>
      </c>
      <c r="AM456">
        <f t="shared" si="173"/>
        <v>32.826812986758966</v>
      </c>
      <c r="AN456" s="120">
        <f t="shared" si="178"/>
        <v>34.492882367762817</v>
      </c>
      <c r="AO456" s="120">
        <f t="shared" si="178"/>
        <v>34.492882367586425</v>
      </c>
      <c r="AP456" s="120">
        <f t="shared" si="178"/>
        <v>34.492882370561951</v>
      </c>
      <c r="AQ456" s="120">
        <f t="shared" si="178"/>
        <v>34.492882320368814</v>
      </c>
      <c r="AR456" s="120">
        <f t="shared" si="178"/>
        <v>34.492883167058793</v>
      </c>
      <c r="AS456" s="120">
        <f t="shared" si="178"/>
        <v>34.492868884543434</v>
      </c>
      <c r="AT456" s="120">
        <f t="shared" si="178"/>
        <v>34.49310980950527</v>
      </c>
      <c r="AU456" s="120">
        <f t="shared" si="175"/>
        <v>34.489045248501306</v>
      </c>
    </row>
    <row r="457" spans="26:47" x14ac:dyDescent="0.2">
      <c r="Z457">
        <f t="shared" si="161"/>
        <v>0</v>
      </c>
      <c r="AA457" s="120">
        <f t="shared" si="162"/>
        <v>-9.1877607334964195E-4</v>
      </c>
      <c r="AB457" s="120">
        <f t="shared" si="163"/>
        <v>-9999</v>
      </c>
      <c r="AC457" s="120">
        <f t="shared" si="164"/>
        <v>0</v>
      </c>
      <c r="AD457" s="120">
        <f t="shared" si="165"/>
        <v>-9999</v>
      </c>
      <c r="AE457" s="120">
        <f t="shared" si="166"/>
        <v>0</v>
      </c>
      <c r="AF457">
        <f t="shared" si="167"/>
        <v>-9999</v>
      </c>
      <c r="AG457" s="136"/>
      <c r="AH457">
        <f t="shared" si="168"/>
        <v>1.7527821288140035E-2</v>
      </c>
      <c r="AI457">
        <f t="shared" si="169"/>
        <v>0.94070450317383725</v>
      </c>
      <c r="AJ457">
        <f t="shared" si="170"/>
        <v>0.70033663967173654</v>
      </c>
      <c r="AK457">
        <f t="shared" si="171"/>
        <v>3.6159814536456708E-3</v>
      </c>
      <c r="AL457">
        <f t="shared" si="172"/>
        <v>3.0806856844577291</v>
      </c>
      <c r="AM457">
        <f t="shared" si="173"/>
        <v>32.826812986758966</v>
      </c>
      <c r="AN457" s="120">
        <f t="shared" si="178"/>
        <v>34.492882367762817</v>
      </c>
      <c r="AO457" s="120">
        <f t="shared" si="178"/>
        <v>34.492882367586425</v>
      </c>
      <c r="AP457" s="120">
        <f t="shared" si="178"/>
        <v>34.492882370561951</v>
      </c>
      <c r="AQ457" s="120">
        <f t="shared" si="178"/>
        <v>34.492882320368814</v>
      </c>
      <c r="AR457" s="120">
        <f t="shared" si="178"/>
        <v>34.492883167058793</v>
      </c>
      <c r="AS457" s="120">
        <f t="shared" si="178"/>
        <v>34.492868884543434</v>
      </c>
      <c r="AT457" s="120">
        <f t="shared" si="178"/>
        <v>34.49310980950527</v>
      </c>
      <c r="AU457" s="120">
        <f t="shared" si="175"/>
        <v>34.489045248501306</v>
      </c>
    </row>
    <row r="458" spans="26:47" x14ac:dyDescent="0.2">
      <c r="Z458">
        <f t="shared" si="161"/>
        <v>0</v>
      </c>
      <c r="AA458" s="120">
        <f t="shared" si="162"/>
        <v>-9.1877607334964195E-4</v>
      </c>
      <c r="AB458" s="120">
        <f t="shared" si="163"/>
        <v>-9999</v>
      </c>
      <c r="AC458" s="120">
        <f t="shared" si="164"/>
        <v>0</v>
      </c>
      <c r="AD458" s="120">
        <f t="shared" si="165"/>
        <v>-9999</v>
      </c>
      <c r="AE458" s="120">
        <f t="shared" si="166"/>
        <v>0</v>
      </c>
      <c r="AF458">
        <f t="shared" si="167"/>
        <v>-9999</v>
      </c>
      <c r="AG458" s="136"/>
      <c r="AH458">
        <f t="shared" si="168"/>
        <v>1.7527821288140035E-2</v>
      </c>
      <c r="AI458">
        <f t="shared" si="169"/>
        <v>0.94070450317383725</v>
      </c>
      <c r="AJ458">
        <f t="shared" si="170"/>
        <v>0.70033663967173654</v>
      </c>
      <c r="AK458">
        <f t="shared" si="171"/>
        <v>3.6159814536456708E-3</v>
      </c>
      <c r="AL458">
        <f t="shared" si="172"/>
        <v>3.0806856844577291</v>
      </c>
      <c r="AM458">
        <f t="shared" si="173"/>
        <v>32.826812986758966</v>
      </c>
      <c r="AN458" s="120">
        <f t="shared" si="178"/>
        <v>34.492882367762817</v>
      </c>
      <c r="AO458" s="120">
        <f t="shared" si="178"/>
        <v>34.492882367586425</v>
      </c>
      <c r="AP458" s="120">
        <f t="shared" si="178"/>
        <v>34.492882370561951</v>
      </c>
      <c r="AQ458" s="120">
        <f t="shared" si="178"/>
        <v>34.492882320368814</v>
      </c>
      <c r="AR458" s="120">
        <f t="shared" si="178"/>
        <v>34.492883167058793</v>
      </c>
      <c r="AS458" s="120">
        <f t="shared" si="178"/>
        <v>34.492868884543434</v>
      </c>
      <c r="AT458" s="120">
        <f t="shared" si="178"/>
        <v>34.49310980950527</v>
      </c>
      <c r="AU458" s="120">
        <f t="shared" si="175"/>
        <v>34.489045248501306</v>
      </c>
    </row>
    <row r="459" spans="26:47" x14ac:dyDescent="0.2">
      <c r="Z459">
        <f t="shared" si="161"/>
        <v>0</v>
      </c>
      <c r="AA459" s="120">
        <f t="shared" si="162"/>
        <v>-9.1877607334964195E-4</v>
      </c>
      <c r="AB459" s="120">
        <f t="shared" si="163"/>
        <v>-9999</v>
      </c>
      <c r="AC459" s="120">
        <f t="shared" si="164"/>
        <v>0</v>
      </c>
      <c r="AD459" s="120">
        <f t="shared" si="165"/>
        <v>-9999</v>
      </c>
      <c r="AE459" s="120">
        <f t="shared" si="166"/>
        <v>0</v>
      </c>
      <c r="AF459">
        <f t="shared" si="167"/>
        <v>-9999</v>
      </c>
      <c r="AG459" s="136"/>
      <c r="AH459">
        <f t="shared" si="168"/>
        <v>1.7527821288140035E-2</v>
      </c>
      <c r="AI459">
        <f t="shared" si="169"/>
        <v>0.94070450317383725</v>
      </c>
      <c r="AJ459">
        <f t="shared" si="170"/>
        <v>0.70033663967173654</v>
      </c>
      <c r="AK459">
        <f t="shared" si="171"/>
        <v>3.6159814536456708E-3</v>
      </c>
      <c r="AL459">
        <f t="shared" si="172"/>
        <v>3.0806856844577291</v>
      </c>
      <c r="AM459">
        <f t="shared" si="173"/>
        <v>32.826812986758966</v>
      </c>
      <c r="AN459" s="120">
        <f t="shared" si="178"/>
        <v>34.492882367762817</v>
      </c>
      <c r="AO459" s="120">
        <f t="shared" si="178"/>
        <v>34.492882367586425</v>
      </c>
      <c r="AP459" s="120">
        <f t="shared" si="178"/>
        <v>34.492882370561951</v>
      </c>
      <c r="AQ459" s="120">
        <f t="shared" si="178"/>
        <v>34.492882320368814</v>
      </c>
      <c r="AR459" s="120">
        <f t="shared" si="178"/>
        <v>34.492883167058793</v>
      </c>
      <c r="AS459" s="120">
        <f t="shared" si="178"/>
        <v>34.492868884543434</v>
      </c>
      <c r="AT459" s="120">
        <f t="shared" si="178"/>
        <v>34.49310980950527</v>
      </c>
      <c r="AU459" s="120">
        <f t="shared" si="175"/>
        <v>34.489045248501306</v>
      </c>
    </row>
    <row r="460" spans="26:47" x14ac:dyDescent="0.2">
      <c r="Z460">
        <f t="shared" si="161"/>
        <v>0</v>
      </c>
      <c r="AA460" s="120">
        <f t="shared" si="162"/>
        <v>-9.1877607334964195E-4</v>
      </c>
      <c r="AB460" s="120">
        <f t="shared" si="163"/>
        <v>-9999</v>
      </c>
      <c r="AC460" s="120">
        <f t="shared" si="164"/>
        <v>0</v>
      </c>
      <c r="AD460" s="120">
        <f t="shared" si="165"/>
        <v>-9999</v>
      </c>
      <c r="AE460" s="120">
        <f t="shared" si="166"/>
        <v>0</v>
      </c>
      <c r="AF460">
        <f t="shared" si="167"/>
        <v>-9999</v>
      </c>
      <c r="AG460" s="136"/>
      <c r="AH460">
        <f t="shared" si="168"/>
        <v>1.7527821288140035E-2</v>
      </c>
      <c r="AI460">
        <f t="shared" si="169"/>
        <v>0.94070450317383725</v>
      </c>
      <c r="AJ460">
        <f t="shared" si="170"/>
        <v>0.70033663967173654</v>
      </c>
      <c r="AK460">
        <f t="shared" si="171"/>
        <v>3.6159814536456708E-3</v>
      </c>
      <c r="AL460">
        <f t="shared" si="172"/>
        <v>3.0806856844577291</v>
      </c>
      <c r="AM460">
        <f t="shared" si="173"/>
        <v>32.826812986758966</v>
      </c>
      <c r="AN460" s="120">
        <f t="shared" si="178"/>
        <v>34.492882367762817</v>
      </c>
      <c r="AO460" s="120">
        <f t="shared" si="178"/>
        <v>34.492882367586425</v>
      </c>
      <c r="AP460" s="120">
        <f t="shared" si="178"/>
        <v>34.492882370561951</v>
      </c>
      <c r="AQ460" s="120">
        <f t="shared" si="178"/>
        <v>34.492882320368814</v>
      </c>
      <c r="AR460" s="120">
        <f t="shared" si="178"/>
        <v>34.492883167058793</v>
      </c>
      <c r="AS460" s="120">
        <f t="shared" si="178"/>
        <v>34.492868884543434</v>
      </c>
      <c r="AT460" s="120">
        <f t="shared" si="178"/>
        <v>34.49310980950527</v>
      </c>
      <c r="AU460" s="120">
        <f t="shared" si="175"/>
        <v>34.489045248501306</v>
      </c>
    </row>
    <row r="461" spans="26:47" x14ac:dyDescent="0.2">
      <c r="Z461">
        <f t="shared" si="161"/>
        <v>0</v>
      </c>
      <c r="AA461" s="120">
        <f t="shared" si="162"/>
        <v>-9.1877607334964195E-4</v>
      </c>
      <c r="AB461" s="120">
        <f t="shared" si="163"/>
        <v>-9999</v>
      </c>
      <c r="AC461" s="120">
        <f t="shared" si="164"/>
        <v>0</v>
      </c>
      <c r="AD461" s="120">
        <f t="shared" si="165"/>
        <v>-9999</v>
      </c>
      <c r="AE461" s="120">
        <f t="shared" si="166"/>
        <v>0</v>
      </c>
      <c r="AF461">
        <f t="shared" si="167"/>
        <v>-9999</v>
      </c>
      <c r="AG461" s="136"/>
      <c r="AH461">
        <f t="shared" si="168"/>
        <v>1.7527821288140035E-2</v>
      </c>
      <c r="AI461">
        <f t="shared" si="169"/>
        <v>0.94070450317383725</v>
      </c>
      <c r="AJ461">
        <f t="shared" si="170"/>
        <v>0.70033663967173654</v>
      </c>
      <c r="AK461">
        <f t="shared" si="171"/>
        <v>3.6159814536456708E-3</v>
      </c>
      <c r="AL461">
        <f t="shared" si="172"/>
        <v>3.0806856844577291</v>
      </c>
      <c r="AM461">
        <f t="shared" si="173"/>
        <v>32.826812986758966</v>
      </c>
      <c r="AN461" s="120">
        <f t="shared" si="178"/>
        <v>34.492882367762817</v>
      </c>
      <c r="AO461" s="120">
        <f t="shared" si="178"/>
        <v>34.492882367586425</v>
      </c>
      <c r="AP461" s="120">
        <f t="shared" si="178"/>
        <v>34.492882370561951</v>
      </c>
      <c r="AQ461" s="120">
        <f t="shared" si="178"/>
        <v>34.492882320368814</v>
      </c>
      <c r="AR461" s="120">
        <f t="shared" si="178"/>
        <v>34.492883167058793</v>
      </c>
      <c r="AS461" s="120">
        <f t="shared" si="178"/>
        <v>34.492868884543434</v>
      </c>
      <c r="AT461" s="120">
        <f t="shared" si="178"/>
        <v>34.49310980950527</v>
      </c>
      <c r="AU461" s="120">
        <f t="shared" si="175"/>
        <v>34.489045248501306</v>
      </c>
    </row>
    <row r="462" spans="26:47" x14ac:dyDescent="0.2">
      <c r="Z462">
        <f t="shared" si="161"/>
        <v>0</v>
      </c>
      <c r="AA462" s="120">
        <f t="shared" si="162"/>
        <v>-9.1877607334964195E-4</v>
      </c>
      <c r="AB462" s="120">
        <f t="shared" si="163"/>
        <v>-9999</v>
      </c>
      <c r="AC462" s="120">
        <f t="shared" si="164"/>
        <v>0</v>
      </c>
      <c r="AD462" s="120">
        <f t="shared" si="165"/>
        <v>-9999</v>
      </c>
      <c r="AE462" s="120">
        <f t="shared" si="166"/>
        <v>0</v>
      </c>
      <c r="AF462">
        <f t="shared" si="167"/>
        <v>-9999</v>
      </c>
      <c r="AG462" s="136"/>
      <c r="AH462">
        <f t="shared" si="168"/>
        <v>1.7527821288140035E-2</v>
      </c>
      <c r="AI462">
        <f t="shared" si="169"/>
        <v>0.94070450317383725</v>
      </c>
      <c r="AJ462">
        <f t="shared" si="170"/>
        <v>0.70033663967173654</v>
      </c>
      <c r="AK462">
        <f t="shared" si="171"/>
        <v>3.6159814536456708E-3</v>
      </c>
      <c r="AL462">
        <f t="shared" si="172"/>
        <v>3.0806856844577291</v>
      </c>
      <c r="AM462">
        <f t="shared" si="173"/>
        <v>32.826812986758966</v>
      </c>
      <c r="AN462" s="120">
        <f t="shared" si="178"/>
        <v>34.492882367762817</v>
      </c>
      <c r="AO462" s="120">
        <f t="shared" si="178"/>
        <v>34.492882367586425</v>
      </c>
      <c r="AP462" s="120">
        <f t="shared" si="178"/>
        <v>34.492882370561951</v>
      </c>
      <c r="AQ462" s="120">
        <f t="shared" si="178"/>
        <v>34.492882320368814</v>
      </c>
      <c r="AR462" s="120">
        <f t="shared" si="178"/>
        <v>34.492883167058793</v>
      </c>
      <c r="AS462" s="120">
        <f t="shared" si="178"/>
        <v>34.492868884543434</v>
      </c>
      <c r="AT462" s="120">
        <f t="shared" si="178"/>
        <v>34.49310980950527</v>
      </c>
      <c r="AU462" s="120">
        <f t="shared" si="175"/>
        <v>34.489045248501306</v>
      </c>
    </row>
    <row r="463" spans="26:47" x14ac:dyDescent="0.2">
      <c r="Z463">
        <f t="shared" si="161"/>
        <v>0</v>
      </c>
      <c r="AA463" s="120">
        <f t="shared" si="162"/>
        <v>-9.1877607334964195E-4</v>
      </c>
      <c r="AB463" s="120">
        <f t="shared" si="163"/>
        <v>-9999</v>
      </c>
      <c r="AC463" s="120">
        <f t="shared" si="164"/>
        <v>0</v>
      </c>
      <c r="AD463" s="120">
        <f t="shared" si="165"/>
        <v>-9999</v>
      </c>
      <c r="AE463" s="120">
        <f t="shared" si="166"/>
        <v>0</v>
      </c>
      <c r="AF463">
        <f t="shared" si="167"/>
        <v>-9999</v>
      </c>
      <c r="AG463" s="136"/>
      <c r="AH463">
        <f t="shared" si="168"/>
        <v>1.7527821288140035E-2</v>
      </c>
      <c r="AI463">
        <f t="shared" si="169"/>
        <v>0.94070450317383725</v>
      </c>
      <c r="AJ463">
        <f t="shared" si="170"/>
        <v>0.70033663967173654</v>
      </c>
      <c r="AK463">
        <f t="shared" si="171"/>
        <v>3.6159814536456708E-3</v>
      </c>
      <c r="AL463">
        <f t="shared" si="172"/>
        <v>3.0806856844577291</v>
      </c>
      <c r="AM463">
        <f t="shared" si="173"/>
        <v>32.826812986758966</v>
      </c>
      <c r="AN463" s="120">
        <f t="shared" si="178"/>
        <v>34.492882367762817</v>
      </c>
      <c r="AO463" s="120">
        <f t="shared" si="178"/>
        <v>34.492882367586425</v>
      </c>
      <c r="AP463" s="120">
        <f t="shared" si="178"/>
        <v>34.492882370561951</v>
      </c>
      <c r="AQ463" s="120">
        <f t="shared" si="178"/>
        <v>34.492882320368814</v>
      </c>
      <c r="AR463" s="120">
        <f t="shared" si="178"/>
        <v>34.492883167058793</v>
      </c>
      <c r="AS463" s="120">
        <f t="shared" si="178"/>
        <v>34.492868884543434</v>
      </c>
      <c r="AT463" s="120">
        <f t="shared" si="178"/>
        <v>34.49310980950527</v>
      </c>
      <c r="AU463" s="120">
        <f t="shared" si="175"/>
        <v>34.489045248501306</v>
      </c>
    </row>
    <row r="464" spans="26:47" x14ac:dyDescent="0.2">
      <c r="Z464">
        <f t="shared" si="161"/>
        <v>0</v>
      </c>
      <c r="AA464" s="120">
        <f t="shared" si="162"/>
        <v>-9.1877607334964195E-4</v>
      </c>
      <c r="AB464" s="120">
        <f t="shared" si="163"/>
        <v>-9999</v>
      </c>
      <c r="AC464" s="120">
        <f t="shared" si="164"/>
        <v>0</v>
      </c>
      <c r="AD464" s="120">
        <f t="shared" si="165"/>
        <v>-9999</v>
      </c>
      <c r="AE464" s="120">
        <f t="shared" si="166"/>
        <v>0</v>
      </c>
      <c r="AF464">
        <f t="shared" si="167"/>
        <v>-9999</v>
      </c>
      <c r="AG464" s="136"/>
      <c r="AH464">
        <f t="shared" si="168"/>
        <v>1.7527821288140035E-2</v>
      </c>
      <c r="AI464">
        <f t="shared" si="169"/>
        <v>0.94070450317383725</v>
      </c>
      <c r="AJ464">
        <f t="shared" si="170"/>
        <v>0.70033663967173654</v>
      </c>
      <c r="AK464">
        <f t="shared" si="171"/>
        <v>3.6159814536456708E-3</v>
      </c>
      <c r="AL464">
        <f t="shared" si="172"/>
        <v>3.0806856844577291</v>
      </c>
      <c r="AM464">
        <f t="shared" si="173"/>
        <v>32.826812986758966</v>
      </c>
      <c r="AN464" s="120">
        <f t="shared" si="178"/>
        <v>34.492882367762817</v>
      </c>
      <c r="AO464" s="120">
        <f t="shared" si="178"/>
        <v>34.492882367586425</v>
      </c>
      <c r="AP464" s="120">
        <f t="shared" si="178"/>
        <v>34.492882370561951</v>
      </c>
      <c r="AQ464" s="120">
        <f t="shared" si="178"/>
        <v>34.492882320368814</v>
      </c>
      <c r="AR464" s="120">
        <f t="shared" si="178"/>
        <v>34.492883167058793</v>
      </c>
      <c r="AS464" s="120">
        <f t="shared" si="178"/>
        <v>34.492868884543434</v>
      </c>
      <c r="AT464" s="120">
        <f t="shared" si="178"/>
        <v>34.49310980950527</v>
      </c>
      <c r="AU464" s="120">
        <f t="shared" si="175"/>
        <v>34.489045248501306</v>
      </c>
    </row>
    <row r="465" spans="26:50" x14ac:dyDescent="0.2">
      <c r="Z465">
        <f t="shared" si="161"/>
        <v>0</v>
      </c>
      <c r="AA465" s="120">
        <f t="shared" si="162"/>
        <v>-9.1877607334964195E-4</v>
      </c>
      <c r="AB465" s="120">
        <f t="shared" si="163"/>
        <v>-9999</v>
      </c>
      <c r="AC465" s="120">
        <f t="shared" si="164"/>
        <v>0</v>
      </c>
      <c r="AD465" s="120">
        <f t="shared" si="165"/>
        <v>-9999</v>
      </c>
      <c r="AE465" s="120">
        <f t="shared" si="166"/>
        <v>0</v>
      </c>
      <c r="AF465">
        <f t="shared" si="167"/>
        <v>-9999</v>
      </c>
      <c r="AG465" s="136"/>
      <c r="AH465">
        <f t="shared" si="168"/>
        <v>1.7527821288140035E-2</v>
      </c>
      <c r="AI465">
        <f t="shared" si="169"/>
        <v>0.94070450317383725</v>
      </c>
      <c r="AJ465">
        <f t="shared" si="170"/>
        <v>0.70033663967173654</v>
      </c>
      <c r="AK465">
        <f t="shared" si="171"/>
        <v>3.6159814536456708E-3</v>
      </c>
      <c r="AL465">
        <f t="shared" si="172"/>
        <v>3.0806856844577291</v>
      </c>
      <c r="AM465">
        <f t="shared" si="173"/>
        <v>32.826812986758966</v>
      </c>
      <c r="AN465" s="120">
        <f t="shared" si="178"/>
        <v>34.492882367762817</v>
      </c>
      <c r="AO465" s="120">
        <f t="shared" si="178"/>
        <v>34.492882367586425</v>
      </c>
      <c r="AP465" s="120">
        <f t="shared" si="178"/>
        <v>34.492882370561951</v>
      </c>
      <c r="AQ465" s="120">
        <f t="shared" si="178"/>
        <v>34.492882320368814</v>
      </c>
      <c r="AR465" s="120">
        <f t="shared" si="178"/>
        <v>34.492883167058793</v>
      </c>
      <c r="AS465" s="120">
        <f t="shared" si="178"/>
        <v>34.492868884543434</v>
      </c>
      <c r="AT465" s="120">
        <f t="shared" si="178"/>
        <v>34.49310980950527</v>
      </c>
      <c r="AU465" s="120">
        <f t="shared" si="175"/>
        <v>34.489045248501306</v>
      </c>
    </row>
    <row r="466" spans="26:50" x14ac:dyDescent="0.2">
      <c r="Z466">
        <f t="shared" si="161"/>
        <v>0</v>
      </c>
      <c r="AA466" s="120">
        <f t="shared" si="162"/>
        <v>-9.1877607334964195E-4</v>
      </c>
      <c r="AB466" s="120">
        <f t="shared" si="163"/>
        <v>-9999</v>
      </c>
      <c r="AC466" s="120">
        <f t="shared" si="164"/>
        <v>0</v>
      </c>
      <c r="AD466" s="120">
        <f t="shared" si="165"/>
        <v>-9999</v>
      </c>
      <c r="AE466" s="120">
        <f t="shared" si="166"/>
        <v>0</v>
      </c>
      <c r="AF466">
        <f t="shared" si="167"/>
        <v>-9999</v>
      </c>
      <c r="AG466" s="136"/>
      <c r="AH466">
        <f t="shared" si="168"/>
        <v>1.7527821288140035E-2</v>
      </c>
      <c r="AI466">
        <f t="shared" si="169"/>
        <v>0.94070450317383725</v>
      </c>
      <c r="AJ466">
        <f t="shared" si="170"/>
        <v>0.70033663967173654</v>
      </c>
      <c r="AK466">
        <f t="shared" si="171"/>
        <v>3.6159814536456708E-3</v>
      </c>
      <c r="AL466">
        <f t="shared" si="172"/>
        <v>3.0806856844577291</v>
      </c>
      <c r="AM466">
        <f t="shared" si="173"/>
        <v>32.826812986758966</v>
      </c>
      <c r="AN466" s="120">
        <f t="shared" si="178"/>
        <v>34.492882367762817</v>
      </c>
      <c r="AO466" s="120">
        <f t="shared" si="178"/>
        <v>34.492882367586425</v>
      </c>
      <c r="AP466" s="120">
        <f t="shared" si="178"/>
        <v>34.492882370561951</v>
      </c>
      <c r="AQ466" s="120">
        <f t="shared" si="178"/>
        <v>34.492882320368814</v>
      </c>
      <c r="AR466" s="120">
        <f t="shared" si="178"/>
        <v>34.492883167058793</v>
      </c>
      <c r="AS466" s="120">
        <f t="shared" si="178"/>
        <v>34.492868884543434</v>
      </c>
      <c r="AT466" s="120">
        <f t="shared" si="178"/>
        <v>34.49310980950527</v>
      </c>
      <c r="AU466" s="120">
        <f t="shared" si="175"/>
        <v>34.489045248501306</v>
      </c>
    </row>
    <row r="467" spans="26:50" x14ac:dyDescent="0.2">
      <c r="Z467">
        <f t="shared" si="161"/>
        <v>0</v>
      </c>
      <c r="AA467" s="120">
        <f t="shared" si="162"/>
        <v>-9.1877607334964195E-4</v>
      </c>
      <c r="AB467" s="120">
        <f t="shared" si="163"/>
        <v>-9999</v>
      </c>
      <c r="AC467" s="120">
        <f t="shared" si="164"/>
        <v>0</v>
      </c>
      <c r="AD467" s="120">
        <f t="shared" si="165"/>
        <v>-9999</v>
      </c>
      <c r="AE467" s="120">
        <f t="shared" si="166"/>
        <v>0</v>
      </c>
      <c r="AF467">
        <f t="shared" si="167"/>
        <v>-9999</v>
      </c>
      <c r="AG467" s="136"/>
      <c r="AH467">
        <f t="shared" si="168"/>
        <v>1.7527821288140035E-2</v>
      </c>
      <c r="AI467">
        <f t="shared" si="169"/>
        <v>0.94070450317383725</v>
      </c>
      <c r="AJ467">
        <f t="shared" si="170"/>
        <v>0.70033663967173654</v>
      </c>
      <c r="AK467">
        <f t="shared" si="171"/>
        <v>3.6159814536456708E-3</v>
      </c>
      <c r="AL467">
        <f t="shared" si="172"/>
        <v>3.0806856844577291</v>
      </c>
      <c r="AM467">
        <f t="shared" si="173"/>
        <v>32.826812986758966</v>
      </c>
      <c r="AN467" s="120">
        <f t="shared" si="178"/>
        <v>34.492882367762817</v>
      </c>
      <c r="AO467" s="120">
        <f t="shared" si="178"/>
        <v>34.492882367586425</v>
      </c>
      <c r="AP467" s="120">
        <f t="shared" si="178"/>
        <v>34.492882370561951</v>
      </c>
      <c r="AQ467" s="120">
        <f t="shared" si="178"/>
        <v>34.492882320368814</v>
      </c>
      <c r="AR467" s="120">
        <f t="shared" si="178"/>
        <v>34.492883167058793</v>
      </c>
      <c r="AS467" s="120">
        <f t="shared" si="178"/>
        <v>34.492868884543434</v>
      </c>
      <c r="AT467" s="120">
        <f t="shared" si="178"/>
        <v>34.49310980950527</v>
      </c>
      <c r="AU467" s="120">
        <f t="shared" si="175"/>
        <v>34.489045248501306</v>
      </c>
    </row>
    <row r="468" spans="26:50" x14ac:dyDescent="0.2">
      <c r="Z468">
        <f t="shared" si="161"/>
        <v>0</v>
      </c>
      <c r="AA468" s="120">
        <f t="shared" si="162"/>
        <v>-9.1877607334964195E-4</v>
      </c>
      <c r="AB468" s="120">
        <f t="shared" si="163"/>
        <v>-9999</v>
      </c>
      <c r="AC468" s="120">
        <f t="shared" si="164"/>
        <v>0</v>
      </c>
      <c r="AD468" s="120">
        <f t="shared" si="165"/>
        <v>-9999</v>
      </c>
      <c r="AE468" s="120">
        <f t="shared" si="166"/>
        <v>0</v>
      </c>
      <c r="AF468">
        <f t="shared" si="167"/>
        <v>-9999</v>
      </c>
      <c r="AG468" s="136"/>
      <c r="AH468">
        <f t="shared" si="168"/>
        <v>1.7527821288140035E-2</v>
      </c>
      <c r="AI468">
        <f t="shared" si="169"/>
        <v>0.94070450317383725</v>
      </c>
      <c r="AJ468">
        <f t="shared" si="170"/>
        <v>0.70033663967173654</v>
      </c>
      <c r="AK468">
        <f t="shared" si="171"/>
        <v>3.6159814536456708E-3</v>
      </c>
      <c r="AL468">
        <f t="shared" si="172"/>
        <v>3.0806856844577291</v>
      </c>
      <c r="AM468">
        <f t="shared" si="173"/>
        <v>32.826812986758966</v>
      </c>
      <c r="AN468" s="120">
        <f t="shared" si="178"/>
        <v>34.492882367762817</v>
      </c>
      <c r="AO468" s="120">
        <f t="shared" si="178"/>
        <v>34.492882367586425</v>
      </c>
      <c r="AP468" s="120">
        <f t="shared" si="178"/>
        <v>34.492882370561951</v>
      </c>
      <c r="AQ468" s="120">
        <f t="shared" si="178"/>
        <v>34.492882320368814</v>
      </c>
      <c r="AR468" s="120">
        <f t="shared" si="178"/>
        <v>34.492883167058793</v>
      </c>
      <c r="AS468" s="120">
        <f t="shared" si="178"/>
        <v>34.492868884543434</v>
      </c>
      <c r="AT468" s="120">
        <f t="shared" si="178"/>
        <v>34.49310980950527</v>
      </c>
      <c r="AU468" s="120">
        <f t="shared" si="175"/>
        <v>34.489045248501306</v>
      </c>
    </row>
    <row r="469" spans="26:50" x14ac:dyDescent="0.2">
      <c r="Z469">
        <f t="shared" ref="Z469:Z532" si="179">F469</f>
        <v>0</v>
      </c>
      <c r="AA469" s="120">
        <f t="shared" ref="AA469:AA532" si="180">AB$3+AB$4*Z469+AB$5*Z469^2+AH469</f>
        <v>-9.1877607334964195E-4</v>
      </c>
      <c r="AB469" s="120">
        <f t="shared" ref="AB469:AB532" si="181">IF(S469&lt;&gt;0,G469-AH469, -9999)</f>
        <v>-9999</v>
      </c>
      <c r="AC469" s="120">
        <f t="shared" ref="AC469:AC532" si="182">+G469-P469</f>
        <v>0</v>
      </c>
      <c r="AD469" s="120">
        <f t="shared" ref="AD469:AD532" si="183">IF(S469&lt;&gt;0,G469-AA469, -9999)</f>
        <v>-9999</v>
      </c>
      <c r="AE469" s="120">
        <f t="shared" ref="AE469:AE532" si="184">+(G469-AA469)^2*S469</f>
        <v>0</v>
      </c>
      <c r="AF469">
        <f t="shared" ref="AF469:AF532" si="185">IF(S469&lt;&gt;0,G469-P469, -9999)</f>
        <v>-9999</v>
      </c>
      <c r="AG469" s="136"/>
      <c r="AH469">
        <f t="shared" ref="AH469:AH532" si="186">$AB$6*($AB$11/AI469*AJ469+$AB$12)</f>
        <v>1.7527821288140035E-2</v>
      </c>
      <c r="AI469">
        <f t="shared" ref="AI469:AI532" si="187">1+$AB$7*COS(AL469)</f>
        <v>0.94070450317383725</v>
      </c>
      <c r="AJ469">
        <f t="shared" ref="AJ469:AJ532" si="188">SIN(AL469+RADIANS($AB$9))</f>
        <v>0.70033663967173654</v>
      </c>
      <c r="AK469">
        <f t="shared" ref="AK469:AK532" si="189">$AB$7*SIN(AL469)</f>
        <v>3.6159814536456708E-3</v>
      </c>
      <c r="AL469">
        <f t="shared" ref="AL469:AL532" si="190">2*ATAN(AM469)</f>
        <v>3.0806856844577291</v>
      </c>
      <c r="AM469">
        <f t="shared" ref="AM469:AM532" si="191">SQRT((1+$AB$7)/(1-$AB$7))*TAN(AN469/2)</f>
        <v>32.826812986758966</v>
      </c>
      <c r="AN469" s="120">
        <f t="shared" ref="AN469:AT484" si="192">$AU469+$AB$7*SIN(AO469)</f>
        <v>34.492882367762817</v>
      </c>
      <c r="AO469" s="120">
        <f t="shared" si="192"/>
        <v>34.492882367586425</v>
      </c>
      <c r="AP469" s="120">
        <f t="shared" si="192"/>
        <v>34.492882370561951</v>
      </c>
      <c r="AQ469" s="120">
        <f t="shared" si="192"/>
        <v>34.492882320368814</v>
      </c>
      <c r="AR469" s="120">
        <f t="shared" si="192"/>
        <v>34.492883167058793</v>
      </c>
      <c r="AS469" s="120">
        <f t="shared" si="192"/>
        <v>34.492868884543434</v>
      </c>
      <c r="AT469" s="120">
        <f t="shared" si="192"/>
        <v>34.49310980950527</v>
      </c>
      <c r="AU469" s="120">
        <f t="shared" ref="AU469:AU532" si="193">RADIANS($AB$9)+$AB$18*(F469-AB$15)</f>
        <v>34.489045248501306</v>
      </c>
      <c r="AV469" s="120"/>
      <c r="AX469" s="120"/>
    </row>
    <row r="470" spans="26:50" x14ac:dyDescent="0.2">
      <c r="Z470">
        <f t="shared" si="179"/>
        <v>0</v>
      </c>
      <c r="AA470" s="120">
        <f t="shared" si="180"/>
        <v>-9.1877607334964195E-4</v>
      </c>
      <c r="AB470" s="120">
        <f t="shared" si="181"/>
        <v>-9999</v>
      </c>
      <c r="AC470" s="120">
        <f t="shared" si="182"/>
        <v>0</v>
      </c>
      <c r="AD470" s="120">
        <f t="shared" si="183"/>
        <v>-9999</v>
      </c>
      <c r="AE470" s="120">
        <f t="shared" si="184"/>
        <v>0</v>
      </c>
      <c r="AF470">
        <f t="shared" si="185"/>
        <v>-9999</v>
      </c>
      <c r="AG470" s="136"/>
      <c r="AH470">
        <f t="shared" si="186"/>
        <v>1.7527821288140035E-2</v>
      </c>
      <c r="AI470">
        <f t="shared" si="187"/>
        <v>0.94070450317383725</v>
      </c>
      <c r="AJ470">
        <f t="shared" si="188"/>
        <v>0.70033663967173654</v>
      </c>
      <c r="AK470">
        <f t="shared" si="189"/>
        <v>3.6159814536456708E-3</v>
      </c>
      <c r="AL470">
        <f t="shared" si="190"/>
        <v>3.0806856844577291</v>
      </c>
      <c r="AM470">
        <f t="shared" si="191"/>
        <v>32.826812986758966</v>
      </c>
      <c r="AN470" s="120">
        <f t="shared" si="192"/>
        <v>34.492882367762817</v>
      </c>
      <c r="AO470" s="120">
        <f t="shared" si="192"/>
        <v>34.492882367586425</v>
      </c>
      <c r="AP470" s="120">
        <f t="shared" si="192"/>
        <v>34.492882370561951</v>
      </c>
      <c r="AQ470" s="120">
        <f t="shared" si="192"/>
        <v>34.492882320368814</v>
      </c>
      <c r="AR470" s="120">
        <f t="shared" si="192"/>
        <v>34.492883167058793</v>
      </c>
      <c r="AS470" s="120">
        <f t="shared" si="192"/>
        <v>34.492868884543434</v>
      </c>
      <c r="AT470" s="120">
        <f t="shared" si="192"/>
        <v>34.49310980950527</v>
      </c>
      <c r="AU470" s="120">
        <f t="shared" si="193"/>
        <v>34.489045248501306</v>
      </c>
    </row>
    <row r="471" spans="26:50" x14ac:dyDescent="0.2">
      <c r="Z471">
        <f t="shared" si="179"/>
        <v>0</v>
      </c>
      <c r="AA471" s="120">
        <f t="shared" si="180"/>
        <v>-9.1877607334964195E-4</v>
      </c>
      <c r="AB471" s="120">
        <f t="shared" si="181"/>
        <v>-9999</v>
      </c>
      <c r="AC471" s="120">
        <f t="shared" si="182"/>
        <v>0</v>
      </c>
      <c r="AD471" s="120">
        <f t="shared" si="183"/>
        <v>-9999</v>
      </c>
      <c r="AE471" s="120">
        <f t="shared" si="184"/>
        <v>0</v>
      </c>
      <c r="AF471">
        <f t="shared" si="185"/>
        <v>-9999</v>
      </c>
      <c r="AG471" s="136"/>
      <c r="AH471">
        <f t="shared" si="186"/>
        <v>1.7527821288140035E-2</v>
      </c>
      <c r="AI471">
        <f t="shared" si="187"/>
        <v>0.94070450317383725</v>
      </c>
      <c r="AJ471">
        <f t="shared" si="188"/>
        <v>0.70033663967173654</v>
      </c>
      <c r="AK471">
        <f t="shared" si="189"/>
        <v>3.6159814536456708E-3</v>
      </c>
      <c r="AL471">
        <f t="shared" si="190"/>
        <v>3.0806856844577291</v>
      </c>
      <c r="AM471">
        <f t="shared" si="191"/>
        <v>32.826812986758966</v>
      </c>
      <c r="AN471" s="120">
        <f t="shared" si="192"/>
        <v>34.492882367762817</v>
      </c>
      <c r="AO471" s="120">
        <f t="shared" si="192"/>
        <v>34.492882367586425</v>
      </c>
      <c r="AP471" s="120">
        <f t="shared" si="192"/>
        <v>34.492882370561951</v>
      </c>
      <c r="AQ471" s="120">
        <f t="shared" si="192"/>
        <v>34.492882320368814</v>
      </c>
      <c r="AR471" s="120">
        <f t="shared" si="192"/>
        <v>34.492883167058793</v>
      </c>
      <c r="AS471" s="120">
        <f t="shared" si="192"/>
        <v>34.492868884543434</v>
      </c>
      <c r="AT471" s="120">
        <f t="shared" si="192"/>
        <v>34.49310980950527</v>
      </c>
      <c r="AU471" s="120">
        <f t="shared" si="193"/>
        <v>34.489045248501306</v>
      </c>
    </row>
    <row r="472" spans="26:50" x14ac:dyDescent="0.2">
      <c r="Z472">
        <f t="shared" si="179"/>
        <v>0</v>
      </c>
      <c r="AA472" s="120">
        <f t="shared" si="180"/>
        <v>-9.1877607334964195E-4</v>
      </c>
      <c r="AB472" s="120">
        <f t="shared" si="181"/>
        <v>-9999</v>
      </c>
      <c r="AC472" s="120">
        <f t="shared" si="182"/>
        <v>0</v>
      </c>
      <c r="AD472" s="120">
        <f t="shared" si="183"/>
        <v>-9999</v>
      </c>
      <c r="AE472" s="120">
        <f t="shared" si="184"/>
        <v>0</v>
      </c>
      <c r="AF472">
        <f t="shared" si="185"/>
        <v>-9999</v>
      </c>
      <c r="AG472" s="136"/>
      <c r="AH472">
        <f t="shared" si="186"/>
        <v>1.7527821288140035E-2</v>
      </c>
      <c r="AI472">
        <f t="shared" si="187"/>
        <v>0.94070450317383725</v>
      </c>
      <c r="AJ472">
        <f t="shared" si="188"/>
        <v>0.70033663967173654</v>
      </c>
      <c r="AK472">
        <f t="shared" si="189"/>
        <v>3.6159814536456708E-3</v>
      </c>
      <c r="AL472">
        <f t="shared" si="190"/>
        <v>3.0806856844577291</v>
      </c>
      <c r="AM472">
        <f t="shared" si="191"/>
        <v>32.826812986758966</v>
      </c>
      <c r="AN472" s="120">
        <f t="shared" si="192"/>
        <v>34.492882367762817</v>
      </c>
      <c r="AO472" s="120">
        <f t="shared" si="192"/>
        <v>34.492882367586425</v>
      </c>
      <c r="AP472" s="120">
        <f t="shared" si="192"/>
        <v>34.492882370561951</v>
      </c>
      <c r="AQ472" s="120">
        <f t="shared" si="192"/>
        <v>34.492882320368814</v>
      </c>
      <c r="AR472" s="120">
        <f t="shared" si="192"/>
        <v>34.492883167058793</v>
      </c>
      <c r="AS472" s="120">
        <f t="shared" si="192"/>
        <v>34.492868884543434</v>
      </c>
      <c r="AT472" s="120">
        <f t="shared" si="192"/>
        <v>34.49310980950527</v>
      </c>
      <c r="AU472" s="120">
        <f t="shared" si="193"/>
        <v>34.489045248501306</v>
      </c>
    </row>
    <row r="473" spans="26:50" x14ac:dyDescent="0.2">
      <c r="Z473">
        <f t="shared" si="179"/>
        <v>0</v>
      </c>
      <c r="AA473" s="120">
        <f t="shared" si="180"/>
        <v>-9.1877607334964195E-4</v>
      </c>
      <c r="AB473" s="120">
        <f t="shared" si="181"/>
        <v>-9999</v>
      </c>
      <c r="AC473" s="120">
        <f t="shared" si="182"/>
        <v>0</v>
      </c>
      <c r="AD473" s="120">
        <f t="shared" si="183"/>
        <v>-9999</v>
      </c>
      <c r="AE473" s="120">
        <f t="shared" si="184"/>
        <v>0</v>
      </c>
      <c r="AF473">
        <f t="shared" si="185"/>
        <v>-9999</v>
      </c>
      <c r="AG473" s="136"/>
      <c r="AH473">
        <f t="shared" si="186"/>
        <v>1.7527821288140035E-2</v>
      </c>
      <c r="AI473">
        <f t="shared" si="187"/>
        <v>0.94070450317383725</v>
      </c>
      <c r="AJ473">
        <f t="shared" si="188"/>
        <v>0.70033663967173654</v>
      </c>
      <c r="AK473">
        <f t="shared" si="189"/>
        <v>3.6159814536456708E-3</v>
      </c>
      <c r="AL473">
        <f t="shared" si="190"/>
        <v>3.0806856844577291</v>
      </c>
      <c r="AM473">
        <f t="shared" si="191"/>
        <v>32.826812986758966</v>
      </c>
      <c r="AN473" s="120">
        <f t="shared" si="192"/>
        <v>34.492882367762817</v>
      </c>
      <c r="AO473" s="120">
        <f t="shared" si="192"/>
        <v>34.492882367586425</v>
      </c>
      <c r="AP473" s="120">
        <f t="shared" si="192"/>
        <v>34.492882370561951</v>
      </c>
      <c r="AQ473" s="120">
        <f t="shared" si="192"/>
        <v>34.492882320368814</v>
      </c>
      <c r="AR473" s="120">
        <f t="shared" si="192"/>
        <v>34.492883167058793</v>
      </c>
      <c r="AS473" s="120">
        <f t="shared" si="192"/>
        <v>34.492868884543434</v>
      </c>
      <c r="AT473" s="120">
        <f t="shared" si="192"/>
        <v>34.49310980950527</v>
      </c>
      <c r="AU473" s="120">
        <f t="shared" si="193"/>
        <v>34.489045248501306</v>
      </c>
    </row>
    <row r="474" spans="26:50" x14ac:dyDescent="0.2">
      <c r="Z474">
        <f t="shared" si="179"/>
        <v>0</v>
      </c>
      <c r="AA474" s="120">
        <f t="shared" si="180"/>
        <v>-9.1877607334964195E-4</v>
      </c>
      <c r="AB474" s="120">
        <f t="shared" si="181"/>
        <v>-9999</v>
      </c>
      <c r="AC474" s="120">
        <f t="shared" si="182"/>
        <v>0</v>
      </c>
      <c r="AD474" s="120">
        <f t="shared" si="183"/>
        <v>-9999</v>
      </c>
      <c r="AE474" s="120">
        <f t="shared" si="184"/>
        <v>0</v>
      </c>
      <c r="AF474">
        <f t="shared" si="185"/>
        <v>-9999</v>
      </c>
      <c r="AG474" s="136"/>
      <c r="AH474">
        <f t="shared" si="186"/>
        <v>1.7527821288140035E-2</v>
      </c>
      <c r="AI474">
        <f t="shared" si="187"/>
        <v>0.94070450317383725</v>
      </c>
      <c r="AJ474">
        <f t="shared" si="188"/>
        <v>0.70033663967173654</v>
      </c>
      <c r="AK474">
        <f t="shared" si="189"/>
        <v>3.6159814536456708E-3</v>
      </c>
      <c r="AL474">
        <f t="shared" si="190"/>
        <v>3.0806856844577291</v>
      </c>
      <c r="AM474">
        <f t="shared" si="191"/>
        <v>32.826812986758966</v>
      </c>
      <c r="AN474" s="120">
        <f t="shared" si="192"/>
        <v>34.492882367762817</v>
      </c>
      <c r="AO474" s="120">
        <f t="shared" si="192"/>
        <v>34.492882367586425</v>
      </c>
      <c r="AP474" s="120">
        <f t="shared" si="192"/>
        <v>34.492882370561951</v>
      </c>
      <c r="AQ474" s="120">
        <f t="shared" si="192"/>
        <v>34.492882320368814</v>
      </c>
      <c r="AR474" s="120">
        <f t="shared" si="192"/>
        <v>34.492883167058793</v>
      </c>
      <c r="AS474" s="120">
        <f t="shared" si="192"/>
        <v>34.492868884543434</v>
      </c>
      <c r="AT474" s="120">
        <f t="shared" si="192"/>
        <v>34.49310980950527</v>
      </c>
      <c r="AU474" s="120">
        <f t="shared" si="193"/>
        <v>34.489045248501306</v>
      </c>
    </row>
    <row r="475" spans="26:50" x14ac:dyDescent="0.2">
      <c r="Z475">
        <f t="shared" si="179"/>
        <v>0</v>
      </c>
      <c r="AA475" s="120">
        <f t="shared" si="180"/>
        <v>-9.1877607334964195E-4</v>
      </c>
      <c r="AB475" s="120">
        <f t="shared" si="181"/>
        <v>-9999</v>
      </c>
      <c r="AC475" s="120">
        <f t="shared" si="182"/>
        <v>0</v>
      </c>
      <c r="AD475" s="120">
        <f t="shared" si="183"/>
        <v>-9999</v>
      </c>
      <c r="AE475" s="120">
        <f t="shared" si="184"/>
        <v>0</v>
      </c>
      <c r="AF475">
        <f t="shared" si="185"/>
        <v>-9999</v>
      </c>
      <c r="AG475" s="136"/>
      <c r="AH475">
        <f t="shared" si="186"/>
        <v>1.7527821288140035E-2</v>
      </c>
      <c r="AI475">
        <f t="shared" si="187"/>
        <v>0.94070450317383725</v>
      </c>
      <c r="AJ475">
        <f t="shared" si="188"/>
        <v>0.70033663967173654</v>
      </c>
      <c r="AK475">
        <f t="shared" si="189"/>
        <v>3.6159814536456708E-3</v>
      </c>
      <c r="AL475">
        <f t="shared" si="190"/>
        <v>3.0806856844577291</v>
      </c>
      <c r="AM475">
        <f t="shared" si="191"/>
        <v>32.826812986758966</v>
      </c>
      <c r="AN475" s="120">
        <f t="shared" si="192"/>
        <v>34.492882367762817</v>
      </c>
      <c r="AO475" s="120">
        <f t="shared" si="192"/>
        <v>34.492882367586425</v>
      </c>
      <c r="AP475" s="120">
        <f t="shared" si="192"/>
        <v>34.492882370561951</v>
      </c>
      <c r="AQ475" s="120">
        <f t="shared" si="192"/>
        <v>34.492882320368814</v>
      </c>
      <c r="AR475" s="120">
        <f t="shared" si="192"/>
        <v>34.492883167058793</v>
      </c>
      <c r="AS475" s="120">
        <f t="shared" si="192"/>
        <v>34.492868884543434</v>
      </c>
      <c r="AT475" s="120">
        <f t="shared" si="192"/>
        <v>34.49310980950527</v>
      </c>
      <c r="AU475" s="120">
        <f t="shared" si="193"/>
        <v>34.489045248501306</v>
      </c>
    </row>
    <row r="476" spans="26:50" x14ac:dyDescent="0.2">
      <c r="Z476">
        <f t="shared" si="179"/>
        <v>0</v>
      </c>
      <c r="AA476" s="120">
        <f t="shared" si="180"/>
        <v>-9.1877607334964195E-4</v>
      </c>
      <c r="AB476" s="120">
        <f t="shared" si="181"/>
        <v>-9999</v>
      </c>
      <c r="AC476" s="120">
        <f t="shared" si="182"/>
        <v>0</v>
      </c>
      <c r="AD476" s="120">
        <f t="shared" si="183"/>
        <v>-9999</v>
      </c>
      <c r="AE476" s="120">
        <f t="shared" si="184"/>
        <v>0</v>
      </c>
      <c r="AF476">
        <f t="shared" si="185"/>
        <v>-9999</v>
      </c>
      <c r="AG476" s="136"/>
      <c r="AH476">
        <f t="shared" si="186"/>
        <v>1.7527821288140035E-2</v>
      </c>
      <c r="AI476">
        <f t="shared" si="187"/>
        <v>0.94070450317383725</v>
      </c>
      <c r="AJ476">
        <f t="shared" si="188"/>
        <v>0.70033663967173654</v>
      </c>
      <c r="AK476">
        <f t="shared" si="189"/>
        <v>3.6159814536456708E-3</v>
      </c>
      <c r="AL476">
        <f t="shared" si="190"/>
        <v>3.0806856844577291</v>
      </c>
      <c r="AM476">
        <f t="shared" si="191"/>
        <v>32.826812986758966</v>
      </c>
      <c r="AN476" s="120">
        <f t="shared" si="192"/>
        <v>34.492882367762817</v>
      </c>
      <c r="AO476" s="120">
        <f t="shared" si="192"/>
        <v>34.492882367586425</v>
      </c>
      <c r="AP476" s="120">
        <f t="shared" si="192"/>
        <v>34.492882370561951</v>
      </c>
      <c r="AQ476" s="120">
        <f t="shared" si="192"/>
        <v>34.492882320368814</v>
      </c>
      <c r="AR476" s="120">
        <f t="shared" si="192"/>
        <v>34.492883167058793</v>
      </c>
      <c r="AS476" s="120">
        <f t="shared" si="192"/>
        <v>34.492868884543434</v>
      </c>
      <c r="AT476" s="120">
        <f t="shared" si="192"/>
        <v>34.49310980950527</v>
      </c>
      <c r="AU476" s="120">
        <f t="shared" si="193"/>
        <v>34.489045248501306</v>
      </c>
    </row>
    <row r="477" spans="26:50" x14ac:dyDescent="0.2">
      <c r="Z477">
        <f t="shared" si="179"/>
        <v>0</v>
      </c>
      <c r="AA477" s="120">
        <f t="shared" si="180"/>
        <v>-9.1877607334964195E-4</v>
      </c>
      <c r="AB477" s="120">
        <f t="shared" si="181"/>
        <v>-9999</v>
      </c>
      <c r="AC477" s="120">
        <f t="shared" si="182"/>
        <v>0</v>
      </c>
      <c r="AD477" s="120">
        <f t="shared" si="183"/>
        <v>-9999</v>
      </c>
      <c r="AE477" s="120">
        <f t="shared" si="184"/>
        <v>0</v>
      </c>
      <c r="AF477">
        <f t="shared" si="185"/>
        <v>-9999</v>
      </c>
      <c r="AG477" s="136"/>
      <c r="AH477">
        <f t="shared" si="186"/>
        <v>1.7527821288140035E-2</v>
      </c>
      <c r="AI477">
        <f t="shared" si="187"/>
        <v>0.94070450317383725</v>
      </c>
      <c r="AJ477">
        <f t="shared" si="188"/>
        <v>0.70033663967173654</v>
      </c>
      <c r="AK477">
        <f t="shared" si="189"/>
        <v>3.6159814536456708E-3</v>
      </c>
      <c r="AL477">
        <f t="shared" si="190"/>
        <v>3.0806856844577291</v>
      </c>
      <c r="AM477">
        <f t="shared" si="191"/>
        <v>32.826812986758966</v>
      </c>
      <c r="AN477" s="120">
        <f t="shared" si="192"/>
        <v>34.492882367762817</v>
      </c>
      <c r="AO477" s="120">
        <f t="shared" si="192"/>
        <v>34.492882367586425</v>
      </c>
      <c r="AP477" s="120">
        <f t="shared" si="192"/>
        <v>34.492882370561951</v>
      </c>
      <c r="AQ477" s="120">
        <f t="shared" si="192"/>
        <v>34.492882320368814</v>
      </c>
      <c r="AR477" s="120">
        <f t="shared" si="192"/>
        <v>34.492883167058793</v>
      </c>
      <c r="AS477" s="120">
        <f t="shared" si="192"/>
        <v>34.492868884543434</v>
      </c>
      <c r="AT477" s="120">
        <f t="shared" si="192"/>
        <v>34.49310980950527</v>
      </c>
      <c r="AU477" s="120">
        <f t="shared" si="193"/>
        <v>34.489045248501306</v>
      </c>
    </row>
    <row r="478" spans="26:50" x14ac:dyDescent="0.2">
      <c r="Z478">
        <f t="shared" si="179"/>
        <v>0</v>
      </c>
      <c r="AA478" s="120">
        <f t="shared" si="180"/>
        <v>-9.1877607334964195E-4</v>
      </c>
      <c r="AB478" s="120">
        <f t="shared" si="181"/>
        <v>-9999</v>
      </c>
      <c r="AC478" s="120">
        <f t="shared" si="182"/>
        <v>0</v>
      </c>
      <c r="AD478" s="120">
        <f t="shared" si="183"/>
        <v>-9999</v>
      </c>
      <c r="AE478" s="120">
        <f t="shared" si="184"/>
        <v>0</v>
      </c>
      <c r="AF478">
        <f t="shared" si="185"/>
        <v>-9999</v>
      </c>
      <c r="AG478" s="136"/>
      <c r="AH478">
        <f t="shared" si="186"/>
        <v>1.7527821288140035E-2</v>
      </c>
      <c r="AI478">
        <f t="shared" si="187"/>
        <v>0.94070450317383725</v>
      </c>
      <c r="AJ478">
        <f t="shared" si="188"/>
        <v>0.70033663967173654</v>
      </c>
      <c r="AK478">
        <f t="shared" si="189"/>
        <v>3.6159814536456708E-3</v>
      </c>
      <c r="AL478">
        <f t="shared" si="190"/>
        <v>3.0806856844577291</v>
      </c>
      <c r="AM478">
        <f t="shared" si="191"/>
        <v>32.826812986758966</v>
      </c>
      <c r="AN478" s="120">
        <f t="shared" si="192"/>
        <v>34.492882367762817</v>
      </c>
      <c r="AO478" s="120">
        <f t="shared" si="192"/>
        <v>34.492882367586425</v>
      </c>
      <c r="AP478" s="120">
        <f t="shared" si="192"/>
        <v>34.492882370561951</v>
      </c>
      <c r="AQ478" s="120">
        <f t="shared" si="192"/>
        <v>34.492882320368814</v>
      </c>
      <c r="AR478" s="120">
        <f t="shared" si="192"/>
        <v>34.492883167058793</v>
      </c>
      <c r="AS478" s="120">
        <f t="shared" si="192"/>
        <v>34.492868884543434</v>
      </c>
      <c r="AT478" s="120">
        <f t="shared" si="192"/>
        <v>34.49310980950527</v>
      </c>
      <c r="AU478" s="120">
        <f t="shared" si="193"/>
        <v>34.489045248501306</v>
      </c>
    </row>
    <row r="479" spans="26:50" x14ac:dyDescent="0.2">
      <c r="Z479">
        <f t="shared" si="179"/>
        <v>0</v>
      </c>
      <c r="AA479" s="120">
        <f t="shared" si="180"/>
        <v>-9.1877607334964195E-4</v>
      </c>
      <c r="AB479" s="120">
        <f t="shared" si="181"/>
        <v>-9999</v>
      </c>
      <c r="AC479" s="120">
        <f t="shared" si="182"/>
        <v>0</v>
      </c>
      <c r="AD479" s="120">
        <f t="shared" si="183"/>
        <v>-9999</v>
      </c>
      <c r="AE479" s="120">
        <f t="shared" si="184"/>
        <v>0</v>
      </c>
      <c r="AF479">
        <f t="shared" si="185"/>
        <v>-9999</v>
      </c>
      <c r="AG479" s="136"/>
      <c r="AH479">
        <f t="shared" si="186"/>
        <v>1.7527821288140035E-2</v>
      </c>
      <c r="AI479">
        <f t="shared" si="187"/>
        <v>0.94070450317383725</v>
      </c>
      <c r="AJ479">
        <f t="shared" si="188"/>
        <v>0.70033663967173654</v>
      </c>
      <c r="AK479">
        <f t="shared" si="189"/>
        <v>3.6159814536456708E-3</v>
      </c>
      <c r="AL479">
        <f t="shared" si="190"/>
        <v>3.0806856844577291</v>
      </c>
      <c r="AM479">
        <f t="shared" si="191"/>
        <v>32.826812986758966</v>
      </c>
      <c r="AN479" s="120">
        <f t="shared" si="192"/>
        <v>34.492882367762817</v>
      </c>
      <c r="AO479" s="120">
        <f t="shared" si="192"/>
        <v>34.492882367586425</v>
      </c>
      <c r="AP479" s="120">
        <f t="shared" si="192"/>
        <v>34.492882370561951</v>
      </c>
      <c r="AQ479" s="120">
        <f t="shared" si="192"/>
        <v>34.492882320368814</v>
      </c>
      <c r="AR479" s="120">
        <f t="shared" si="192"/>
        <v>34.492883167058793</v>
      </c>
      <c r="AS479" s="120">
        <f t="shared" si="192"/>
        <v>34.492868884543434</v>
      </c>
      <c r="AT479" s="120">
        <f t="shared" si="192"/>
        <v>34.49310980950527</v>
      </c>
      <c r="AU479" s="120">
        <f t="shared" si="193"/>
        <v>34.489045248501306</v>
      </c>
    </row>
    <row r="480" spans="26:50" x14ac:dyDescent="0.2">
      <c r="Z480">
        <f t="shared" si="179"/>
        <v>0</v>
      </c>
      <c r="AA480" s="120">
        <f t="shared" si="180"/>
        <v>-9.1877607334964195E-4</v>
      </c>
      <c r="AB480" s="120">
        <f t="shared" si="181"/>
        <v>-9999</v>
      </c>
      <c r="AC480" s="120">
        <f t="shared" si="182"/>
        <v>0</v>
      </c>
      <c r="AD480" s="120">
        <f t="shared" si="183"/>
        <v>-9999</v>
      </c>
      <c r="AE480" s="120">
        <f t="shared" si="184"/>
        <v>0</v>
      </c>
      <c r="AF480">
        <f t="shared" si="185"/>
        <v>-9999</v>
      </c>
      <c r="AG480" s="136"/>
      <c r="AH480">
        <f t="shared" si="186"/>
        <v>1.7527821288140035E-2</v>
      </c>
      <c r="AI480">
        <f t="shared" si="187"/>
        <v>0.94070450317383725</v>
      </c>
      <c r="AJ480">
        <f t="shared" si="188"/>
        <v>0.70033663967173654</v>
      </c>
      <c r="AK480">
        <f t="shared" si="189"/>
        <v>3.6159814536456708E-3</v>
      </c>
      <c r="AL480">
        <f t="shared" si="190"/>
        <v>3.0806856844577291</v>
      </c>
      <c r="AM480">
        <f t="shared" si="191"/>
        <v>32.826812986758966</v>
      </c>
      <c r="AN480" s="120">
        <f t="shared" si="192"/>
        <v>34.492882367762817</v>
      </c>
      <c r="AO480" s="120">
        <f t="shared" si="192"/>
        <v>34.492882367586425</v>
      </c>
      <c r="AP480" s="120">
        <f t="shared" si="192"/>
        <v>34.492882370561951</v>
      </c>
      <c r="AQ480" s="120">
        <f t="shared" si="192"/>
        <v>34.492882320368814</v>
      </c>
      <c r="AR480" s="120">
        <f t="shared" si="192"/>
        <v>34.492883167058793</v>
      </c>
      <c r="AS480" s="120">
        <f t="shared" si="192"/>
        <v>34.492868884543434</v>
      </c>
      <c r="AT480" s="120">
        <f t="shared" si="192"/>
        <v>34.49310980950527</v>
      </c>
      <c r="AU480" s="120">
        <f t="shared" si="193"/>
        <v>34.489045248501306</v>
      </c>
    </row>
    <row r="481" spans="26:64" x14ac:dyDescent="0.2">
      <c r="Z481">
        <f t="shared" si="179"/>
        <v>0</v>
      </c>
      <c r="AA481" s="120">
        <f t="shared" si="180"/>
        <v>-9.1877607334964195E-4</v>
      </c>
      <c r="AB481" s="120">
        <f t="shared" si="181"/>
        <v>-9999</v>
      </c>
      <c r="AC481" s="120">
        <f t="shared" si="182"/>
        <v>0</v>
      </c>
      <c r="AD481" s="120">
        <f t="shared" si="183"/>
        <v>-9999</v>
      </c>
      <c r="AE481" s="120">
        <f t="shared" si="184"/>
        <v>0</v>
      </c>
      <c r="AF481">
        <f t="shared" si="185"/>
        <v>-9999</v>
      </c>
      <c r="AG481" s="136"/>
      <c r="AH481">
        <f t="shared" si="186"/>
        <v>1.7527821288140035E-2</v>
      </c>
      <c r="AI481">
        <f t="shared" si="187"/>
        <v>0.94070450317383725</v>
      </c>
      <c r="AJ481">
        <f t="shared" si="188"/>
        <v>0.70033663967173654</v>
      </c>
      <c r="AK481">
        <f t="shared" si="189"/>
        <v>3.6159814536456708E-3</v>
      </c>
      <c r="AL481">
        <f t="shared" si="190"/>
        <v>3.0806856844577291</v>
      </c>
      <c r="AM481">
        <f t="shared" si="191"/>
        <v>32.826812986758966</v>
      </c>
      <c r="AN481" s="120">
        <f t="shared" si="192"/>
        <v>34.492882367762817</v>
      </c>
      <c r="AO481" s="120">
        <f t="shared" si="192"/>
        <v>34.492882367586425</v>
      </c>
      <c r="AP481" s="120">
        <f t="shared" si="192"/>
        <v>34.492882370561951</v>
      </c>
      <c r="AQ481" s="120">
        <f t="shared" si="192"/>
        <v>34.492882320368814</v>
      </c>
      <c r="AR481" s="120">
        <f t="shared" si="192"/>
        <v>34.492883167058793</v>
      </c>
      <c r="AS481" s="120">
        <f t="shared" si="192"/>
        <v>34.492868884543434</v>
      </c>
      <c r="AT481" s="120">
        <f t="shared" si="192"/>
        <v>34.49310980950527</v>
      </c>
      <c r="AU481" s="120">
        <f t="shared" si="193"/>
        <v>34.489045248501306</v>
      </c>
    </row>
    <row r="482" spans="26:64" x14ac:dyDescent="0.2">
      <c r="Z482">
        <f t="shared" si="179"/>
        <v>0</v>
      </c>
      <c r="AA482" s="120">
        <f t="shared" si="180"/>
        <v>-9.1877607334964195E-4</v>
      </c>
      <c r="AB482" s="120">
        <f t="shared" si="181"/>
        <v>-9999</v>
      </c>
      <c r="AC482" s="120">
        <f t="shared" si="182"/>
        <v>0</v>
      </c>
      <c r="AD482" s="120">
        <f t="shared" si="183"/>
        <v>-9999</v>
      </c>
      <c r="AE482" s="120">
        <f t="shared" si="184"/>
        <v>0</v>
      </c>
      <c r="AF482">
        <f t="shared" si="185"/>
        <v>-9999</v>
      </c>
      <c r="AG482" s="136"/>
      <c r="AH482">
        <f t="shared" si="186"/>
        <v>1.7527821288140035E-2</v>
      </c>
      <c r="AI482">
        <f t="shared" si="187"/>
        <v>0.94070450317383725</v>
      </c>
      <c r="AJ482">
        <f t="shared" si="188"/>
        <v>0.70033663967173654</v>
      </c>
      <c r="AK482">
        <f t="shared" si="189"/>
        <v>3.6159814536456708E-3</v>
      </c>
      <c r="AL482">
        <f t="shared" si="190"/>
        <v>3.0806856844577291</v>
      </c>
      <c r="AM482">
        <f t="shared" si="191"/>
        <v>32.826812986758966</v>
      </c>
      <c r="AN482" s="120">
        <f t="shared" si="192"/>
        <v>34.492882367762817</v>
      </c>
      <c r="AO482" s="120">
        <f t="shared" si="192"/>
        <v>34.492882367586425</v>
      </c>
      <c r="AP482" s="120">
        <f t="shared" si="192"/>
        <v>34.492882370561951</v>
      </c>
      <c r="AQ482" s="120">
        <f t="shared" si="192"/>
        <v>34.492882320368814</v>
      </c>
      <c r="AR482" s="120">
        <f t="shared" si="192"/>
        <v>34.492883167058793</v>
      </c>
      <c r="AS482" s="120">
        <f t="shared" si="192"/>
        <v>34.492868884543434</v>
      </c>
      <c r="AT482" s="120">
        <f t="shared" si="192"/>
        <v>34.49310980950527</v>
      </c>
      <c r="AU482" s="120">
        <f t="shared" si="193"/>
        <v>34.489045248501306</v>
      </c>
      <c r="AV482" s="120"/>
      <c r="AW482" s="120"/>
      <c r="AX482" s="120"/>
      <c r="AY482" s="120"/>
      <c r="AZ482" s="120"/>
      <c r="BA482" s="120"/>
      <c r="BB482" s="120"/>
      <c r="BC482" s="120"/>
      <c r="BD482" s="120"/>
      <c r="BE482" s="120"/>
      <c r="BF482" s="120"/>
      <c r="BG482" s="120"/>
      <c r="BH482" s="120"/>
      <c r="BI482" s="120"/>
      <c r="BJ482" s="120"/>
      <c r="BK482" s="120"/>
      <c r="BL482" s="120"/>
    </row>
    <row r="483" spans="26:64" x14ac:dyDescent="0.2">
      <c r="Z483">
        <f t="shared" si="179"/>
        <v>0</v>
      </c>
      <c r="AA483" s="120">
        <f t="shared" si="180"/>
        <v>-9.1877607334964195E-4</v>
      </c>
      <c r="AB483" s="120">
        <f t="shared" si="181"/>
        <v>-9999</v>
      </c>
      <c r="AC483" s="120">
        <f t="shared" si="182"/>
        <v>0</v>
      </c>
      <c r="AD483" s="120">
        <f t="shared" si="183"/>
        <v>-9999</v>
      </c>
      <c r="AE483" s="120">
        <f t="shared" si="184"/>
        <v>0</v>
      </c>
      <c r="AF483">
        <f t="shared" si="185"/>
        <v>-9999</v>
      </c>
      <c r="AG483" s="136"/>
      <c r="AH483">
        <f t="shared" si="186"/>
        <v>1.7527821288140035E-2</v>
      </c>
      <c r="AI483">
        <f t="shared" si="187"/>
        <v>0.94070450317383725</v>
      </c>
      <c r="AJ483">
        <f t="shared" si="188"/>
        <v>0.70033663967173654</v>
      </c>
      <c r="AK483">
        <f t="shared" si="189"/>
        <v>3.6159814536456708E-3</v>
      </c>
      <c r="AL483">
        <f t="shared" si="190"/>
        <v>3.0806856844577291</v>
      </c>
      <c r="AM483">
        <f t="shared" si="191"/>
        <v>32.826812986758966</v>
      </c>
      <c r="AN483" s="120">
        <f t="shared" si="192"/>
        <v>34.492882367762817</v>
      </c>
      <c r="AO483" s="120">
        <f t="shared" si="192"/>
        <v>34.492882367586425</v>
      </c>
      <c r="AP483" s="120">
        <f t="shared" si="192"/>
        <v>34.492882370561951</v>
      </c>
      <c r="AQ483" s="120">
        <f t="shared" si="192"/>
        <v>34.492882320368814</v>
      </c>
      <c r="AR483" s="120">
        <f t="shared" si="192"/>
        <v>34.492883167058793</v>
      </c>
      <c r="AS483" s="120">
        <f t="shared" si="192"/>
        <v>34.492868884543434</v>
      </c>
      <c r="AT483" s="120">
        <f t="shared" si="192"/>
        <v>34.49310980950527</v>
      </c>
      <c r="AU483" s="120">
        <f t="shared" si="193"/>
        <v>34.489045248501306</v>
      </c>
    </row>
    <row r="484" spans="26:64" x14ac:dyDescent="0.2">
      <c r="Z484">
        <f t="shared" si="179"/>
        <v>0</v>
      </c>
      <c r="AA484" s="120">
        <f t="shared" si="180"/>
        <v>-9.1877607334964195E-4</v>
      </c>
      <c r="AB484" s="120">
        <f t="shared" si="181"/>
        <v>-9999</v>
      </c>
      <c r="AC484" s="120">
        <f t="shared" si="182"/>
        <v>0</v>
      </c>
      <c r="AD484" s="120">
        <f t="shared" si="183"/>
        <v>-9999</v>
      </c>
      <c r="AE484" s="120">
        <f t="shared" si="184"/>
        <v>0</v>
      </c>
      <c r="AF484">
        <f t="shared" si="185"/>
        <v>-9999</v>
      </c>
      <c r="AG484" s="136"/>
      <c r="AH484">
        <f t="shared" si="186"/>
        <v>1.7527821288140035E-2</v>
      </c>
      <c r="AI484">
        <f t="shared" si="187"/>
        <v>0.94070450317383725</v>
      </c>
      <c r="AJ484">
        <f t="shared" si="188"/>
        <v>0.70033663967173654</v>
      </c>
      <c r="AK484">
        <f t="shared" si="189"/>
        <v>3.6159814536456708E-3</v>
      </c>
      <c r="AL484">
        <f t="shared" si="190"/>
        <v>3.0806856844577291</v>
      </c>
      <c r="AM484">
        <f t="shared" si="191"/>
        <v>32.826812986758966</v>
      </c>
      <c r="AN484" s="120">
        <f t="shared" si="192"/>
        <v>34.492882367762817</v>
      </c>
      <c r="AO484" s="120">
        <f t="shared" si="192"/>
        <v>34.492882367586425</v>
      </c>
      <c r="AP484" s="120">
        <f t="shared" si="192"/>
        <v>34.492882370561951</v>
      </c>
      <c r="AQ484" s="120">
        <f t="shared" si="192"/>
        <v>34.492882320368814</v>
      </c>
      <c r="AR484" s="120">
        <f t="shared" si="192"/>
        <v>34.492883167058793</v>
      </c>
      <c r="AS484" s="120">
        <f t="shared" si="192"/>
        <v>34.492868884543434</v>
      </c>
      <c r="AT484" s="120">
        <f t="shared" si="192"/>
        <v>34.49310980950527</v>
      </c>
      <c r="AU484" s="120">
        <f t="shared" si="193"/>
        <v>34.489045248501306</v>
      </c>
    </row>
    <row r="485" spans="26:64" x14ac:dyDescent="0.2">
      <c r="Z485">
        <f t="shared" si="179"/>
        <v>0</v>
      </c>
      <c r="AA485" s="120">
        <f t="shared" si="180"/>
        <v>-9.1877607334964195E-4</v>
      </c>
      <c r="AB485" s="120">
        <f t="shared" si="181"/>
        <v>-9999</v>
      </c>
      <c r="AC485" s="120">
        <f t="shared" si="182"/>
        <v>0</v>
      </c>
      <c r="AD485" s="120">
        <f t="shared" si="183"/>
        <v>-9999</v>
      </c>
      <c r="AE485" s="120">
        <f t="shared" si="184"/>
        <v>0</v>
      </c>
      <c r="AF485">
        <f t="shared" si="185"/>
        <v>-9999</v>
      </c>
      <c r="AG485" s="136"/>
      <c r="AH485">
        <f t="shared" si="186"/>
        <v>1.7527821288140035E-2</v>
      </c>
      <c r="AI485">
        <f t="shared" si="187"/>
        <v>0.94070450317383725</v>
      </c>
      <c r="AJ485">
        <f t="shared" si="188"/>
        <v>0.70033663967173654</v>
      </c>
      <c r="AK485">
        <f t="shared" si="189"/>
        <v>3.6159814536456708E-3</v>
      </c>
      <c r="AL485">
        <f t="shared" si="190"/>
        <v>3.0806856844577291</v>
      </c>
      <c r="AM485">
        <f t="shared" si="191"/>
        <v>32.826812986758966</v>
      </c>
      <c r="AN485" s="120">
        <f t="shared" ref="AN485:AT500" si="194">$AU485+$AB$7*SIN(AO485)</f>
        <v>34.492882367762817</v>
      </c>
      <c r="AO485" s="120">
        <f t="shared" si="194"/>
        <v>34.492882367586425</v>
      </c>
      <c r="AP485" s="120">
        <f t="shared" si="194"/>
        <v>34.492882370561951</v>
      </c>
      <c r="AQ485" s="120">
        <f t="shared" si="194"/>
        <v>34.492882320368814</v>
      </c>
      <c r="AR485" s="120">
        <f t="shared" si="194"/>
        <v>34.492883167058793</v>
      </c>
      <c r="AS485" s="120">
        <f t="shared" si="194"/>
        <v>34.492868884543434</v>
      </c>
      <c r="AT485" s="120">
        <f t="shared" si="194"/>
        <v>34.49310980950527</v>
      </c>
      <c r="AU485" s="120">
        <f t="shared" si="193"/>
        <v>34.489045248501306</v>
      </c>
    </row>
    <row r="486" spans="26:64" x14ac:dyDescent="0.2">
      <c r="Z486" s="139">
        <f t="shared" si="179"/>
        <v>0</v>
      </c>
      <c r="AA486" s="139">
        <f t="shared" si="180"/>
        <v>-9.1877607334964195E-4</v>
      </c>
      <c r="AB486" s="120">
        <f t="shared" si="181"/>
        <v>-9999</v>
      </c>
      <c r="AC486" s="139">
        <f t="shared" si="182"/>
        <v>0</v>
      </c>
      <c r="AD486" s="139">
        <f t="shared" si="183"/>
        <v>-9999</v>
      </c>
      <c r="AE486" s="139">
        <f t="shared" si="184"/>
        <v>0</v>
      </c>
      <c r="AF486" s="139">
        <f t="shared" si="185"/>
        <v>-9999</v>
      </c>
      <c r="AG486" s="143"/>
      <c r="AH486" s="139">
        <f t="shared" si="186"/>
        <v>1.7527821288140035E-2</v>
      </c>
      <c r="AI486" s="139">
        <f t="shared" si="187"/>
        <v>0.94070450317383725</v>
      </c>
      <c r="AJ486" s="139">
        <f t="shared" si="188"/>
        <v>0.70033663967173654</v>
      </c>
      <c r="AK486" s="139">
        <f t="shared" si="189"/>
        <v>3.6159814536456708E-3</v>
      </c>
      <c r="AL486" s="139">
        <f t="shared" si="190"/>
        <v>3.0806856844577291</v>
      </c>
      <c r="AM486" s="139">
        <f t="shared" si="191"/>
        <v>32.826812986758966</v>
      </c>
      <c r="AN486" s="139">
        <f t="shared" si="194"/>
        <v>34.492882367762817</v>
      </c>
      <c r="AO486" s="139">
        <f t="shared" si="194"/>
        <v>34.492882367586425</v>
      </c>
      <c r="AP486" s="139">
        <f t="shared" si="194"/>
        <v>34.492882370561951</v>
      </c>
      <c r="AQ486" s="139">
        <f t="shared" si="194"/>
        <v>34.492882320368814</v>
      </c>
      <c r="AR486" s="139">
        <f t="shared" si="194"/>
        <v>34.492883167058793</v>
      </c>
      <c r="AS486" s="139">
        <f t="shared" si="194"/>
        <v>34.492868884543434</v>
      </c>
      <c r="AT486" s="139">
        <f t="shared" si="194"/>
        <v>34.49310980950527</v>
      </c>
      <c r="AU486" s="139">
        <f t="shared" si="193"/>
        <v>34.489045248501306</v>
      </c>
    </row>
    <row r="487" spans="26:64" x14ac:dyDescent="0.2">
      <c r="Z487" s="139">
        <f t="shared" si="179"/>
        <v>0</v>
      </c>
      <c r="AA487" s="139">
        <f t="shared" si="180"/>
        <v>-9.1877607334964195E-4</v>
      </c>
      <c r="AB487" s="120">
        <f t="shared" si="181"/>
        <v>-9999</v>
      </c>
      <c r="AC487" s="139">
        <f t="shared" si="182"/>
        <v>0</v>
      </c>
      <c r="AD487" s="139">
        <f t="shared" si="183"/>
        <v>-9999</v>
      </c>
      <c r="AE487" s="139">
        <f t="shared" si="184"/>
        <v>0</v>
      </c>
      <c r="AF487" s="139">
        <f t="shared" si="185"/>
        <v>-9999</v>
      </c>
      <c r="AG487" s="143"/>
      <c r="AH487" s="139">
        <f t="shared" si="186"/>
        <v>1.7527821288140035E-2</v>
      </c>
      <c r="AI487" s="139">
        <f t="shared" si="187"/>
        <v>0.94070450317383725</v>
      </c>
      <c r="AJ487" s="139">
        <f t="shared" si="188"/>
        <v>0.70033663967173654</v>
      </c>
      <c r="AK487" s="139">
        <f t="shared" si="189"/>
        <v>3.6159814536456708E-3</v>
      </c>
      <c r="AL487" s="139">
        <f t="shared" si="190"/>
        <v>3.0806856844577291</v>
      </c>
      <c r="AM487" s="139">
        <f t="shared" si="191"/>
        <v>32.826812986758966</v>
      </c>
      <c r="AN487" s="139">
        <f t="shared" si="194"/>
        <v>34.492882367762817</v>
      </c>
      <c r="AO487" s="139">
        <f t="shared" si="194"/>
        <v>34.492882367586425</v>
      </c>
      <c r="AP487" s="139">
        <f t="shared" si="194"/>
        <v>34.492882370561951</v>
      </c>
      <c r="AQ487" s="139">
        <f t="shared" si="194"/>
        <v>34.492882320368814</v>
      </c>
      <c r="AR487" s="139">
        <f t="shared" si="194"/>
        <v>34.492883167058793</v>
      </c>
      <c r="AS487" s="139">
        <f t="shared" si="194"/>
        <v>34.492868884543434</v>
      </c>
      <c r="AT487" s="139">
        <f t="shared" si="194"/>
        <v>34.49310980950527</v>
      </c>
      <c r="AU487" s="139">
        <f t="shared" si="193"/>
        <v>34.489045248501306</v>
      </c>
    </row>
    <row r="488" spans="26:64" x14ac:dyDescent="0.2">
      <c r="Z488" s="139">
        <f t="shared" si="179"/>
        <v>0</v>
      </c>
      <c r="AA488" s="139">
        <f t="shared" si="180"/>
        <v>-9.1877607334964195E-4</v>
      </c>
      <c r="AB488" s="120">
        <f t="shared" si="181"/>
        <v>-9999</v>
      </c>
      <c r="AC488" s="139">
        <f t="shared" si="182"/>
        <v>0</v>
      </c>
      <c r="AD488" s="139">
        <f t="shared" si="183"/>
        <v>-9999</v>
      </c>
      <c r="AE488" s="139">
        <f t="shared" si="184"/>
        <v>0</v>
      </c>
      <c r="AF488" s="139">
        <f t="shared" si="185"/>
        <v>-9999</v>
      </c>
      <c r="AG488" s="143"/>
      <c r="AH488" s="139">
        <f t="shared" si="186"/>
        <v>1.7527821288140035E-2</v>
      </c>
      <c r="AI488" s="139">
        <f t="shared" si="187"/>
        <v>0.94070450317383725</v>
      </c>
      <c r="AJ488" s="139">
        <f t="shared" si="188"/>
        <v>0.70033663967173654</v>
      </c>
      <c r="AK488" s="139">
        <f t="shared" si="189"/>
        <v>3.6159814536456708E-3</v>
      </c>
      <c r="AL488" s="139">
        <f t="shared" si="190"/>
        <v>3.0806856844577291</v>
      </c>
      <c r="AM488" s="139">
        <f t="shared" si="191"/>
        <v>32.826812986758966</v>
      </c>
      <c r="AN488" s="139">
        <f t="shared" si="194"/>
        <v>34.492882367762817</v>
      </c>
      <c r="AO488" s="139">
        <f t="shared" si="194"/>
        <v>34.492882367586425</v>
      </c>
      <c r="AP488" s="139">
        <f t="shared" si="194"/>
        <v>34.492882370561951</v>
      </c>
      <c r="AQ488" s="139">
        <f t="shared" si="194"/>
        <v>34.492882320368814</v>
      </c>
      <c r="AR488" s="139">
        <f t="shared" si="194"/>
        <v>34.492883167058793</v>
      </c>
      <c r="AS488" s="139">
        <f t="shared" si="194"/>
        <v>34.492868884543434</v>
      </c>
      <c r="AT488" s="139">
        <f t="shared" si="194"/>
        <v>34.49310980950527</v>
      </c>
      <c r="AU488" s="139">
        <f t="shared" si="193"/>
        <v>34.489045248501306</v>
      </c>
    </row>
    <row r="489" spans="26:64" x14ac:dyDescent="0.2">
      <c r="Z489">
        <f t="shared" si="179"/>
        <v>0</v>
      </c>
      <c r="AA489" s="120">
        <f t="shared" si="180"/>
        <v>-9.1877607334964195E-4</v>
      </c>
      <c r="AB489" s="120">
        <f t="shared" si="181"/>
        <v>-9999</v>
      </c>
      <c r="AC489" s="120">
        <f t="shared" si="182"/>
        <v>0</v>
      </c>
      <c r="AD489" s="120">
        <f t="shared" si="183"/>
        <v>-9999</v>
      </c>
      <c r="AE489" s="120">
        <f t="shared" si="184"/>
        <v>0</v>
      </c>
      <c r="AF489">
        <f t="shared" si="185"/>
        <v>-9999</v>
      </c>
      <c r="AG489" s="136"/>
      <c r="AH489">
        <f t="shared" si="186"/>
        <v>1.7527821288140035E-2</v>
      </c>
      <c r="AI489">
        <f t="shared" si="187"/>
        <v>0.94070450317383725</v>
      </c>
      <c r="AJ489">
        <f t="shared" si="188"/>
        <v>0.70033663967173654</v>
      </c>
      <c r="AK489">
        <f t="shared" si="189"/>
        <v>3.6159814536456708E-3</v>
      </c>
      <c r="AL489">
        <f t="shared" si="190"/>
        <v>3.0806856844577291</v>
      </c>
      <c r="AM489">
        <f t="shared" si="191"/>
        <v>32.826812986758966</v>
      </c>
      <c r="AN489" s="120">
        <f t="shared" si="194"/>
        <v>34.492882367762817</v>
      </c>
      <c r="AO489" s="120">
        <f t="shared" si="194"/>
        <v>34.492882367586425</v>
      </c>
      <c r="AP489" s="120">
        <f t="shared" si="194"/>
        <v>34.492882370561951</v>
      </c>
      <c r="AQ489" s="120">
        <f t="shared" si="194"/>
        <v>34.492882320368814</v>
      </c>
      <c r="AR489" s="120">
        <f t="shared" si="194"/>
        <v>34.492883167058793</v>
      </c>
      <c r="AS489" s="120">
        <f t="shared" si="194"/>
        <v>34.492868884543434</v>
      </c>
      <c r="AT489" s="120">
        <f t="shared" si="194"/>
        <v>34.49310980950527</v>
      </c>
      <c r="AU489" s="120">
        <f t="shared" si="193"/>
        <v>34.489045248501306</v>
      </c>
    </row>
    <row r="490" spans="26:64" x14ac:dyDescent="0.2">
      <c r="Z490">
        <f t="shared" si="179"/>
        <v>0</v>
      </c>
      <c r="AA490" s="120">
        <f t="shared" si="180"/>
        <v>-9.1877607334964195E-4</v>
      </c>
      <c r="AB490" s="120">
        <f t="shared" si="181"/>
        <v>-9999</v>
      </c>
      <c r="AC490" s="120">
        <f t="shared" si="182"/>
        <v>0</v>
      </c>
      <c r="AD490" s="120">
        <f t="shared" si="183"/>
        <v>-9999</v>
      </c>
      <c r="AE490" s="120">
        <f t="shared" si="184"/>
        <v>0</v>
      </c>
      <c r="AF490">
        <f t="shared" si="185"/>
        <v>-9999</v>
      </c>
      <c r="AG490" s="136"/>
      <c r="AH490">
        <f t="shared" si="186"/>
        <v>1.7527821288140035E-2</v>
      </c>
      <c r="AI490">
        <f t="shared" si="187"/>
        <v>0.94070450317383725</v>
      </c>
      <c r="AJ490">
        <f t="shared" si="188"/>
        <v>0.70033663967173654</v>
      </c>
      <c r="AK490">
        <f t="shared" si="189"/>
        <v>3.6159814536456708E-3</v>
      </c>
      <c r="AL490">
        <f t="shared" si="190"/>
        <v>3.0806856844577291</v>
      </c>
      <c r="AM490">
        <f t="shared" si="191"/>
        <v>32.826812986758966</v>
      </c>
      <c r="AN490" s="120">
        <f t="shared" si="194"/>
        <v>34.492882367762817</v>
      </c>
      <c r="AO490" s="120">
        <f t="shared" si="194"/>
        <v>34.492882367586425</v>
      </c>
      <c r="AP490" s="120">
        <f t="shared" si="194"/>
        <v>34.492882370561951</v>
      </c>
      <c r="AQ490" s="120">
        <f t="shared" si="194"/>
        <v>34.492882320368814</v>
      </c>
      <c r="AR490" s="120">
        <f t="shared" si="194"/>
        <v>34.492883167058793</v>
      </c>
      <c r="AS490" s="120">
        <f t="shared" si="194"/>
        <v>34.492868884543434</v>
      </c>
      <c r="AT490" s="120">
        <f t="shared" si="194"/>
        <v>34.49310980950527</v>
      </c>
      <c r="AU490" s="120">
        <f t="shared" si="193"/>
        <v>34.489045248501306</v>
      </c>
    </row>
    <row r="491" spans="26:64" x14ac:dyDescent="0.2">
      <c r="Z491">
        <f t="shared" si="179"/>
        <v>0</v>
      </c>
      <c r="AA491" s="120">
        <f t="shared" si="180"/>
        <v>-9.1877607334964195E-4</v>
      </c>
      <c r="AB491" s="120">
        <f t="shared" si="181"/>
        <v>-9999</v>
      </c>
      <c r="AC491" s="120">
        <f t="shared" si="182"/>
        <v>0</v>
      </c>
      <c r="AD491" s="120">
        <f t="shared" si="183"/>
        <v>-9999</v>
      </c>
      <c r="AE491" s="120">
        <f t="shared" si="184"/>
        <v>0</v>
      </c>
      <c r="AF491">
        <f t="shared" si="185"/>
        <v>-9999</v>
      </c>
      <c r="AG491" s="136"/>
      <c r="AH491">
        <f t="shared" si="186"/>
        <v>1.7527821288140035E-2</v>
      </c>
      <c r="AI491">
        <f t="shared" si="187"/>
        <v>0.94070450317383725</v>
      </c>
      <c r="AJ491">
        <f t="shared" si="188"/>
        <v>0.70033663967173654</v>
      </c>
      <c r="AK491">
        <f t="shared" si="189"/>
        <v>3.6159814536456708E-3</v>
      </c>
      <c r="AL491">
        <f t="shared" si="190"/>
        <v>3.0806856844577291</v>
      </c>
      <c r="AM491">
        <f t="shared" si="191"/>
        <v>32.826812986758966</v>
      </c>
      <c r="AN491" s="120">
        <f t="shared" si="194"/>
        <v>34.492882367762817</v>
      </c>
      <c r="AO491" s="120">
        <f t="shared" si="194"/>
        <v>34.492882367586425</v>
      </c>
      <c r="AP491" s="120">
        <f t="shared" si="194"/>
        <v>34.492882370561951</v>
      </c>
      <c r="AQ491" s="120">
        <f t="shared" si="194"/>
        <v>34.492882320368814</v>
      </c>
      <c r="AR491" s="120">
        <f t="shared" si="194"/>
        <v>34.492883167058793</v>
      </c>
      <c r="AS491" s="120">
        <f t="shared" si="194"/>
        <v>34.492868884543434</v>
      </c>
      <c r="AT491" s="120">
        <f t="shared" si="194"/>
        <v>34.49310980950527</v>
      </c>
      <c r="AU491" s="120">
        <f t="shared" si="193"/>
        <v>34.489045248501306</v>
      </c>
    </row>
    <row r="492" spans="26:64" x14ac:dyDescent="0.2">
      <c r="Z492">
        <f t="shared" si="179"/>
        <v>0</v>
      </c>
      <c r="AA492" s="120">
        <f t="shared" si="180"/>
        <v>-9.1877607334964195E-4</v>
      </c>
      <c r="AB492" s="120">
        <f t="shared" si="181"/>
        <v>-9999</v>
      </c>
      <c r="AC492" s="120">
        <f t="shared" si="182"/>
        <v>0</v>
      </c>
      <c r="AD492" s="120">
        <f t="shared" si="183"/>
        <v>-9999</v>
      </c>
      <c r="AE492" s="120">
        <f t="shared" si="184"/>
        <v>0</v>
      </c>
      <c r="AF492">
        <f t="shared" si="185"/>
        <v>-9999</v>
      </c>
      <c r="AG492" s="136"/>
      <c r="AH492">
        <f t="shared" si="186"/>
        <v>1.7527821288140035E-2</v>
      </c>
      <c r="AI492">
        <f t="shared" si="187"/>
        <v>0.94070450317383725</v>
      </c>
      <c r="AJ492">
        <f t="shared" si="188"/>
        <v>0.70033663967173654</v>
      </c>
      <c r="AK492">
        <f t="shared" si="189"/>
        <v>3.6159814536456708E-3</v>
      </c>
      <c r="AL492">
        <f t="shared" si="190"/>
        <v>3.0806856844577291</v>
      </c>
      <c r="AM492">
        <f t="shared" si="191"/>
        <v>32.826812986758966</v>
      </c>
      <c r="AN492" s="120">
        <f t="shared" si="194"/>
        <v>34.492882367762817</v>
      </c>
      <c r="AO492" s="120">
        <f t="shared" si="194"/>
        <v>34.492882367586425</v>
      </c>
      <c r="AP492" s="120">
        <f t="shared" si="194"/>
        <v>34.492882370561951</v>
      </c>
      <c r="AQ492" s="120">
        <f t="shared" si="194"/>
        <v>34.492882320368814</v>
      </c>
      <c r="AR492" s="120">
        <f t="shared" si="194"/>
        <v>34.492883167058793</v>
      </c>
      <c r="AS492" s="120">
        <f t="shared" si="194"/>
        <v>34.492868884543434</v>
      </c>
      <c r="AT492" s="120">
        <f t="shared" si="194"/>
        <v>34.49310980950527</v>
      </c>
      <c r="AU492" s="120">
        <f t="shared" si="193"/>
        <v>34.489045248501306</v>
      </c>
    </row>
    <row r="493" spans="26:64" x14ac:dyDescent="0.2">
      <c r="Z493">
        <f t="shared" si="179"/>
        <v>0</v>
      </c>
      <c r="AA493" s="120">
        <f t="shared" si="180"/>
        <v>-9.1877607334964195E-4</v>
      </c>
      <c r="AB493" s="120">
        <f t="shared" si="181"/>
        <v>-9999</v>
      </c>
      <c r="AC493" s="120">
        <f t="shared" si="182"/>
        <v>0</v>
      </c>
      <c r="AD493" s="120">
        <f t="shared" si="183"/>
        <v>-9999</v>
      </c>
      <c r="AE493" s="120">
        <f t="shared" si="184"/>
        <v>0</v>
      </c>
      <c r="AF493">
        <f t="shared" si="185"/>
        <v>-9999</v>
      </c>
      <c r="AG493" s="136"/>
      <c r="AH493">
        <f t="shared" si="186"/>
        <v>1.7527821288140035E-2</v>
      </c>
      <c r="AI493">
        <f t="shared" si="187"/>
        <v>0.94070450317383725</v>
      </c>
      <c r="AJ493">
        <f t="shared" si="188"/>
        <v>0.70033663967173654</v>
      </c>
      <c r="AK493">
        <f t="shared" si="189"/>
        <v>3.6159814536456708E-3</v>
      </c>
      <c r="AL493">
        <f t="shared" si="190"/>
        <v>3.0806856844577291</v>
      </c>
      <c r="AM493">
        <f t="shared" si="191"/>
        <v>32.826812986758966</v>
      </c>
      <c r="AN493" s="120">
        <f t="shared" si="194"/>
        <v>34.492882367762817</v>
      </c>
      <c r="AO493" s="120">
        <f t="shared" si="194"/>
        <v>34.492882367586425</v>
      </c>
      <c r="AP493" s="120">
        <f t="shared" si="194"/>
        <v>34.492882370561951</v>
      </c>
      <c r="AQ493" s="120">
        <f t="shared" si="194"/>
        <v>34.492882320368814</v>
      </c>
      <c r="AR493" s="120">
        <f t="shared" si="194"/>
        <v>34.492883167058793</v>
      </c>
      <c r="AS493" s="120">
        <f t="shared" si="194"/>
        <v>34.492868884543434</v>
      </c>
      <c r="AT493" s="120">
        <f t="shared" si="194"/>
        <v>34.49310980950527</v>
      </c>
      <c r="AU493" s="120">
        <f t="shared" si="193"/>
        <v>34.489045248501306</v>
      </c>
    </row>
    <row r="494" spans="26:64" x14ac:dyDescent="0.2">
      <c r="Z494">
        <f t="shared" si="179"/>
        <v>0</v>
      </c>
      <c r="AA494" s="120">
        <f t="shared" si="180"/>
        <v>-9.1877607334964195E-4</v>
      </c>
      <c r="AB494" s="120">
        <f t="shared" si="181"/>
        <v>-9999</v>
      </c>
      <c r="AC494" s="120">
        <f t="shared" si="182"/>
        <v>0</v>
      </c>
      <c r="AD494" s="120">
        <f t="shared" si="183"/>
        <v>-9999</v>
      </c>
      <c r="AE494" s="120">
        <f t="shared" si="184"/>
        <v>0</v>
      </c>
      <c r="AF494">
        <f t="shared" si="185"/>
        <v>-9999</v>
      </c>
      <c r="AG494" s="136"/>
      <c r="AH494">
        <f t="shared" si="186"/>
        <v>1.7527821288140035E-2</v>
      </c>
      <c r="AI494">
        <f t="shared" si="187"/>
        <v>0.94070450317383725</v>
      </c>
      <c r="AJ494">
        <f t="shared" si="188"/>
        <v>0.70033663967173654</v>
      </c>
      <c r="AK494">
        <f t="shared" si="189"/>
        <v>3.6159814536456708E-3</v>
      </c>
      <c r="AL494">
        <f t="shared" si="190"/>
        <v>3.0806856844577291</v>
      </c>
      <c r="AM494">
        <f t="shared" si="191"/>
        <v>32.826812986758966</v>
      </c>
      <c r="AN494" s="120">
        <f t="shared" si="194"/>
        <v>34.492882367762817</v>
      </c>
      <c r="AO494" s="120">
        <f t="shared" si="194"/>
        <v>34.492882367586425</v>
      </c>
      <c r="AP494" s="120">
        <f t="shared" si="194"/>
        <v>34.492882370561951</v>
      </c>
      <c r="AQ494" s="120">
        <f t="shared" si="194"/>
        <v>34.492882320368814</v>
      </c>
      <c r="AR494" s="120">
        <f t="shared" si="194"/>
        <v>34.492883167058793</v>
      </c>
      <c r="AS494" s="120">
        <f t="shared" si="194"/>
        <v>34.492868884543434</v>
      </c>
      <c r="AT494" s="120">
        <f t="shared" si="194"/>
        <v>34.49310980950527</v>
      </c>
      <c r="AU494" s="120">
        <f t="shared" si="193"/>
        <v>34.489045248501306</v>
      </c>
    </row>
    <row r="495" spans="26:64" x14ac:dyDescent="0.2">
      <c r="Z495">
        <f t="shared" si="179"/>
        <v>0</v>
      </c>
      <c r="AA495" s="120">
        <f t="shared" si="180"/>
        <v>-9.1877607334964195E-4</v>
      </c>
      <c r="AB495" s="120">
        <f t="shared" si="181"/>
        <v>-9999</v>
      </c>
      <c r="AC495" s="120">
        <f t="shared" si="182"/>
        <v>0</v>
      </c>
      <c r="AD495" s="120">
        <f t="shared" si="183"/>
        <v>-9999</v>
      </c>
      <c r="AE495" s="120">
        <f t="shared" si="184"/>
        <v>0</v>
      </c>
      <c r="AF495">
        <f t="shared" si="185"/>
        <v>-9999</v>
      </c>
      <c r="AG495" s="136"/>
      <c r="AH495">
        <f t="shared" si="186"/>
        <v>1.7527821288140035E-2</v>
      </c>
      <c r="AI495">
        <f t="shared" si="187"/>
        <v>0.94070450317383725</v>
      </c>
      <c r="AJ495">
        <f t="shared" si="188"/>
        <v>0.70033663967173654</v>
      </c>
      <c r="AK495">
        <f t="shared" si="189"/>
        <v>3.6159814536456708E-3</v>
      </c>
      <c r="AL495">
        <f t="shared" si="190"/>
        <v>3.0806856844577291</v>
      </c>
      <c r="AM495">
        <f t="shared" si="191"/>
        <v>32.826812986758966</v>
      </c>
      <c r="AN495" s="120">
        <f t="shared" si="194"/>
        <v>34.492882367762817</v>
      </c>
      <c r="AO495" s="120">
        <f t="shared" si="194"/>
        <v>34.492882367586425</v>
      </c>
      <c r="AP495" s="120">
        <f t="shared" si="194"/>
        <v>34.492882370561951</v>
      </c>
      <c r="AQ495" s="120">
        <f t="shared" si="194"/>
        <v>34.492882320368814</v>
      </c>
      <c r="AR495" s="120">
        <f t="shared" si="194"/>
        <v>34.492883167058793</v>
      </c>
      <c r="AS495" s="120">
        <f t="shared" si="194"/>
        <v>34.492868884543434</v>
      </c>
      <c r="AT495" s="120">
        <f t="shared" si="194"/>
        <v>34.49310980950527</v>
      </c>
      <c r="AU495" s="120">
        <f t="shared" si="193"/>
        <v>34.489045248501306</v>
      </c>
    </row>
    <row r="496" spans="26:64" x14ac:dyDescent="0.2">
      <c r="Z496">
        <f t="shared" si="179"/>
        <v>0</v>
      </c>
      <c r="AA496" s="120">
        <f t="shared" si="180"/>
        <v>-9.1877607334964195E-4</v>
      </c>
      <c r="AB496" s="120">
        <f t="shared" si="181"/>
        <v>-9999</v>
      </c>
      <c r="AC496" s="120">
        <f t="shared" si="182"/>
        <v>0</v>
      </c>
      <c r="AD496" s="120">
        <f t="shared" si="183"/>
        <v>-9999</v>
      </c>
      <c r="AE496" s="120">
        <f t="shared" si="184"/>
        <v>0</v>
      </c>
      <c r="AF496">
        <f t="shared" si="185"/>
        <v>-9999</v>
      </c>
      <c r="AG496" s="136"/>
      <c r="AH496">
        <f t="shared" si="186"/>
        <v>1.7527821288140035E-2</v>
      </c>
      <c r="AI496">
        <f t="shared" si="187"/>
        <v>0.94070450317383725</v>
      </c>
      <c r="AJ496">
        <f t="shared" si="188"/>
        <v>0.70033663967173654</v>
      </c>
      <c r="AK496">
        <f t="shared" si="189"/>
        <v>3.6159814536456708E-3</v>
      </c>
      <c r="AL496">
        <f t="shared" si="190"/>
        <v>3.0806856844577291</v>
      </c>
      <c r="AM496">
        <f t="shared" si="191"/>
        <v>32.826812986758966</v>
      </c>
      <c r="AN496" s="120">
        <f t="shared" si="194"/>
        <v>34.492882367762817</v>
      </c>
      <c r="AO496" s="120">
        <f t="shared" si="194"/>
        <v>34.492882367586425</v>
      </c>
      <c r="AP496" s="120">
        <f t="shared" si="194"/>
        <v>34.492882370561951</v>
      </c>
      <c r="AQ496" s="120">
        <f t="shared" si="194"/>
        <v>34.492882320368814</v>
      </c>
      <c r="AR496" s="120">
        <f t="shared" si="194"/>
        <v>34.492883167058793</v>
      </c>
      <c r="AS496" s="120">
        <f t="shared" si="194"/>
        <v>34.492868884543434</v>
      </c>
      <c r="AT496" s="120">
        <f t="shared" si="194"/>
        <v>34.49310980950527</v>
      </c>
      <c r="AU496" s="120">
        <f t="shared" si="193"/>
        <v>34.489045248501306</v>
      </c>
    </row>
    <row r="497" spans="26:47" x14ac:dyDescent="0.2">
      <c r="Z497">
        <f t="shared" si="179"/>
        <v>0</v>
      </c>
      <c r="AA497" s="120">
        <f t="shared" si="180"/>
        <v>-9.1877607334964195E-4</v>
      </c>
      <c r="AB497" s="120">
        <f t="shared" si="181"/>
        <v>-9999</v>
      </c>
      <c r="AC497" s="120">
        <f t="shared" si="182"/>
        <v>0</v>
      </c>
      <c r="AD497" s="120">
        <f t="shared" si="183"/>
        <v>-9999</v>
      </c>
      <c r="AE497" s="120">
        <f t="shared" si="184"/>
        <v>0</v>
      </c>
      <c r="AF497">
        <f t="shared" si="185"/>
        <v>-9999</v>
      </c>
      <c r="AG497" s="136"/>
      <c r="AH497">
        <f t="shared" si="186"/>
        <v>1.7527821288140035E-2</v>
      </c>
      <c r="AI497">
        <f t="shared" si="187"/>
        <v>0.94070450317383725</v>
      </c>
      <c r="AJ497">
        <f t="shared" si="188"/>
        <v>0.70033663967173654</v>
      </c>
      <c r="AK497">
        <f t="shared" si="189"/>
        <v>3.6159814536456708E-3</v>
      </c>
      <c r="AL497">
        <f t="shared" si="190"/>
        <v>3.0806856844577291</v>
      </c>
      <c r="AM497">
        <f t="shared" si="191"/>
        <v>32.826812986758966</v>
      </c>
      <c r="AN497" s="120">
        <f t="shared" si="194"/>
        <v>34.492882367762817</v>
      </c>
      <c r="AO497" s="120">
        <f t="shared" si="194"/>
        <v>34.492882367586425</v>
      </c>
      <c r="AP497" s="120">
        <f t="shared" si="194"/>
        <v>34.492882370561951</v>
      </c>
      <c r="AQ497" s="120">
        <f t="shared" si="194"/>
        <v>34.492882320368814</v>
      </c>
      <c r="AR497" s="120">
        <f t="shared" si="194"/>
        <v>34.492883167058793</v>
      </c>
      <c r="AS497" s="120">
        <f t="shared" si="194"/>
        <v>34.492868884543434</v>
      </c>
      <c r="AT497" s="120">
        <f t="shared" si="194"/>
        <v>34.49310980950527</v>
      </c>
      <c r="AU497" s="120">
        <f t="shared" si="193"/>
        <v>34.489045248501306</v>
      </c>
    </row>
    <row r="498" spans="26:47" x14ac:dyDescent="0.2">
      <c r="Z498">
        <f t="shared" si="179"/>
        <v>0</v>
      </c>
      <c r="AA498" s="120">
        <f t="shared" si="180"/>
        <v>-9.1877607334964195E-4</v>
      </c>
      <c r="AB498" s="120">
        <f t="shared" si="181"/>
        <v>-9999</v>
      </c>
      <c r="AC498" s="120">
        <f t="shared" si="182"/>
        <v>0</v>
      </c>
      <c r="AD498" s="120">
        <f t="shared" si="183"/>
        <v>-9999</v>
      </c>
      <c r="AE498" s="120">
        <f t="shared" si="184"/>
        <v>0</v>
      </c>
      <c r="AF498">
        <f t="shared" si="185"/>
        <v>-9999</v>
      </c>
      <c r="AG498" s="136"/>
      <c r="AH498">
        <f t="shared" si="186"/>
        <v>1.7527821288140035E-2</v>
      </c>
      <c r="AI498">
        <f t="shared" si="187"/>
        <v>0.94070450317383725</v>
      </c>
      <c r="AJ498">
        <f t="shared" si="188"/>
        <v>0.70033663967173654</v>
      </c>
      <c r="AK498">
        <f t="shared" si="189"/>
        <v>3.6159814536456708E-3</v>
      </c>
      <c r="AL498">
        <f t="shared" si="190"/>
        <v>3.0806856844577291</v>
      </c>
      <c r="AM498">
        <f t="shared" si="191"/>
        <v>32.826812986758966</v>
      </c>
      <c r="AN498" s="120">
        <f t="shared" si="194"/>
        <v>34.492882367762817</v>
      </c>
      <c r="AO498" s="120">
        <f t="shared" si="194"/>
        <v>34.492882367586425</v>
      </c>
      <c r="AP498" s="120">
        <f t="shared" si="194"/>
        <v>34.492882370561951</v>
      </c>
      <c r="AQ498" s="120">
        <f t="shared" si="194"/>
        <v>34.492882320368814</v>
      </c>
      <c r="AR498" s="120">
        <f t="shared" si="194"/>
        <v>34.492883167058793</v>
      </c>
      <c r="AS498" s="120">
        <f t="shared" si="194"/>
        <v>34.492868884543434</v>
      </c>
      <c r="AT498" s="120">
        <f t="shared" si="194"/>
        <v>34.49310980950527</v>
      </c>
      <c r="AU498" s="120">
        <f t="shared" si="193"/>
        <v>34.489045248501306</v>
      </c>
    </row>
    <row r="499" spans="26:47" x14ac:dyDescent="0.2">
      <c r="Z499" s="139">
        <f t="shared" si="179"/>
        <v>0</v>
      </c>
      <c r="AA499" s="139">
        <f t="shared" si="180"/>
        <v>-9.1877607334964195E-4</v>
      </c>
      <c r="AB499" s="120">
        <f t="shared" si="181"/>
        <v>-9999</v>
      </c>
      <c r="AC499" s="139">
        <f t="shared" si="182"/>
        <v>0</v>
      </c>
      <c r="AD499" s="139">
        <f t="shared" si="183"/>
        <v>-9999</v>
      </c>
      <c r="AE499" s="139">
        <f t="shared" si="184"/>
        <v>0</v>
      </c>
      <c r="AF499" s="139">
        <f t="shared" si="185"/>
        <v>-9999</v>
      </c>
      <c r="AG499" s="143"/>
      <c r="AH499" s="139">
        <f t="shared" si="186"/>
        <v>1.7527821288140035E-2</v>
      </c>
      <c r="AI499" s="139">
        <f t="shared" si="187"/>
        <v>0.94070450317383725</v>
      </c>
      <c r="AJ499" s="139">
        <f t="shared" si="188"/>
        <v>0.70033663967173654</v>
      </c>
      <c r="AK499" s="139">
        <f t="shared" si="189"/>
        <v>3.6159814536456708E-3</v>
      </c>
      <c r="AL499" s="139">
        <f t="shared" si="190"/>
        <v>3.0806856844577291</v>
      </c>
      <c r="AM499" s="139">
        <f t="shared" si="191"/>
        <v>32.826812986758966</v>
      </c>
      <c r="AN499" s="139">
        <f t="shared" si="194"/>
        <v>34.492882367762817</v>
      </c>
      <c r="AO499" s="139">
        <f t="shared" si="194"/>
        <v>34.492882367586425</v>
      </c>
      <c r="AP499" s="139">
        <f t="shared" si="194"/>
        <v>34.492882370561951</v>
      </c>
      <c r="AQ499" s="139">
        <f t="shared" si="194"/>
        <v>34.492882320368814</v>
      </c>
      <c r="AR499" s="139">
        <f t="shared" si="194"/>
        <v>34.492883167058793</v>
      </c>
      <c r="AS499" s="139">
        <f t="shared" si="194"/>
        <v>34.492868884543434</v>
      </c>
      <c r="AT499" s="139">
        <f t="shared" si="194"/>
        <v>34.49310980950527</v>
      </c>
      <c r="AU499" s="139">
        <f t="shared" si="193"/>
        <v>34.489045248501306</v>
      </c>
    </row>
    <row r="500" spans="26:47" x14ac:dyDescent="0.2">
      <c r="Z500" s="139">
        <f t="shared" si="179"/>
        <v>0</v>
      </c>
      <c r="AA500" s="139">
        <f t="shared" si="180"/>
        <v>-9.1877607334964195E-4</v>
      </c>
      <c r="AB500" s="120">
        <f t="shared" si="181"/>
        <v>-9999</v>
      </c>
      <c r="AC500" s="139">
        <f t="shared" si="182"/>
        <v>0</v>
      </c>
      <c r="AD500" s="139">
        <f t="shared" si="183"/>
        <v>-9999</v>
      </c>
      <c r="AE500" s="139">
        <f t="shared" si="184"/>
        <v>0</v>
      </c>
      <c r="AF500" s="139">
        <f t="shared" si="185"/>
        <v>-9999</v>
      </c>
      <c r="AG500" s="143"/>
      <c r="AH500" s="139">
        <f t="shared" si="186"/>
        <v>1.7527821288140035E-2</v>
      </c>
      <c r="AI500" s="139">
        <f t="shared" si="187"/>
        <v>0.94070450317383725</v>
      </c>
      <c r="AJ500" s="139">
        <f t="shared" si="188"/>
        <v>0.70033663967173654</v>
      </c>
      <c r="AK500" s="139">
        <f t="shared" si="189"/>
        <v>3.6159814536456708E-3</v>
      </c>
      <c r="AL500" s="139">
        <f t="shared" si="190"/>
        <v>3.0806856844577291</v>
      </c>
      <c r="AM500" s="139">
        <f t="shared" si="191"/>
        <v>32.826812986758966</v>
      </c>
      <c r="AN500" s="139">
        <f t="shared" si="194"/>
        <v>34.492882367762817</v>
      </c>
      <c r="AO500" s="139">
        <f t="shared" si="194"/>
        <v>34.492882367586425</v>
      </c>
      <c r="AP500" s="139">
        <f t="shared" si="194"/>
        <v>34.492882370561951</v>
      </c>
      <c r="AQ500" s="139">
        <f t="shared" si="194"/>
        <v>34.492882320368814</v>
      </c>
      <c r="AR500" s="139">
        <f t="shared" si="194"/>
        <v>34.492883167058793</v>
      </c>
      <c r="AS500" s="139">
        <f t="shared" si="194"/>
        <v>34.492868884543434</v>
      </c>
      <c r="AT500" s="139">
        <f t="shared" si="194"/>
        <v>34.49310980950527</v>
      </c>
      <c r="AU500" s="139">
        <f t="shared" si="193"/>
        <v>34.489045248501306</v>
      </c>
    </row>
    <row r="501" spans="26:47" x14ac:dyDescent="0.2">
      <c r="Z501" s="139">
        <f t="shared" si="179"/>
        <v>0</v>
      </c>
      <c r="AA501" s="139">
        <f t="shared" si="180"/>
        <v>-9.1877607334964195E-4</v>
      </c>
      <c r="AB501" s="120">
        <f t="shared" si="181"/>
        <v>-9999</v>
      </c>
      <c r="AC501" s="139">
        <f t="shared" si="182"/>
        <v>0</v>
      </c>
      <c r="AD501" s="139">
        <f t="shared" si="183"/>
        <v>-9999</v>
      </c>
      <c r="AE501" s="139">
        <f t="shared" si="184"/>
        <v>0</v>
      </c>
      <c r="AF501" s="139">
        <f t="shared" si="185"/>
        <v>-9999</v>
      </c>
      <c r="AG501" s="143"/>
      <c r="AH501" s="139">
        <f t="shared" si="186"/>
        <v>1.7527821288140035E-2</v>
      </c>
      <c r="AI501" s="139">
        <f t="shared" si="187"/>
        <v>0.94070450317383725</v>
      </c>
      <c r="AJ501" s="139">
        <f t="shared" si="188"/>
        <v>0.70033663967173654</v>
      </c>
      <c r="AK501" s="139">
        <f t="shared" si="189"/>
        <v>3.6159814536456708E-3</v>
      </c>
      <c r="AL501" s="139">
        <f t="shared" si="190"/>
        <v>3.0806856844577291</v>
      </c>
      <c r="AM501" s="139">
        <f t="shared" si="191"/>
        <v>32.826812986758966</v>
      </c>
      <c r="AN501" s="139">
        <f t="shared" ref="AN501:AT516" si="195">$AU501+$AB$7*SIN(AO501)</f>
        <v>34.492882367762817</v>
      </c>
      <c r="AO501" s="139">
        <f t="shared" si="195"/>
        <v>34.492882367586425</v>
      </c>
      <c r="AP501" s="139">
        <f t="shared" si="195"/>
        <v>34.492882370561951</v>
      </c>
      <c r="AQ501" s="139">
        <f t="shared" si="195"/>
        <v>34.492882320368814</v>
      </c>
      <c r="AR501" s="139">
        <f t="shared" si="195"/>
        <v>34.492883167058793</v>
      </c>
      <c r="AS501" s="139">
        <f t="shared" si="195"/>
        <v>34.492868884543434</v>
      </c>
      <c r="AT501" s="139">
        <f t="shared" si="195"/>
        <v>34.49310980950527</v>
      </c>
      <c r="AU501" s="139">
        <f t="shared" si="193"/>
        <v>34.489045248501306</v>
      </c>
    </row>
    <row r="502" spans="26:47" x14ac:dyDescent="0.2">
      <c r="Z502" s="139">
        <f t="shared" si="179"/>
        <v>0</v>
      </c>
      <c r="AA502" s="139">
        <f t="shared" si="180"/>
        <v>-9.1877607334964195E-4</v>
      </c>
      <c r="AB502" s="120">
        <f t="shared" si="181"/>
        <v>-9999</v>
      </c>
      <c r="AC502" s="139">
        <f t="shared" si="182"/>
        <v>0</v>
      </c>
      <c r="AD502" s="139">
        <f t="shared" si="183"/>
        <v>-9999</v>
      </c>
      <c r="AE502" s="139">
        <f t="shared" si="184"/>
        <v>0</v>
      </c>
      <c r="AF502" s="139">
        <f t="shared" si="185"/>
        <v>-9999</v>
      </c>
      <c r="AG502" s="143"/>
      <c r="AH502" s="139">
        <f t="shared" si="186"/>
        <v>1.7527821288140035E-2</v>
      </c>
      <c r="AI502" s="139">
        <f t="shared" si="187"/>
        <v>0.94070450317383725</v>
      </c>
      <c r="AJ502" s="139">
        <f t="shared" si="188"/>
        <v>0.70033663967173654</v>
      </c>
      <c r="AK502" s="139">
        <f t="shared" si="189"/>
        <v>3.6159814536456708E-3</v>
      </c>
      <c r="AL502" s="139">
        <f t="shared" si="190"/>
        <v>3.0806856844577291</v>
      </c>
      <c r="AM502" s="139">
        <f t="shared" si="191"/>
        <v>32.826812986758966</v>
      </c>
      <c r="AN502" s="139">
        <f t="shared" si="195"/>
        <v>34.492882367762817</v>
      </c>
      <c r="AO502" s="139">
        <f t="shared" si="195"/>
        <v>34.492882367586425</v>
      </c>
      <c r="AP502" s="139">
        <f t="shared" si="195"/>
        <v>34.492882370561951</v>
      </c>
      <c r="AQ502" s="139">
        <f t="shared" si="195"/>
        <v>34.492882320368814</v>
      </c>
      <c r="AR502" s="139">
        <f t="shared" si="195"/>
        <v>34.492883167058793</v>
      </c>
      <c r="AS502" s="139">
        <f t="shared" si="195"/>
        <v>34.492868884543434</v>
      </c>
      <c r="AT502" s="139">
        <f t="shared" si="195"/>
        <v>34.49310980950527</v>
      </c>
      <c r="AU502" s="139">
        <f t="shared" si="193"/>
        <v>34.489045248501306</v>
      </c>
    </row>
    <row r="503" spans="26:47" x14ac:dyDescent="0.2">
      <c r="Z503" s="139">
        <f t="shared" si="179"/>
        <v>0</v>
      </c>
      <c r="AA503" s="139">
        <f t="shared" si="180"/>
        <v>-9.1877607334964195E-4</v>
      </c>
      <c r="AB503" s="120">
        <f t="shared" si="181"/>
        <v>-9999</v>
      </c>
      <c r="AC503" s="139">
        <f t="shared" si="182"/>
        <v>0</v>
      </c>
      <c r="AD503" s="139">
        <f t="shared" si="183"/>
        <v>-9999</v>
      </c>
      <c r="AE503" s="139">
        <f t="shared" si="184"/>
        <v>0</v>
      </c>
      <c r="AF503" s="139">
        <f t="shared" si="185"/>
        <v>-9999</v>
      </c>
      <c r="AG503" s="143"/>
      <c r="AH503" s="139">
        <f t="shared" si="186"/>
        <v>1.7527821288140035E-2</v>
      </c>
      <c r="AI503" s="139">
        <f t="shared" si="187"/>
        <v>0.94070450317383725</v>
      </c>
      <c r="AJ503" s="139">
        <f t="shared" si="188"/>
        <v>0.70033663967173654</v>
      </c>
      <c r="AK503" s="139">
        <f t="shared" si="189"/>
        <v>3.6159814536456708E-3</v>
      </c>
      <c r="AL503" s="139">
        <f t="shared" si="190"/>
        <v>3.0806856844577291</v>
      </c>
      <c r="AM503" s="139">
        <f t="shared" si="191"/>
        <v>32.826812986758966</v>
      </c>
      <c r="AN503" s="139">
        <f t="shared" si="195"/>
        <v>34.492882367762817</v>
      </c>
      <c r="AO503" s="139">
        <f t="shared" si="195"/>
        <v>34.492882367586425</v>
      </c>
      <c r="AP503" s="139">
        <f t="shared" si="195"/>
        <v>34.492882370561951</v>
      </c>
      <c r="AQ503" s="139">
        <f t="shared" si="195"/>
        <v>34.492882320368814</v>
      </c>
      <c r="AR503" s="139">
        <f t="shared" si="195"/>
        <v>34.492883167058793</v>
      </c>
      <c r="AS503" s="139">
        <f t="shared" si="195"/>
        <v>34.492868884543434</v>
      </c>
      <c r="AT503" s="139">
        <f t="shared" si="195"/>
        <v>34.49310980950527</v>
      </c>
      <c r="AU503" s="139">
        <f t="shared" si="193"/>
        <v>34.489045248501306</v>
      </c>
    </row>
    <row r="504" spans="26:47" x14ac:dyDescent="0.2">
      <c r="Z504" s="139">
        <f t="shared" si="179"/>
        <v>0</v>
      </c>
      <c r="AA504" s="139">
        <f t="shared" si="180"/>
        <v>-9.1877607334964195E-4</v>
      </c>
      <c r="AB504" s="120">
        <f t="shared" si="181"/>
        <v>-9999</v>
      </c>
      <c r="AC504" s="139">
        <f t="shared" si="182"/>
        <v>0</v>
      </c>
      <c r="AD504" s="139">
        <f t="shared" si="183"/>
        <v>-9999</v>
      </c>
      <c r="AE504" s="139">
        <f t="shared" si="184"/>
        <v>0</v>
      </c>
      <c r="AF504" s="139">
        <f t="shared" si="185"/>
        <v>-9999</v>
      </c>
      <c r="AG504" s="143"/>
      <c r="AH504" s="139">
        <f t="shared" si="186"/>
        <v>1.7527821288140035E-2</v>
      </c>
      <c r="AI504" s="139">
        <f t="shared" si="187"/>
        <v>0.94070450317383725</v>
      </c>
      <c r="AJ504" s="139">
        <f t="shared" si="188"/>
        <v>0.70033663967173654</v>
      </c>
      <c r="AK504" s="139">
        <f t="shared" si="189"/>
        <v>3.6159814536456708E-3</v>
      </c>
      <c r="AL504" s="139">
        <f t="shared" si="190"/>
        <v>3.0806856844577291</v>
      </c>
      <c r="AM504" s="139">
        <f t="shared" si="191"/>
        <v>32.826812986758966</v>
      </c>
      <c r="AN504" s="139">
        <f t="shared" si="195"/>
        <v>34.492882367762817</v>
      </c>
      <c r="AO504" s="139">
        <f t="shared" si="195"/>
        <v>34.492882367586425</v>
      </c>
      <c r="AP504" s="139">
        <f t="shared" si="195"/>
        <v>34.492882370561951</v>
      </c>
      <c r="AQ504" s="139">
        <f t="shared" si="195"/>
        <v>34.492882320368814</v>
      </c>
      <c r="AR504" s="139">
        <f t="shared" si="195"/>
        <v>34.492883167058793</v>
      </c>
      <c r="AS504" s="139">
        <f t="shared" si="195"/>
        <v>34.492868884543434</v>
      </c>
      <c r="AT504" s="139">
        <f t="shared" si="195"/>
        <v>34.49310980950527</v>
      </c>
      <c r="AU504" s="139">
        <f t="shared" si="193"/>
        <v>34.489045248501306</v>
      </c>
    </row>
    <row r="505" spans="26:47" x14ac:dyDescent="0.2">
      <c r="Z505" s="139">
        <f t="shared" si="179"/>
        <v>0</v>
      </c>
      <c r="AA505" s="139">
        <f t="shared" si="180"/>
        <v>-9.1877607334964195E-4</v>
      </c>
      <c r="AB505" s="120">
        <f t="shared" si="181"/>
        <v>-9999</v>
      </c>
      <c r="AC505" s="139">
        <f t="shared" si="182"/>
        <v>0</v>
      </c>
      <c r="AD505" s="139">
        <f t="shared" si="183"/>
        <v>-9999</v>
      </c>
      <c r="AE505" s="139">
        <f t="shared" si="184"/>
        <v>0</v>
      </c>
      <c r="AF505" s="139">
        <f t="shared" si="185"/>
        <v>-9999</v>
      </c>
      <c r="AG505" s="143"/>
      <c r="AH505" s="139">
        <f t="shared" si="186"/>
        <v>1.7527821288140035E-2</v>
      </c>
      <c r="AI505" s="139">
        <f t="shared" si="187"/>
        <v>0.94070450317383725</v>
      </c>
      <c r="AJ505" s="139">
        <f t="shared" si="188"/>
        <v>0.70033663967173654</v>
      </c>
      <c r="AK505" s="139">
        <f t="shared" si="189"/>
        <v>3.6159814536456708E-3</v>
      </c>
      <c r="AL505" s="139">
        <f t="shared" si="190"/>
        <v>3.0806856844577291</v>
      </c>
      <c r="AM505" s="139">
        <f t="shared" si="191"/>
        <v>32.826812986758966</v>
      </c>
      <c r="AN505" s="139">
        <f t="shared" si="195"/>
        <v>34.492882367762817</v>
      </c>
      <c r="AO505" s="139">
        <f t="shared" si="195"/>
        <v>34.492882367586425</v>
      </c>
      <c r="AP505" s="139">
        <f t="shared" si="195"/>
        <v>34.492882370561951</v>
      </c>
      <c r="AQ505" s="139">
        <f t="shared" si="195"/>
        <v>34.492882320368814</v>
      </c>
      <c r="AR505" s="139">
        <f t="shared" si="195"/>
        <v>34.492883167058793</v>
      </c>
      <c r="AS505" s="139">
        <f t="shared" si="195"/>
        <v>34.492868884543434</v>
      </c>
      <c r="AT505" s="139">
        <f t="shared" si="195"/>
        <v>34.49310980950527</v>
      </c>
      <c r="AU505" s="139">
        <f t="shared" si="193"/>
        <v>34.489045248501306</v>
      </c>
    </row>
    <row r="506" spans="26:47" x14ac:dyDescent="0.2">
      <c r="Z506" s="139">
        <f t="shared" si="179"/>
        <v>0</v>
      </c>
      <c r="AA506" s="139">
        <f t="shared" si="180"/>
        <v>-9.1877607334964195E-4</v>
      </c>
      <c r="AB506" s="120">
        <f t="shared" si="181"/>
        <v>-9999</v>
      </c>
      <c r="AC506" s="139">
        <f t="shared" si="182"/>
        <v>0</v>
      </c>
      <c r="AD506" s="139">
        <f t="shared" si="183"/>
        <v>-9999</v>
      </c>
      <c r="AE506" s="139">
        <f t="shared" si="184"/>
        <v>0</v>
      </c>
      <c r="AF506" s="139">
        <f t="shared" si="185"/>
        <v>-9999</v>
      </c>
      <c r="AG506" s="143"/>
      <c r="AH506" s="139">
        <f t="shared" si="186"/>
        <v>1.7527821288140035E-2</v>
      </c>
      <c r="AI506" s="139">
        <f t="shared" si="187"/>
        <v>0.94070450317383725</v>
      </c>
      <c r="AJ506" s="139">
        <f t="shared" si="188"/>
        <v>0.70033663967173654</v>
      </c>
      <c r="AK506" s="139">
        <f t="shared" si="189"/>
        <v>3.6159814536456708E-3</v>
      </c>
      <c r="AL506" s="139">
        <f t="shared" si="190"/>
        <v>3.0806856844577291</v>
      </c>
      <c r="AM506" s="139">
        <f t="shared" si="191"/>
        <v>32.826812986758966</v>
      </c>
      <c r="AN506" s="139">
        <f t="shared" si="195"/>
        <v>34.492882367762817</v>
      </c>
      <c r="AO506" s="139">
        <f t="shared" si="195"/>
        <v>34.492882367586425</v>
      </c>
      <c r="AP506" s="139">
        <f t="shared" si="195"/>
        <v>34.492882370561951</v>
      </c>
      <c r="AQ506" s="139">
        <f t="shared" si="195"/>
        <v>34.492882320368814</v>
      </c>
      <c r="AR506" s="139">
        <f t="shared" si="195"/>
        <v>34.492883167058793</v>
      </c>
      <c r="AS506" s="139">
        <f t="shared" si="195"/>
        <v>34.492868884543434</v>
      </c>
      <c r="AT506" s="139">
        <f t="shared" si="195"/>
        <v>34.49310980950527</v>
      </c>
      <c r="AU506" s="139">
        <f t="shared" si="193"/>
        <v>34.489045248501306</v>
      </c>
    </row>
    <row r="507" spans="26:47" x14ac:dyDescent="0.2">
      <c r="Z507" s="139">
        <f t="shared" si="179"/>
        <v>0</v>
      </c>
      <c r="AA507" s="139">
        <f t="shared" si="180"/>
        <v>-9.1877607334964195E-4</v>
      </c>
      <c r="AB507" s="120">
        <f t="shared" si="181"/>
        <v>-9999</v>
      </c>
      <c r="AC507" s="139">
        <f t="shared" si="182"/>
        <v>0</v>
      </c>
      <c r="AD507" s="139">
        <f t="shared" si="183"/>
        <v>-9999</v>
      </c>
      <c r="AE507" s="139">
        <f t="shared" si="184"/>
        <v>0</v>
      </c>
      <c r="AF507" s="139">
        <f t="shared" si="185"/>
        <v>-9999</v>
      </c>
      <c r="AG507" s="143"/>
      <c r="AH507" s="139">
        <f t="shared" si="186"/>
        <v>1.7527821288140035E-2</v>
      </c>
      <c r="AI507" s="139">
        <f t="shared" si="187"/>
        <v>0.94070450317383725</v>
      </c>
      <c r="AJ507" s="139">
        <f t="shared" si="188"/>
        <v>0.70033663967173654</v>
      </c>
      <c r="AK507" s="139">
        <f t="shared" si="189"/>
        <v>3.6159814536456708E-3</v>
      </c>
      <c r="AL507" s="139">
        <f t="shared" si="190"/>
        <v>3.0806856844577291</v>
      </c>
      <c r="AM507" s="139">
        <f t="shared" si="191"/>
        <v>32.826812986758966</v>
      </c>
      <c r="AN507" s="139">
        <f t="shared" si="195"/>
        <v>34.492882367762817</v>
      </c>
      <c r="AO507" s="139">
        <f t="shared" si="195"/>
        <v>34.492882367586425</v>
      </c>
      <c r="AP507" s="139">
        <f t="shared" si="195"/>
        <v>34.492882370561951</v>
      </c>
      <c r="AQ507" s="139">
        <f t="shared" si="195"/>
        <v>34.492882320368814</v>
      </c>
      <c r="AR507" s="139">
        <f t="shared" si="195"/>
        <v>34.492883167058793</v>
      </c>
      <c r="AS507" s="139">
        <f t="shared" si="195"/>
        <v>34.492868884543434</v>
      </c>
      <c r="AT507" s="139">
        <f t="shared" si="195"/>
        <v>34.49310980950527</v>
      </c>
      <c r="AU507" s="139">
        <f t="shared" si="193"/>
        <v>34.489045248501306</v>
      </c>
    </row>
    <row r="508" spans="26:47" x14ac:dyDescent="0.2">
      <c r="Z508" s="139">
        <f t="shared" si="179"/>
        <v>0</v>
      </c>
      <c r="AA508" s="139">
        <f t="shared" si="180"/>
        <v>-9.1877607334964195E-4</v>
      </c>
      <c r="AB508" s="120">
        <f t="shared" si="181"/>
        <v>-9999</v>
      </c>
      <c r="AC508" s="139">
        <f t="shared" si="182"/>
        <v>0</v>
      </c>
      <c r="AD508" s="139">
        <f t="shared" si="183"/>
        <v>-9999</v>
      </c>
      <c r="AE508" s="139">
        <f t="shared" si="184"/>
        <v>0</v>
      </c>
      <c r="AF508" s="139">
        <f t="shared" si="185"/>
        <v>-9999</v>
      </c>
      <c r="AG508" s="143"/>
      <c r="AH508" s="139">
        <f t="shared" si="186"/>
        <v>1.7527821288140035E-2</v>
      </c>
      <c r="AI508" s="139">
        <f t="shared" si="187"/>
        <v>0.94070450317383725</v>
      </c>
      <c r="AJ508" s="139">
        <f t="shared" si="188"/>
        <v>0.70033663967173654</v>
      </c>
      <c r="AK508" s="139">
        <f t="shared" si="189"/>
        <v>3.6159814536456708E-3</v>
      </c>
      <c r="AL508" s="139">
        <f t="shared" si="190"/>
        <v>3.0806856844577291</v>
      </c>
      <c r="AM508" s="139">
        <f t="shared" si="191"/>
        <v>32.826812986758966</v>
      </c>
      <c r="AN508" s="139">
        <f t="shared" si="195"/>
        <v>34.492882367762817</v>
      </c>
      <c r="AO508" s="139">
        <f t="shared" si="195"/>
        <v>34.492882367586425</v>
      </c>
      <c r="AP508" s="139">
        <f t="shared" si="195"/>
        <v>34.492882370561951</v>
      </c>
      <c r="AQ508" s="139">
        <f t="shared" si="195"/>
        <v>34.492882320368814</v>
      </c>
      <c r="AR508" s="139">
        <f t="shared" si="195"/>
        <v>34.492883167058793</v>
      </c>
      <c r="AS508" s="139">
        <f t="shared" si="195"/>
        <v>34.492868884543434</v>
      </c>
      <c r="AT508" s="139">
        <f t="shared" si="195"/>
        <v>34.49310980950527</v>
      </c>
      <c r="AU508" s="139">
        <f t="shared" si="193"/>
        <v>34.489045248501306</v>
      </c>
    </row>
    <row r="509" spans="26:47" x14ac:dyDescent="0.2">
      <c r="Z509" s="139">
        <f t="shared" si="179"/>
        <v>0</v>
      </c>
      <c r="AA509" s="139">
        <f t="shared" si="180"/>
        <v>-9.1877607334964195E-4</v>
      </c>
      <c r="AB509" s="120">
        <f t="shared" si="181"/>
        <v>-9999</v>
      </c>
      <c r="AC509" s="139">
        <f t="shared" si="182"/>
        <v>0</v>
      </c>
      <c r="AD509" s="139">
        <f t="shared" si="183"/>
        <v>-9999</v>
      </c>
      <c r="AE509" s="139">
        <f t="shared" si="184"/>
        <v>0</v>
      </c>
      <c r="AF509" s="139">
        <f t="shared" si="185"/>
        <v>-9999</v>
      </c>
      <c r="AG509" s="143"/>
      <c r="AH509" s="139">
        <f t="shared" si="186"/>
        <v>1.7527821288140035E-2</v>
      </c>
      <c r="AI509" s="139">
        <f t="shared" si="187"/>
        <v>0.94070450317383725</v>
      </c>
      <c r="AJ509" s="139">
        <f t="shared" si="188"/>
        <v>0.70033663967173654</v>
      </c>
      <c r="AK509" s="139">
        <f t="shared" si="189"/>
        <v>3.6159814536456708E-3</v>
      </c>
      <c r="AL509" s="139">
        <f t="shared" si="190"/>
        <v>3.0806856844577291</v>
      </c>
      <c r="AM509" s="139">
        <f t="shared" si="191"/>
        <v>32.826812986758966</v>
      </c>
      <c r="AN509" s="139">
        <f t="shared" si="195"/>
        <v>34.492882367762817</v>
      </c>
      <c r="AO509" s="139">
        <f t="shared" si="195"/>
        <v>34.492882367586425</v>
      </c>
      <c r="AP509" s="139">
        <f t="shared" si="195"/>
        <v>34.492882370561951</v>
      </c>
      <c r="AQ509" s="139">
        <f t="shared" si="195"/>
        <v>34.492882320368814</v>
      </c>
      <c r="AR509" s="139">
        <f t="shared" si="195"/>
        <v>34.492883167058793</v>
      </c>
      <c r="AS509" s="139">
        <f t="shared" si="195"/>
        <v>34.492868884543434</v>
      </c>
      <c r="AT509" s="139">
        <f t="shared" si="195"/>
        <v>34.49310980950527</v>
      </c>
      <c r="AU509" s="139">
        <f t="shared" si="193"/>
        <v>34.489045248501306</v>
      </c>
    </row>
    <row r="510" spans="26:47" x14ac:dyDescent="0.2">
      <c r="Z510" s="139">
        <f t="shared" si="179"/>
        <v>0</v>
      </c>
      <c r="AA510" s="139">
        <f t="shared" si="180"/>
        <v>-9.1877607334964195E-4</v>
      </c>
      <c r="AB510" s="120">
        <f t="shared" si="181"/>
        <v>-9999</v>
      </c>
      <c r="AC510" s="139">
        <f t="shared" si="182"/>
        <v>0</v>
      </c>
      <c r="AD510" s="139">
        <f t="shared" si="183"/>
        <v>-9999</v>
      </c>
      <c r="AE510" s="139">
        <f t="shared" si="184"/>
        <v>0</v>
      </c>
      <c r="AF510" s="139">
        <f t="shared" si="185"/>
        <v>-9999</v>
      </c>
      <c r="AG510" s="143"/>
      <c r="AH510" s="139">
        <f t="shared" si="186"/>
        <v>1.7527821288140035E-2</v>
      </c>
      <c r="AI510" s="139">
        <f t="shared" si="187"/>
        <v>0.94070450317383725</v>
      </c>
      <c r="AJ510" s="139">
        <f t="shared" si="188"/>
        <v>0.70033663967173654</v>
      </c>
      <c r="AK510" s="139">
        <f t="shared" si="189"/>
        <v>3.6159814536456708E-3</v>
      </c>
      <c r="AL510" s="139">
        <f t="shared" si="190"/>
        <v>3.0806856844577291</v>
      </c>
      <c r="AM510" s="139">
        <f t="shared" si="191"/>
        <v>32.826812986758966</v>
      </c>
      <c r="AN510" s="139">
        <f t="shared" si="195"/>
        <v>34.492882367762817</v>
      </c>
      <c r="AO510" s="139">
        <f t="shared" si="195"/>
        <v>34.492882367586425</v>
      </c>
      <c r="AP510" s="139">
        <f t="shared" si="195"/>
        <v>34.492882370561951</v>
      </c>
      <c r="AQ510" s="139">
        <f t="shared" si="195"/>
        <v>34.492882320368814</v>
      </c>
      <c r="AR510" s="139">
        <f t="shared" si="195"/>
        <v>34.492883167058793</v>
      </c>
      <c r="AS510" s="139">
        <f t="shared" si="195"/>
        <v>34.492868884543434</v>
      </c>
      <c r="AT510" s="139">
        <f t="shared" si="195"/>
        <v>34.49310980950527</v>
      </c>
      <c r="AU510" s="139">
        <f t="shared" si="193"/>
        <v>34.489045248501306</v>
      </c>
    </row>
    <row r="511" spans="26:47" x14ac:dyDescent="0.2">
      <c r="Z511" s="139">
        <f t="shared" si="179"/>
        <v>0</v>
      </c>
      <c r="AA511" s="139">
        <f t="shared" si="180"/>
        <v>-9.1877607334964195E-4</v>
      </c>
      <c r="AB511" s="120">
        <f t="shared" si="181"/>
        <v>-9999</v>
      </c>
      <c r="AC511" s="139">
        <f t="shared" si="182"/>
        <v>0</v>
      </c>
      <c r="AD511" s="139">
        <f t="shared" si="183"/>
        <v>-9999</v>
      </c>
      <c r="AE511" s="139">
        <f t="shared" si="184"/>
        <v>0</v>
      </c>
      <c r="AF511" s="139">
        <f t="shared" si="185"/>
        <v>-9999</v>
      </c>
      <c r="AG511" s="143"/>
      <c r="AH511" s="139">
        <f t="shared" si="186"/>
        <v>1.7527821288140035E-2</v>
      </c>
      <c r="AI511" s="139">
        <f t="shared" si="187"/>
        <v>0.94070450317383725</v>
      </c>
      <c r="AJ511" s="139">
        <f t="shared" si="188"/>
        <v>0.70033663967173654</v>
      </c>
      <c r="AK511" s="139">
        <f t="shared" si="189"/>
        <v>3.6159814536456708E-3</v>
      </c>
      <c r="AL511" s="139">
        <f t="shared" si="190"/>
        <v>3.0806856844577291</v>
      </c>
      <c r="AM511" s="139">
        <f t="shared" si="191"/>
        <v>32.826812986758966</v>
      </c>
      <c r="AN511" s="139">
        <f t="shared" si="195"/>
        <v>34.492882367762817</v>
      </c>
      <c r="AO511" s="139">
        <f t="shared" si="195"/>
        <v>34.492882367586425</v>
      </c>
      <c r="AP511" s="139">
        <f t="shared" si="195"/>
        <v>34.492882370561951</v>
      </c>
      <c r="AQ511" s="139">
        <f t="shared" si="195"/>
        <v>34.492882320368814</v>
      </c>
      <c r="AR511" s="139">
        <f t="shared" si="195"/>
        <v>34.492883167058793</v>
      </c>
      <c r="AS511" s="139">
        <f t="shared" si="195"/>
        <v>34.492868884543434</v>
      </c>
      <c r="AT511" s="139">
        <f t="shared" si="195"/>
        <v>34.49310980950527</v>
      </c>
      <c r="AU511" s="139">
        <f t="shared" si="193"/>
        <v>34.489045248501306</v>
      </c>
    </row>
    <row r="512" spans="26:47" x14ac:dyDescent="0.2">
      <c r="Z512" s="139">
        <f t="shared" si="179"/>
        <v>0</v>
      </c>
      <c r="AA512" s="139">
        <f t="shared" si="180"/>
        <v>-9.1877607334964195E-4</v>
      </c>
      <c r="AB512" s="120">
        <f t="shared" si="181"/>
        <v>-9999</v>
      </c>
      <c r="AC512" s="139">
        <f t="shared" si="182"/>
        <v>0</v>
      </c>
      <c r="AD512" s="139">
        <f t="shared" si="183"/>
        <v>-9999</v>
      </c>
      <c r="AE512" s="139">
        <f t="shared" si="184"/>
        <v>0</v>
      </c>
      <c r="AF512" s="139">
        <f t="shared" si="185"/>
        <v>-9999</v>
      </c>
      <c r="AG512" s="143"/>
      <c r="AH512" s="139">
        <f t="shared" si="186"/>
        <v>1.7527821288140035E-2</v>
      </c>
      <c r="AI512" s="139">
        <f t="shared" si="187"/>
        <v>0.94070450317383725</v>
      </c>
      <c r="AJ512" s="139">
        <f t="shared" si="188"/>
        <v>0.70033663967173654</v>
      </c>
      <c r="AK512" s="139">
        <f t="shared" si="189"/>
        <v>3.6159814536456708E-3</v>
      </c>
      <c r="AL512" s="139">
        <f t="shared" si="190"/>
        <v>3.0806856844577291</v>
      </c>
      <c r="AM512" s="139">
        <f t="shared" si="191"/>
        <v>32.826812986758966</v>
      </c>
      <c r="AN512" s="139">
        <f t="shared" si="195"/>
        <v>34.492882367762817</v>
      </c>
      <c r="AO512" s="139">
        <f t="shared" si="195"/>
        <v>34.492882367586425</v>
      </c>
      <c r="AP512" s="139">
        <f t="shared" si="195"/>
        <v>34.492882370561951</v>
      </c>
      <c r="AQ512" s="139">
        <f t="shared" si="195"/>
        <v>34.492882320368814</v>
      </c>
      <c r="AR512" s="139">
        <f t="shared" si="195"/>
        <v>34.492883167058793</v>
      </c>
      <c r="AS512" s="139">
        <f t="shared" si="195"/>
        <v>34.492868884543434</v>
      </c>
      <c r="AT512" s="139">
        <f t="shared" si="195"/>
        <v>34.49310980950527</v>
      </c>
      <c r="AU512" s="139">
        <f t="shared" si="193"/>
        <v>34.489045248501306</v>
      </c>
    </row>
    <row r="513" spans="26:64" x14ac:dyDescent="0.2">
      <c r="Z513" s="139">
        <f t="shared" si="179"/>
        <v>0</v>
      </c>
      <c r="AA513" s="139">
        <f t="shared" si="180"/>
        <v>-9.1877607334964195E-4</v>
      </c>
      <c r="AB513" s="120">
        <f t="shared" si="181"/>
        <v>-9999</v>
      </c>
      <c r="AC513" s="139">
        <f t="shared" si="182"/>
        <v>0</v>
      </c>
      <c r="AD513" s="139">
        <f t="shared" si="183"/>
        <v>-9999</v>
      </c>
      <c r="AE513" s="139">
        <f t="shared" si="184"/>
        <v>0</v>
      </c>
      <c r="AF513" s="139">
        <f t="shared" si="185"/>
        <v>-9999</v>
      </c>
      <c r="AG513" s="143"/>
      <c r="AH513" s="139">
        <f t="shared" si="186"/>
        <v>1.7527821288140035E-2</v>
      </c>
      <c r="AI513" s="139">
        <f t="shared" si="187"/>
        <v>0.94070450317383725</v>
      </c>
      <c r="AJ513" s="139">
        <f t="shared" si="188"/>
        <v>0.70033663967173654</v>
      </c>
      <c r="AK513" s="139">
        <f t="shared" si="189"/>
        <v>3.6159814536456708E-3</v>
      </c>
      <c r="AL513" s="139">
        <f t="shared" si="190"/>
        <v>3.0806856844577291</v>
      </c>
      <c r="AM513" s="139">
        <f t="shared" si="191"/>
        <v>32.826812986758966</v>
      </c>
      <c r="AN513" s="139">
        <f t="shared" si="195"/>
        <v>34.492882367762817</v>
      </c>
      <c r="AO513" s="139">
        <f t="shared" si="195"/>
        <v>34.492882367586425</v>
      </c>
      <c r="AP513" s="139">
        <f t="shared" si="195"/>
        <v>34.492882370561951</v>
      </c>
      <c r="AQ513" s="139">
        <f t="shared" si="195"/>
        <v>34.492882320368814</v>
      </c>
      <c r="AR513" s="139">
        <f t="shared" si="195"/>
        <v>34.492883167058793</v>
      </c>
      <c r="AS513" s="139">
        <f t="shared" si="195"/>
        <v>34.492868884543434</v>
      </c>
      <c r="AT513" s="139">
        <f t="shared" si="195"/>
        <v>34.49310980950527</v>
      </c>
      <c r="AU513" s="139">
        <f t="shared" si="193"/>
        <v>34.489045248501306</v>
      </c>
    </row>
    <row r="514" spans="26:64" x14ac:dyDescent="0.2">
      <c r="Z514" s="139">
        <f t="shared" si="179"/>
        <v>0</v>
      </c>
      <c r="AA514" s="139">
        <f t="shared" si="180"/>
        <v>-9.1877607334964195E-4</v>
      </c>
      <c r="AB514" s="120">
        <f t="shared" si="181"/>
        <v>-9999</v>
      </c>
      <c r="AC514" s="139">
        <f t="shared" si="182"/>
        <v>0</v>
      </c>
      <c r="AD514" s="139">
        <f t="shared" si="183"/>
        <v>-9999</v>
      </c>
      <c r="AE514" s="139">
        <f t="shared" si="184"/>
        <v>0</v>
      </c>
      <c r="AF514" s="139">
        <f t="shared" si="185"/>
        <v>-9999</v>
      </c>
      <c r="AG514" s="143"/>
      <c r="AH514" s="139">
        <f t="shared" si="186"/>
        <v>1.7527821288140035E-2</v>
      </c>
      <c r="AI514" s="139">
        <f t="shared" si="187"/>
        <v>0.94070450317383725</v>
      </c>
      <c r="AJ514" s="139">
        <f t="shared" si="188"/>
        <v>0.70033663967173654</v>
      </c>
      <c r="AK514" s="139">
        <f t="shared" si="189"/>
        <v>3.6159814536456708E-3</v>
      </c>
      <c r="AL514" s="139">
        <f t="shared" si="190"/>
        <v>3.0806856844577291</v>
      </c>
      <c r="AM514" s="139">
        <f t="shared" si="191"/>
        <v>32.826812986758966</v>
      </c>
      <c r="AN514" s="139">
        <f t="shared" si="195"/>
        <v>34.492882367762817</v>
      </c>
      <c r="AO514" s="139">
        <f t="shared" si="195"/>
        <v>34.492882367586425</v>
      </c>
      <c r="AP514" s="139">
        <f t="shared" si="195"/>
        <v>34.492882370561951</v>
      </c>
      <c r="AQ514" s="139">
        <f t="shared" si="195"/>
        <v>34.492882320368814</v>
      </c>
      <c r="AR514" s="139">
        <f t="shared" si="195"/>
        <v>34.492883167058793</v>
      </c>
      <c r="AS514" s="139">
        <f t="shared" si="195"/>
        <v>34.492868884543434</v>
      </c>
      <c r="AT514" s="139">
        <f t="shared" si="195"/>
        <v>34.49310980950527</v>
      </c>
      <c r="AU514" s="139">
        <f t="shared" si="193"/>
        <v>34.489045248501306</v>
      </c>
    </row>
    <row r="515" spans="26:64" x14ac:dyDescent="0.2">
      <c r="Z515" s="139">
        <f t="shared" si="179"/>
        <v>0</v>
      </c>
      <c r="AA515" s="139">
        <f t="shared" si="180"/>
        <v>-9.1877607334964195E-4</v>
      </c>
      <c r="AB515" s="120">
        <f t="shared" si="181"/>
        <v>-9999</v>
      </c>
      <c r="AC515" s="139">
        <f t="shared" si="182"/>
        <v>0</v>
      </c>
      <c r="AD515" s="139">
        <f t="shared" si="183"/>
        <v>-9999</v>
      </c>
      <c r="AE515" s="139">
        <f t="shared" si="184"/>
        <v>0</v>
      </c>
      <c r="AF515" s="139">
        <f t="shared" si="185"/>
        <v>-9999</v>
      </c>
      <c r="AG515" s="143"/>
      <c r="AH515" s="139">
        <f t="shared" si="186"/>
        <v>1.7527821288140035E-2</v>
      </c>
      <c r="AI515" s="139">
        <f t="shared" si="187"/>
        <v>0.94070450317383725</v>
      </c>
      <c r="AJ515" s="139">
        <f t="shared" si="188"/>
        <v>0.70033663967173654</v>
      </c>
      <c r="AK515" s="139">
        <f t="shared" si="189"/>
        <v>3.6159814536456708E-3</v>
      </c>
      <c r="AL515" s="139">
        <f t="shared" si="190"/>
        <v>3.0806856844577291</v>
      </c>
      <c r="AM515" s="139">
        <f t="shared" si="191"/>
        <v>32.826812986758966</v>
      </c>
      <c r="AN515" s="139">
        <f t="shared" si="195"/>
        <v>34.492882367762817</v>
      </c>
      <c r="AO515" s="139">
        <f t="shared" si="195"/>
        <v>34.492882367586425</v>
      </c>
      <c r="AP515" s="139">
        <f t="shared" si="195"/>
        <v>34.492882370561951</v>
      </c>
      <c r="AQ515" s="139">
        <f t="shared" si="195"/>
        <v>34.492882320368814</v>
      </c>
      <c r="AR515" s="139">
        <f t="shared" si="195"/>
        <v>34.492883167058793</v>
      </c>
      <c r="AS515" s="139">
        <f t="shared" si="195"/>
        <v>34.492868884543434</v>
      </c>
      <c r="AT515" s="139">
        <f t="shared" si="195"/>
        <v>34.49310980950527</v>
      </c>
      <c r="AU515" s="139">
        <f t="shared" si="193"/>
        <v>34.489045248501306</v>
      </c>
      <c r="AV515" s="120"/>
    </row>
    <row r="516" spans="26:64" x14ac:dyDescent="0.2">
      <c r="Z516" s="139">
        <f t="shared" si="179"/>
        <v>0</v>
      </c>
      <c r="AA516" s="139">
        <f t="shared" si="180"/>
        <v>-9.1877607334964195E-4</v>
      </c>
      <c r="AB516" s="120">
        <f t="shared" si="181"/>
        <v>-9999</v>
      </c>
      <c r="AC516" s="139">
        <f t="shared" si="182"/>
        <v>0</v>
      </c>
      <c r="AD516" s="139">
        <f t="shared" si="183"/>
        <v>-9999</v>
      </c>
      <c r="AE516" s="139">
        <f t="shared" si="184"/>
        <v>0</v>
      </c>
      <c r="AF516" s="139">
        <f t="shared" si="185"/>
        <v>-9999</v>
      </c>
      <c r="AG516" s="143"/>
      <c r="AH516" s="139">
        <f t="shared" si="186"/>
        <v>1.7527821288140035E-2</v>
      </c>
      <c r="AI516" s="139">
        <f t="shared" si="187"/>
        <v>0.94070450317383725</v>
      </c>
      <c r="AJ516" s="139">
        <f t="shared" si="188"/>
        <v>0.70033663967173654</v>
      </c>
      <c r="AK516" s="139">
        <f t="shared" si="189"/>
        <v>3.6159814536456708E-3</v>
      </c>
      <c r="AL516" s="139">
        <f t="shared" si="190"/>
        <v>3.0806856844577291</v>
      </c>
      <c r="AM516" s="139">
        <f t="shared" si="191"/>
        <v>32.826812986758966</v>
      </c>
      <c r="AN516" s="139">
        <f t="shared" si="195"/>
        <v>34.492882367762817</v>
      </c>
      <c r="AO516" s="139">
        <f t="shared" si="195"/>
        <v>34.492882367586425</v>
      </c>
      <c r="AP516" s="139">
        <f t="shared" si="195"/>
        <v>34.492882370561951</v>
      </c>
      <c r="AQ516" s="139">
        <f t="shared" si="195"/>
        <v>34.492882320368814</v>
      </c>
      <c r="AR516" s="139">
        <f t="shared" si="195"/>
        <v>34.492883167058793</v>
      </c>
      <c r="AS516" s="139">
        <f t="shared" si="195"/>
        <v>34.492868884543434</v>
      </c>
      <c r="AT516" s="139">
        <f t="shared" si="195"/>
        <v>34.49310980950527</v>
      </c>
      <c r="AU516" s="139">
        <f t="shared" si="193"/>
        <v>34.489045248501306</v>
      </c>
    </row>
    <row r="517" spans="26:64" x14ac:dyDescent="0.2">
      <c r="Z517" s="139">
        <f t="shared" si="179"/>
        <v>0</v>
      </c>
      <c r="AA517" s="139">
        <f t="shared" si="180"/>
        <v>-9.1877607334964195E-4</v>
      </c>
      <c r="AB517" s="120">
        <f t="shared" si="181"/>
        <v>-9999</v>
      </c>
      <c r="AC517" s="139">
        <f t="shared" si="182"/>
        <v>0</v>
      </c>
      <c r="AD517" s="139">
        <f t="shared" si="183"/>
        <v>-9999</v>
      </c>
      <c r="AE517" s="139">
        <f t="shared" si="184"/>
        <v>0</v>
      </c>
      <c r="AF517" s="139">
        <f t="shared" si="185"/>
        <v>-9999</v>
      </c>
      <c r="AG517" s="143"/>
      <c r="AH517" s="139">
        <f t="shared" si="186"/>
        <v>1.7527821288140035E-2</v>
      </c>
      <c r="AI517" s="139">
        <f t="shared" si="187"/>
        <v>0.94070450317383725</v>
      </c>
      <c r="AJ517" s="139">
        <f t="shared" si="188"/>
        <v>0.70033663967173654</v>
      </c>
      <c r="AK517" s="139">
        <f t="shared" si="189"/>
        <v>3.6159814536456708E-3</v>
      </c>
      <c r="AL517" s="139">
        <f t="shared" si="190"/>
        <v>3.0806856844577291</v>
      </c>
      <c r="AM517" s="139">
        <f t="shared" si="191"/>
        <v>32.826812986758966</v>
      </c>
      <c r="AN517" s="139">
        <f t="shared" ref="AN517:AT532" si="196">$AU517+$AB$7*SIN(AO517)</f>
        <v>34.492882367762817</v>
      </c>
      <c r="AO517" s="139">
        <f t="shared" si="196"/>
        <v>34.492882367586425</v>
      </c>
      <c r="AP517" s="139">
        <f t="shared" si="196"/>
        <v>34.492882370561951</v>
      </c>
      <c r="AQ517" s="139">
        <f t="shared" si="196"/>
        <v>34.492882320368814</v>
      </c>
      <c r="AR517" s="139">
        <f t="shared" si="196"/>
        <v>34.492883167058793</v>
      </c>
      <c r="AS517" s="139">
        <f t="shared" si="196"/>
        <v>34.492868884543434</v>
      </c>
      <c r="AT517" s="139">
        <f t="shared" si="196"/>
        <v>34.49310980950527</v>
      </c>
      <c r="AU517" s="139">
        <f t="shared" si="193"/>
        <v>34.489045248501306</v>
      </c>
    </row>
    <row r="518" spans="26:64" x14ac:dyDescent="0.2">
      <c r="Z518" s="139">
        <f t="shared" si="179"/>
        <v>0</v>
      </c>
      <c r="AA518" s="139">
        <f t="shared" si="180"/>
        <v>-9.1877607334964195E-4</v>
      </c>
      <c r="AB518" s="120">
        <f t="shared" si="181"/>
        <v>-9999</v>
      </c>
      <c r="AC518" s="139">
        <f t="shared" si="182"/>
        <v>0</v>
      </c>
      <c r="AD518" s="139">
        <f t="shared" si="183"/>
        <v>-9999</v>
      </c>
      <c r="AE518" s="139">
        <f t="shared" si="184"/>
        <v>0</v>
      </c>
      <c r="AF518" s="139">
        <f t="shared" si="185"/>
        <v>-9999</v>
      </c>
      <c r="AG518" s="143"/>
      <c r="AH518" s="139">
        <f t="shared" si="186"/>
        <v>1.7527821288140035E-2</v>
      </c>
      <c r="AI518" s="139">
        <f t="shared" si="187"/>
        <v>0.94070450317383725</v>
      </c>
      <c r="AJ518" s="139">
        <f t="shared" si="188"/>
        <v>0.70033663967173654</v>
      </c>
      <c r="AK518" s="139">
        <f t="shared" si="189"/>
        <v>3.6159814536456708E-3</v>
      </c>
      <c r="AL518" s="139">
        <f t="shared" si="190"/>
        <v>3.0806856844577291</v>
      </c>
      <c r="AM518" s="139">
        <f t="shared" si="191"/>
        <v>32.826812986758966</v>
      </c>
      <c r="AN518" s="139">
        <f t="shared" si="196"/>
        <v>34.492882367762817</v>
      </c>
      <c r="AO518" s="139">
        <f t="shared" si="196"/>
        <v>34.492882367586425</v>
      </c>
      <c r="AP518" s="139">
        <f t="shared" si="196"/>
        <v>34.492882370561951</v>
      </c>
      <c r="AQ518" s="139">
        <f t="shared" si="196"/>
        <v>34.492882320368814</v>
      </c>
      <c r="AR518" s="139">
        <f t="shared" si="196"/>
        <v>34.492883167058793</v>
      </c>
      <c r="AS518" s="139">
        <f t="shared" si="196"/>
        <v>34.492868884543434</v>
      </c>
      <c r="AT518" s="139">
        <f t="shared" si="196"/>
        <v>34.49310980950527</v>
      </c>
      <c r="AU518" s="139">
        <f t="shared" si="193"/>
        <v>34.489045248501306</v>
      </c>
      <c r="AV518" s="120"/>
    </row>
    <row r="519" spans="26:64" x14ac:dyDescent="0.2">
      <c r="Z519" s="139">
        <f t="shared" si="179"/>
        <v>0</v>
      </c>
      <c r="AA519" s="139">
        <f t="shared" si="180"/>
        <v>-9.1877607334964195E-4</v>
      </c>
      <c r="AB519" s="120">
        <f t="shared" si="181"/>
        <v>-9999</v>
      </c>
      <c r="AC519" s="139">
        <f t="shared" si="182"/>
        <v>0</v>
      </c>
      <c r="AD519" s="139">
        <f t="shared" si="183"/>
        <v>-9999</v>
      </c>
      <c r="AE519" s="139">
        <f t="shared" si="184"/>
        <v>0</v>
      </c>
      <c r="AF519" s="139">
        <f t="shared" si="185"/>
        <v>-9999</v>
      </c>
      <c r="AG519" s="143"/>
      <c r="AH519" s="139">
        <f t="shared" si="186"/>
        <v>1.7527821288140035E-2</v>
      </c>
      <c r="AI519" s="139">
        <f t="shared" si="187"/>
        <v>0.94070450317383725</v>
      </c>
      <c r="AJ519" s="139">
        <f t="shared" si="188"/>
        <v>0.70033663967173654</v>
      </c>
      <c r="AK519" s="139">
        <f t="shared" si="189"/>
        <v>3.6159814536456708E-3</v>
      </c>
      <c r="AL519" s="139">
        <f t="shared" si="190"/>
        <v>3.0806856844577291</v>
      </c>
      <c r="AM519" s="139">
        <f t="shared" si="191"/>
        <v>32.826812986758966</v>
      </c>
      <c r="AN519" s="139">
        <f t="shared" si="196"/>
        <v>34.492882367762817</v>
      </c>
      <c r="AO519" s="139">
        <f t="shared" si="196"/>
        <v>34.492882367586425</v>
      </c>
      <c r="AP519" s="139">
        <f t="shared" si="196"/>
        <v>34.492882370561951</v>
      </c>
      <c r="AQ519" s="139">
        <f t="shared" si="196"/>
        <v>34.492882320368814</v>
      </c>
      <c r="AR519" s="139">
        <f t="shared" si="196"/>
        <v>34.492883167058793</v>
      </c>
      <c r="AS519" s="139">
        <f t="shared" si="196"/>
        <v>34.492868884543434</v>
      </c>
      <c r="AT519" s="139">
        <f t="shared" si="196"/>
        <v>34.49310980950527</v>
      </c>
      <c r="AU519" s="139">
        <f t="shared" si="193"/>
        <v>34.489045248501306</v>
      </c>
      <c r="AV519" s="120"/>
      <c r="AW519" s="120"/>
      <c r="AX519" s="120"/>
      <c r="AY519" s="120"/>
      <c r="AZ519" s="120"/>
      <c r="BA519" s="120"/>
      <c r="BB519" s="120"/>
      <c r="BC519" s="120"/>
      <c r="BD519" s="120"/>
      <c r="BE519" s="120"/>
      <c r="BF519" s="120"/>
      <c r="BG519" s="120"/>
      <c r="BH519" s="120"/>
      <c r="BI519" s="120"/>
      <c r="BJ519" s="120"/>
      <c r="BK519" s="120"/>
      <c r="BL519" s="120"/>
    </row>
    <row r="520" spans="26:64" x14ac:dyDescent="0.2">
      <c r="Z520" s="139">
        <f t="shared" si="179"/>
        <v>0</v>
      </c>
      <c r="AA520" s="139">
        <f t="shared" si="180"/>
        <v>-9.1877607334964195E-4</v>
      </c>
      <c r="AB520" s="120">
        <f t="shared" si="181"/>
        <v>-9999</v>
      </c>
      <c r="AC520" s="139">
        <f t="shared" si="182"/>
        <v>0</v>
      </c>
      <c r="AD520" s="139">
        <f t="shared" si="183"/>
        <v>-9999</v>
      </c>
      <c r="AE520" s="139">
        <f t="shared" si="184"/>
        <v>0</v>
      </c>
      <c r="AF520" s="139">
        <f t="shared" si="185"/>
        <v>-9999</v>
      </c>
      <c r="AG520" s="143"/>
      <c r="AH520" s="139">
        <f t="shared" si="186"/>
        <v>1.7527821288140035E-2</v>
      </c>
      <c r="AI520" s="139">
        <f t="shared" si="187"/>
        <v>0.94070450317383725</v>
      </c>
      <c r="AJ520" s="139">
        <f t="shared" si="188"/>
        <v>0.70033663967173654</v>
      </c>
      <c r="AK520" s="139">
        <f t="shared" si="189"/>
        <v>3.6159814536456708E-3</v>
      </c>
      <c r="AL520" s="139">
        <f t="shared" si="190"/>
        <v>3.0806856844577291</v>
      </c>
      <c r="AM520" s="139">
        <f t="shared" si="191"/>
        <v>32.826812986758966</v>
      </c>
      <c r="AN520" s="139">
        <f t="shared" si="196"/>
        <v>34.492882367762817</v>
      </c>
      <c r="AO520" s="139">
        <f t="shared" si="196"/>
        <v>34.492882367586425</v>
      </c>
      <c r="AP520" s="139">
        <f t="shared" si="196"/>
        <v>34.492882370561951</v>
      </c>
      <c r="AQ520" s="139">
        <f t="shared" si="196"/>
        <v>34.492882320368814</v>
      </c>
      <c r="AR520" s="139">
        <f t="shared" si="196"/>
        <v>34.492883167058793</v>
      </c>
      <c r="AS520" s="139">
        <f t="shared" si="196"/>
        <v>34.492868884543434</v>
      </c>
      <c r="AT520" s="139">
        <f t="shared" si="196"/>
        <v>34.49310980950527</v>
      </c>
      <c r="AU520" s="139">
        <f t="shared" si="193"/>
        <v>34.489045248501306</v>
      </c>
    </row>
    <row r="521" spans="26:64" x14ac:dyDescent="0.2">
      <c r="Z521" s="139">
        <f t="shared" si="179"/>
        <v>0</v>
      </c>
      <c r="AA521" s="139">
        <f t="shared" si="180"/>
        <v>-9.1877607334964195E-4</v>
      </c>
      <c r="AB521" s="120">
        <f t="shared" si="181"/>
        <v>-9999</v>
      </c>
      <c r="AC521" s="139">
        <f t="shared" si="182"/>
        <v>0</v>
      </c>
      <c r="AD521" s="139">
        <f t="shared" si="183"/>
        <v>-9999</v>
      </c>
      <c r="AE521" s="139">
        <f t="shared" si="184"/>
        <v>0</v>
      </c>
      <c r="AF521" s="139">
        <f t="shared" si="185"/>
        <v>-9999</v>
      </c>
      <c r="AG521" s="143"/>
      <c r="AH521" s="139">
        <f t="shared" si="186"/>
        <v>1.7527821288140035E-2</v>
      </c>
      <c r="AI521" s="139">
        <f t="shared" si="187"/>
        <v>0.94070450317383725</v>
      </c>
      <c r="AJ521" s="139">
        <f t="shared" si="188"/>
        <v>0.70033663967173654</v>
      </c>
      <c r="AK521" s="139">
        <f t="shared" si="189"/>
        <v>3.6159814536456708E-3</v>
      </c>
      <c r="AL521" s="139">
        <f t="shared" si="190"/>
        <v>3.0806856844577291</v>
      </c>
      <c r="AM521" s="139">
        <f t="shared" si="191"/>
        <v>32.826812986758966</v>
      </c>
      <c r="AN521" s="139">
        <f t="shared" si="196"/>
        <v>34.492882367762817</v>
      </c>
      <c r="AO521" s="139">
        <f t="shared" si="196"/>
        <v>34.492882367586425</v>
      </c>
      <c r="AP521" s="139">
        <f t="shared" si="196"/>
        <v>34.492882370561951</v>
      </c>
      <c r="AQ521" s="139">
        <f t="shared" si="196"/>
        <v>34.492882320368814</v>
      </c>
      <c r="AR521" s="139">
        <f t="shared" si="196"/>
        <v>34.492883167058793</v>
      </c>
      <c r="AS521" s="139">
        <f t="shared" si="196"/>
        <v>34.492868884543434</v>
      </c>
      <c r="AT521" s="139">
        <f t="shared" si="196"/>
        <v>34.49310980950527</v>
      </c>
      <c r="AU521" s="139">
        <f t="shared" si="193"/>
        <v>34.489045248501306</v>
      </c>
    </row>
    <row r="522" spans="26:64" x14ac:dyDescent="0.2">
      <c r="Z522" s="139">
        <f t="shared" si="179"/>
        <v>0</v>
      </c>
      <c r="AA522" s="139">
        <f t="shared" si="180"/>
        <v>-9.1877607334964195E-4</v>
      </c>
      <c r="AB522" s="120">
        <f t="shared" si="181"/>
        <v>-9999</v>
      </c>
      <c r="AC522" s="139">
        <f t="shared" si="182"/>
        <v>0</v>
      </c>
      <c r="AD522" s="139">
        <f t="shared" si="183"/>
        <v>-9999</v>
      </c>
      <c r="AE522" s="139">
        <f t="shared" si="184"/>
        <v>0</v>
      </c>
      <c r="AF522" s="139">
        <f t="shared" si="185"/>
        <v>-9999</v>
      </c>
      <c r="AG522" s="143"/>
      <c r="AH522" s="139">
        <f t="shared" si="186"/>
        <v>1.7527821288140035E-2</v>
      </c>
      <c r="AI522" s="139">
        <f t="shared" si="187"/>
        <v>0.94070450317383725</v>
      </c>
      <c r="AJ522" s="139">
        <f t="shared" si="188"/>
        <v>0.70033663967173654</v>
      </c>
      <c r="AK522" s="139">
        <f t="shared" si="189"/>
        <v>3.6159814536456708E-3</v>
      </c>
      <c r="AL522" s="139">
        <f t="shared" si="190"/>
        <v>3.0806856844577291</v>
      </c>
      <c r="AM522" s="139">
        <f t="shared" si="191"/>
        <v>32.826812986758966</v>
      </c>
      <c r="AN522" s="139">
        <f t="shared" si="196"/>
        <v>34.492882367762817</v>
      </c>
      <c r="AO522" s="139">
        <f t="shared" si="196"/>
        <v>34.492882367586425</v>
      </c>
      <c r="AP522" s="139">
        <f t="shared" si="196"/>
        <v>34.492882370561951</v>
      </c>
      <c r="AQ522" s="139">
        <f t="shared" si="196"/>
        <v>34.492882320368814</v>
      </c>
      <c r="AR522" s="139">
        <f t="shared" si="196"/>
        <v>34.492883167058793</v>
      </c>
      <c r="AS522" s="139">
        <f t="shared" si="196"/>
        <v>34.492868884543434</v>
      </c>
      <c r="AT522" s="139">
        <f t="shared" si="196"/>
        <v>34.49310980950527</v>
      </c>
      <c r="AU522" s="139">
        <f t="shared" si="193"/>
        <v>34.489045248501306</v>
      </c>
    </row>
    <row r="523" spans="26:64" x14ac:dyDescent="0.2">
      <c r="Z523" s="139">
        <f t="shared" si="179"/>
        <v>0</v>
      </c>
      <c r="AA523" s="139">
        <f t="shared" si="180"/>
        <v>-9.1877607334964195E-4</v>
      </c>
      <c r="AB523" s="120">
        <f t="shared" si="181"/>
        <v>-9999</v>
      </c>
      <c r="AC523" s="139">
        <f t="shared" si="182"/>
        <v>0</v>
      </c>
      <c r="AD523" s="139">
        <f t="shared" si="183"/>
        <v>-9999</v>
      </c>
      <c r="AE523" s="139">
        <f t="shared" si="184"/>
        <v>0</v>
      </c>
      <c r="AF523" s="139">
        <f t="shared" si="185"/>
        <v>-9999</v>
      </c>
      <c r="AG523" s="143"/>
      <c r="AH523" s="139">
        <f t="shared" si="186"/>
        <v>1.7527821288140035E-2</v>
      </c>
      <c r="AI523" s="139">
        <f t="shared" si="187"/>
        <v>0.94070450317383725</v>
      </c>
      <c r="AJ523" s="139">
        <f t="shared" si="188"/>
        <v>0.70033663967173654</v>
      </c>
      <c r="AK523" s="139">
        <f t="shared" si="189"/>
        <v>3.6159814536456708E-3</v>
      </c>
      <c r="AL523" s="139">
        <f t="shared" si="190"/>
        <v>3.0806856844577291</v>
      </c>
      <c r="AM523" s="139">
        <f t="shared" si="191"/>
        <v>32.826812986758966</v>
      </c>
      <c r="AN523" s="139">
        <f t="shared" si="196"/>
        <v>34.492882367762817</v>
      </c>
      <c r="AO523" s="139">
        <f t="shared" si="196"/>
        <v>34.492882367586425</v>
      </c>
      <c r="AP523" s="139">
        <f t="shared" si="196"/>
        <v>34.492882370561951</v>
      </c>
      <c r="AQ523" s="139">
        <f t="shared" si="196"/>
        <v>34.492882320368814</v>
      </c>
      <c r="AR523" s="139">
        <f t="shared" si="196"/>
        <v>34.492883167058793</v>
      </c>
      <c r="AS523" s="139">
        <f t="shared" si="196"/>
        <v>34.492868884543434</v>
      </c>
      <c r="AT523" s="139">
        <f t="shared" si="196"/>
        <v>34.49310980950527</v>
      </c>
      <c r="AU523" s="139">
        <f t="shared" si="193"/>
        <v>34.489045248501306</v>
      </c>
    </row>
    <row r="524" spans="26:64" x14ac:dyDescent="0.2">
      <c r="Z524" s="139">
        <f t="shared" si="179"/>
        <v>0</v>
      </c>
      <c r="AA524" s="139">
        <f t="shared" si="180"/>
        <v>-9.1877607334964195E-4</v>
      </c>
      <c r="AB524" s="120">
        <f t="shared" si="181"/>
        <v>-9999</v>
      </c>
      <c r="AC524" s="139">
        <f t="shared" si="182"/>
        <v>0</v>
      </c>
      <c r="AD524" s="139">
        <f t="shared" si="183"/>
        <v>-9999</v>
      </c>
      <c r="AE524" s="139">
        <f t="shared" si="184"/>
        <v>0</v>
      </c>
      <c r="AF524" s="139">
        <f t="shared" si="185"/>
        <v>-9999</v>
      </c>
      <c r="AG524" s="143"/>
      <c r="AH524" s="139">
        <f t="shared" si="186"/>
        <v>1.7527821288140035E-2</v>
      </c>
      <c r="AI524" s="139">
        <f t="shared" si="187"/>
        <v>0.94070450317383725</v>
      </c>
      <c r="AJ524" s="139">
        <f t="shared" si="188"/>
        <v>0.70033663967173654</v>
      </c>
      <c r="AK524" s="139">
        <f t="shared" si="189"/>
        <v>3.6159814536456708E-3</v>
      </c>
      <c r="AL524" s="139">
        <f t="shared" si="190"/>
        <v>3.0806856844577291</v>
      </c>
      <c r="AM524" s="139">
        <f t="shared" si="191"/>
        <v>32.826812986758966</v>
      </c>
      <c r="AN524" s="139">
        <f t="shared" si="196"/>
        <v>34.492882367762817</v>
      </c>
      <c r="AO524" s="139">
        <f t="shared" si="196"/>
        <v>34.492882367586425</v>
      </c>
      <c r="AP524" s="139">
        <f t="shared" si="196"/>
        <v>34.492882370561951</v>
      </c>
      <c r="AQ524" s="139">
        <f t="shared" si="196"/>
        <v>34.492882320368814</v>
      </c>
      <c r="AR524" s="139">
        <f t="shared" si="196"/>
        <v>34.492883167058793</v>
      </c>
      <c r="AS524" s="139">
        <f t="shared" si="196"/>
        <v>34.492868884543434</v>
      </c>
      <c r="AT524" s="139">
        <f t="shared" si="196"/>
        <v>34.49310980950527</v>
      </c>
      <c r="AU524" s="139">
        <f t="shared" si="193"/>
        <v>34.489045248501306</v>
      </c>
    </row>
    <row r="525" spans="26:64" x14ac:dyDescent="0.2">
      <c r="Z525" s="139">
        <f t="shared" si="179"/>
        <v>0</v>
      </c>
      <c r="AA525" s="139">
        <f t="shared" si="180"/>
        <v>-9.1877607334964195E-4</v>
      </c>
      <c r="AB525" s="120">
        <f t="shared" si="181"/>
        <v>-9999</v>
      </c>
      <c r="AC525" s="139">
        <f t="shared" si="182"/>
        <v>0</v>
      </c>
      <c r="AD525" s="139">
        <f t="shared" si="183"/>
        <v>-9999</v>
      </c>
      <c r="AE525" s="139">
        <f t="shared" si="184"/>
        <v>0</v>
      </c>
      <c r="AF525" s="139">
        <f t="shared" si="185"/>
        <v>-9999</v>
      </c>
      <c r="AG525" s="143"/>
      <c r="AH525" s="139">
        <f t="shared" si="186"/>
        <v>1.7527821288140035E-2</v>
      </c>
      <c r="AI525" s="139">
        <f t="shared" si="187"/>
        <v>0.94070450317383725</v>
      </c>
      <c r="AJ525" s="139">
        <f t="shared" si="188"/>
        <v>0.70033663967173654</v>
      </c>
      <c r="AK525" s="139">
        <f t="shared" si="189"/>
        <v>3.6159814536456708E-3</v>
      </c>
      <c r="AL525" s="139">
        <f t="shared" si="190"/>
        <v>3.0806856844577291</v>
      </c>
      <c r="AM525" s="139">
        <f t="shared" si="191"/>
        <v>32.826812986758966</v>
      </c>
      <c r="AN525" s="139">
        <f t="shared" si="196"/>
        <v>34.492882367762817</v>
      </c>
      <c r="AO525" s="139">
        <f t="shared" si="196"/>
        <v>34.492882367586425</v>
      </c>
      <c r="AP525" s="139">
        <f t="shared" si="196"/>
        <v>34.492882370561951</v>
      </c>
      <c r="AQ525" s="139">
        <f t="shared" si="196"/>
        <v>34.492882320368814</v>
      </c>
      <c r="AR525" s="139">
        <f t="shared" si="196"/>
        <v>34.492883167058793</v>
      </c>
      <c r="AS525" s="139">
        <f t="shared" si="196"/>
        <v>34.492868884543434</v>
      </c>
      <c r="AT525" s="139">
        <f t="shared" si="196"/>
        <v>34.49310980950527</v>
      </c>
      <c r="AU525" s="139">
        <f t="shared" si="193"/>
        <v>34.489045248501306</v>
      </c>
    </row>
    <row r="526" spans="26:64" x14ac:dyDescent="0.2">
      <c r="Z526" s="139">
        <f t="shared" si="179"/>
        <v>0</v>
      </c>
      <c r="AA526" s="139">
        <f t="shared" si="180"/>
        <v>-9.1877607334964195E-4</v>
      </c>
      <c r="AB526" s="120">
        <f t="shared" si="181"/>
        <v>-9999</v>
      </c>
      <c r="AC526" s="139">
        <f t="shared" si="182"/>
        <v>0</v>
      </c>
      <c r="AD526" s="139">
        <f t="shared" si="183"/>
        <v>-9999</v>
      </c>
      <c r="AE526" s="139">
        <f t="shared" si="184"/>
        <v>0</v>
      </c>
      <c r="AF526" s="139">
        <f t="shared" si="185"/>
        <v>-9999</v>
      </c>
      <c r="AG526" s="143"/>
      <c r="AH526" s="139">
        <f t="shared" si="186"/>
        <v>1.7527821288140035E-2</v>
      </c>
      <c r="AI526" s="139">
        <f t="shared" si="187"/>
        <v>0.94070450317383725</v>
      </c>
      <c r="AJ526" s="139">
        <f t="shared" si="188"/>
        <v>0.70033663967173654</v>
      </c>
      <c r="AK526" s="139">
        <f t="shared" si="189"/>
        <v>3.6159814536456708E-3</v>
      </c>
      <c r="AL526" s="139">
        <f t="shared" si="190"/>
        <v>3.0806856844577291</v>
      </c>
      <c r="AM526" s="139">
        <f t="shared" si="191"/>
        <v>32.826812986758966</v>
      </c>
      <c r="AN526" s="139">
        <f t="shared" si="196"/>
        <v>34.492882367762817</v>
      </c>
      <c r="AO526" s="139">
        <f t="shared" si="196"/>
        <v>34.492882367586425</v>
      </c>
      <c r="AP526" s="139">
        <f t="shared" si="196"/>
        <v>34.492882370561951</v>
      </c>
      <c r="AQ526" s="139">
        <f t="shared" si="196"/>
        <v>34.492882320368814</v>
      </c>
      <c r="AR526" s="139">
        <f t="shared" si="196"/>
        <v>34.492883167058793</v>
      </c>
      <c r="AS526" s="139">
        <f t="shared" si="196"/>
        <v>34.492868884543434</v>
      </c>
      <c r="AT526" s="139">
        <f t="shared" si="196"/>
        <v>34.49310980950527</v>
      </c>
      <c r="AU526" s="139">
        <f t="shared" si="193"/>
        <v>34.489045248501306</v>
      </c>
    </row>
    <row r="527" spans="26:64" x14ac:dyDescent="0.2">
      <c r="Z527" s="139">
        <f t="shared" si="179"/>
        <v>0</v>
      </c>
      <c r="AA527" s="139">
        <f t="shared" si="180"/>
        <v>-9.1877607334964195E-4</v>
      </c>
      <c r="AB527" s="120">
        <f t="shared" si="181"/>
        <v>-9999</v>
      </c>
      <c r="AC527" s="139">
        <f t="shared" si="182"/>
        <v>0</v>
      </c>
      <c r="AD527" s="139">
        <f t="shared" si="183"/>
        <v>-9999</v>
      </c>
      <c r="AE527" s="139">
        <f t="shared" si="184"/>
        <v>0</v>
      </c>
      <c r="AF527" s="139">
        <f t="shared" si="185"/>
        <v>-9999</v>
      </c>
      <c r="AG527" s="143"/>
      <c r="AH527" s="139">
        <f t="shared" si="186"/>
        <v>1.7527821288140035E-2</v>
      </c>
      <c r="AI527" s="139">
        <f t="shared" si="187"/>
        <v>0.94070450317383725</v>
      </c>
      <c r="AJ527" s="139">
        <f t="shared" si="188"/>
        <v>0.70033663967173654</v>
      </c>
      <c r="AK527" s="139">
        <f t="shared" si="189"/>
        <v>3.6159814536456708E-3</v>
      </c>
      <c r="AL527" s="139">
        <f t="shared" si="190"/>
        <v>3.0806856844577291</v>
      </c>
      <c r="AM527" s="139">
        <f t="shared" si="191"/>
        <v>32.826812986758966</v>
      </c>
      <c r="AN527" s="139">
        <f t="shared" si="196"/>
        <v>34.492882367762817</v>
      </c>
      <c r="AO527" s="139">
        <f t="shared" si="196"/>
        <v>34.492882367586425</v>
      </c>
      <c r="AP527" s="139">
        <f t="shared" si="196"/>
        <v>34.492882370561951</v>
      </c>
      <c r="AQ527" s="139">
        <f t="shared" si="196"/>
        <v>34.492882320368814</v>
      </c>
      <c r="AR527" s="139">
        <f t="shared" si="196"/>
        <v>34.492883167058793</v>
      </c>
      <c r="AS527" s="139">
        <f t="shared" si="196"/>
        <v>34.492868884543434</v>
      </c>
      <c r="AT527" s="139">
        <f t="shared" si="196"/>
        <v>34.49310980950527</v>
      </c>
      <c r="AU527" s="139">
        <f t="shared" si="193"/>
        <v>34.489045248501306</v>
      </c>
    </row>
    <row r="528" spans="26:64" x14ac:dyDescent="0.2">
      <c r="Z528" s="139">
        <f t="shared" si="179"/>
        <v>0</v>
      </c>
      <c r="AA528" s="139">
        <f t="shared" si="180"/>
        <v>-9.1877607334964195E-4</v>
      </c>
      <c r="AB528" s="120">
        <f t="shared" si="181"/>
        <v>-9999</v>
      </c>
      <c r="AC528" s="139">
        <f t="shared" si="182"/>
        <v>0</v>
      </c>
      <c r="AD528" s="139">
        <f t="shared" si="183"/>
        <v>-9999</v>
      </c>
      <c r="AE528" s="139">
        <f t="shared" si="184"/>
        <v>0</v>
      </c>
      <c r="AF528" s="139">
        <f t="shared" si="185"/>
        <v>-9999</v>
      </c>
      <c r="AG528" s="143"/>
      <c r="AH528" s="139">
        <f t="shared" si="186"/>
        <v>1.7527821288140035E-2</v>
      </c>
      <c r="AI528" s="139">
        <f t="shared" si="187"/>
        <v>0.94070450317383725</v>
      </c>
      <c r="AJ528" s="139">
        <f t="shared" si="188"/>
        <v>0.70033663967173654</v>
      </c>
      <c r="AK528" s="139">
        <f t="shared" si="189"/>
        <v>3.6159814536456708E-3</v>
      </c>
      <c r="AL528" s="139">
        <f t="shared" si="190"/>
        <v>3.0806856844577291</v>
      </c>
      <c r="AM528" s="139">
        <f t="shared" si="191"/>
        <v>32.826812986758966</v>
      </c>
      <c r="AN528" s="139">
        <f t="shared" si="196"/>
        <v>34.492882367762817</v>
      </c>
      <c r="AO528" s="139">
        <f t="shared" si="196"/>
        <v>34.492882367586425</v>
      </c>
      <c r="AP528" s="139">
        <f t="shared" si="196"/>
        <v>34.492882370561951</v>
      </c>
      <c r="AQ528" s="139">
        <f t="shared" si="196"/>
        <v>34.492882320368814</v>
      </c>
      <c r="AR528" s="139">
        <f t="shared" si="196"/>
        <v>34.492883167058793</v>
      </c>
      <c r="AS528" s="139">
        <f t="shared" si="196"/>
        <v>34.492868884543434</v>
      </c>
      <c r="AT528" s="139">
        <f t="shared" si="196"/>
        <v>34.49310980950527</v>
      </c>
      <c r="AU528" s="139">
        <f t="shared" si="193"/>
        <v>34.489045248501306</v>
      </c>
    </row>
    <row r="529" spans="26:58" x14ac:dyDescent="0.2">
      <c r="Z529" s="139">
        <f t="shared" si="179"/>
        <v>0</v>
      </c>
      <c r="AA529" s="139">
        <f t="shared" si="180"/>
        <v>-9.1877607334964195E-4</v>
      </c>
      <c r="AB529" s="120">
        <f t="shared" si="181"/>
        <v>-9999</v>
      </c>
      <c r="AC529" s="139">
        <f t="shared" si="182"/>
        <v>0</v>
      </c>
      <c r="AD529" s="139">
        <f t="shared" si="183"/>
        <v>-9999</v>
      </c>
      <c r="AE529" s="139">
        <f t="shared" si="184"/>
        <v>0</v>
      </c>
      <c r="AF529" s="139">
        <f t="shared" si="185"/>
        <v>-9999</v>
      </c>
      <c r="AG529" s="143"/>
      <c r="AH529" s="139">
        <f t="shared" si="186"/>
        <v>1.7527821288140035E-2</v>
      </c>
      <c r="AI529" s="139">
        <f t="shared" si="187"/>
        <v>0.94070450317383725</v>
      </c>
      <c r="AJ529" s="139">
        <f t="shared" si="188"/>
        <v>0.70033663967173654</v>
      </c>
      <c r="AK529" s="139">
        <f t="shared" si="189"/>
        <v>3.6159814536456708E-3</v>
      </c>
      <c r="AL529" s="139">
        <f t="shared" si="190"/>
        <v>3.0806856844577291</v>
      </c>
      <c r="AM529" s="139">
        <f t="shared" si="191"/>
        <v>32.826812986758966</v>
      </c>
      <c r="AN529" s="139">
        <f t="shared" si="196"/>
        <v>34.492882367762817</v>
      </c>
      <c r="AO529" s="139">
        <f t="shared" si="196"/>
        <v>34.492882367586425</v>
      </c>
      <c r="AP529" s="139">
        <f t="shared" si="196"/>
        <v>34.492882370561951</v>
      </c>
      <c r="AQ529" s="139">
        <f t="shared" si="196"/>
        <v>34.492882320368814</v>
      </c>
      <c r="AR529" s="139">
        <f t="shared" si="196"/>
        <v>34.492883167058793</v>
      </c>
      <c r="AS529" s="139">
        <f t="shared" si="196"/>
        <v>34.492868884543434</v>
      </c>
      <c r="AT529" s="139">
        <f t="shared" si="196"/>
        <v>34.49310980950527</v>
      </c>
      <c r="AU529" s="139">
        <f t="shared" si="193"/>
        <v>34.489045248501306</v>
      </c>
      <c r="AV529" s="194"/>
      <c r="AW529" s="194"/>
      <c r="AX529" s="194"/>
      <c r="AY529" s="194"/>
      <c r="AZ529" s="194"/>
      <c r="BA529" s="194"/>
      <c r="BB529" s="194"/>
      <c r="BC529" s="194"/>
      <c r="BD529" s="194"/>
      <c r="BE529" s="194"/>
      <c r="BF529" s="194"/>
    </row>
    <row r="530" spans="26:58" x14ac:dyDescent="0.2">
      <c r="Z530" s="139">
        <f t="shared" si="179"/>
        <v>0</v>
      </c>
      <c r="AA530" s="139">
        <f t="shared" si="180"/>
        <v>-9.1877607334964195E-4</v>
      </c>
      <c r="AB530" s="120">
        <f t="shared" si="181"/>
        <v>-9999</v>
      </c>
      <c r="AC530" s="139">
        <f t="shared" si="182"/>
        <v>0</v>
      </c>
      <c r="AD530" s="139">
        <f t="shared" si="183"/>
        <v>-9999</v>
      </c>
      <c r="AE530" s="139">
        <f t="shared" si="184"/>
        <v>0</v>
      </c>
      <c r="AF530" s="139">
        <f t="shared" si="185"/>
        <v>-9999</v>
      </c>
      <c r="AG530" s="143"/>
      <c r="AH530" s="139">
        <f t="shared" si="186"/>
        <v>1.7527821288140035E-2</v>
      </c>
      <c r="AI530" s="139">
        <f t="shared" si="187"/>
        <v>0.94070450317383725</v>
      </c>
      <c r="AJ530" s="139">
        <f t="shared" si="188"/>
        <v>0.70033663967173654</v>
      </c>
      <c r="AK530" s="139">
        <f t="shared" si="189"/>
        <v>3.6159814536456708E-3</v>
      </c>
      <c r="AL530" s="139">
        <f t="shared" si="190"/>
        <v>3.0806856844577291</v>
      </c>
      <c r="AM530" s="139">
        <f t="shared" si="191"/>
        <v>32.826812986758966</v>
      </c>
      <c r="AN530" s="139">
        <f t="shared" si="196"/>
        <v>34.492882367762817</v>
      </c>
      <c r="AO530" s="139">
        <f t="shared" si="196"/>
        <v>34.492882367586425</v>
      </c>
      <c r="AP530" s="139">
        <f t="shared" si="196"/>
        <v>34.492882370561951</v>
      </c>
      <c r="AQ530" s="139">
        <f t="shared" si="196"/>
        <v>34.492882320368814</v>
      </c>
      <c r="AR530" s="139">
        <f t="shared" si="196"/>
        <v>34.492883167058793</v>
      </c>
      <c r="AS530" s="139">
        <f t="shared" si="196"/>
        <v>34.492868884543434</v>
      </c>
      <c r="AT530" s="139">
        <f t="shared" si="196"/>
        <v>34.49310980950527</v>
      </c>
      <c r="AU530" s="139">
        <f t="shared" si="193"/>
        <v>34.489045248501306</v>
      </c>
    </row>
    <row r="531" spans="26:58" x14ac:dyDescent="0.2">
      <c r="Z531" s="139">
        <f t="shared" si="179"/>
        <v>0</v>
      </c>
      <c r="AA531" s="139">
        <f t="shared" si="180"/>
        <v>-9.1877607334964195E-4</v>
      </c>
      <c r="AB531" s="120">
        <f t="shared" si="181"/>
        <v>-9999</v>
      </c>
      <c r="AC531" s="139">
        <f t="shared" si="182"/>
        <v>0</v>
      </c>
      <c r="AD531" s="139">
        <f t="shared" si="183"/>
        <v>-9999</v>
      </c>
      <c r="AE531" s="139">
        <f t="shared" si="184"/>
        <v>0</v>
      </c>
      <c r="AF531" s="139">
        <f t="shared" si="185"/>
        <v>-9999</v>
      </c>
      <c r="AG531" s="143"/>
      <c r="AH531" s="139">
        <f t="shared" si="186"/>
        <v>1.7527821288140035E-2</v>
      </c>
      <c r="AI531" s="139">
        <f t="shared" si="187"/>
        <v>0.94070450317383725</v>
      </c>
      <c r="AJ531" s="139">
        <f t="shared" si="188"/>
        <v>0.70033663967173654</v>
      </c>
      <c r="AK531" s="139">
        <f t="shared" si="189"/>
        <v>3.6159814536456708E-3</v>
      </c>
      <c r="AL531" s="139">
        <f t="shared" si="190"/>
        <v>3.0806856844577291</v>
      </c>
      <c r="AM531" s="139">
        <f t="shared" si="191"/>
        <v>32.826812986758966</v>
      </c>
      <c r="AN531" s="139">
        <f t="shared" si="196"/>
        <v>34.492882367762817</v>
      </c>
      <c r="AO531" s="139">
        <f t="shared" si="196"/>
        <v>34.492882367586425</v>
      </c>
      <c r="AP531" s="139">
        <f t="shared" si="196"/>
        <v>34.492882370561951</v>
      </c>
      <c r="AQ531" s="139">
        <f t="shared" si="196"/>
        <v>34.492882320368814</v>
      </c>
      <c r="AR531" s="139">
        <f t="shared" si="196"/>
        <v>34.492883167058793</v>
      </c>
      <c r="AS531" s="139">
        <f t="shared" si="196"/>
        <v>34.492868884543434</v>
      </c>
      <c r="AT531" s="139">
        <f t="shared" si="196"/>
        <v>34.49310980950527</v>
      </c>
      <c r="AU531" s="139">
        <f t="shared" si="193"/>
        <v>34.489045248501306</v>
      </c>
    </row>
    <row r="532" spans="26:58" x14ac:dyDescent="0.2">
      <c r="Z532" s="139">
        <f t="shared" si="179"/>
        <v>0</v>
      </c>
      <c r="AA532" s="139">
        <f t="shared" si="180"/>
        <v>-9.1877607334964195E-4</v>
      </c>
      <c r="AB532" s="120">
        <f t="shared" si="181"/>
        <v>-9999</v>
      </c>
      <c r="AC532" s="139">
        <f t="shared" si="182"/>
        <v>0</v>
      </c>
      <c r="AD532" s="139">
        <f t="shared" si="183"/>
        <v>-9999</v>
      </c>
      <c r="AE532" s="139">
        <f t="shared" si="184"/>
        <v>0</v>
      </c>
      <c r="AF532" s="139">
        <f t="shared" si="185"/>
        <v>-9999</v>
      </c>
      <c r="AG532" s="143"/>
      <c r="AH532" s="139">
        <f t="shared" si="186"/>
        <v>1.7527821288140035E-2</v>
      </c>
      <c r="AI532" s="139">
        <f t="shared" si="187"/>
        <v>0.94070450317383725</v>
      </c>
      <c r="AJ532" s="139">
        <f t="shared" si="188"/>
        <v>0.70033663967173654</v>
      </c>
      <c r="AK532" s="139">
        <f t="shared" si="189"/>
        <v>3.6159814536456708E-3</v>
      </c>
      <c r="AL532" s="139">
        <f t="shared" si="190"/>
        <v>3.0806856844577291</v>
      </c>
      <c r="AM532" s="139">
        <f t="shared" si="191"/>
        <v>32.826812986758966</v>
      </c>
      <c r="AN532" s="139">
        <f t="shared" si="196"/>
        <v>34.492882367762817</v>
      </c>
      <c r="AO532" s="139">
        <f t="shared" si="196"/>
        <v>34.492882367586425</v>
      </c>
      <c r="AP532" s="139">
        <f t="shared" si="196"/>
        <v>34.492882370561951</v>
      </c>
      <c r="AQ532" s="139">
        <f t="shared" si="196"/>
        <v>34.492882320368814</v>
      </c>
      <c r="AR532" s="139">
        <f t="shared" si="196"/>
        <v>34.492883167058793</v>
      </c>
      <c r="AS532" s="139">
        <f t="shared" si="196"/>
        <v>34.492868884543434</v>
      </c>
      <c r="AT532" s="139">
        <f t="shared" si="196"/>
        <v>34.49310980950527</v>
      </c>
      <c r="AU532" s="139">
        <f t="shared" si="193"/>
        <v>34.489045248501306</v>
      </c>
    </row>
    <row r="533" spans="26:58" x14ac:dyDescent="0.2">
      <c r="Z533" s="139">
        <f t="shared" ref="Z533:Z543" si="197">F533</f>
        <v>0</v>
      </c>
      <c r="AA533" s="139">
        <f t="shared" ref="AA533:AA543" si="198">AB$3+AB$4*Z533+AB$5*Z533^2+AH533</f>
        <v>-9.1877607334964195E-4</v>
      </c>
      <c r="AB533" s="120">
        <f t="shared" ref="AB533:AB543" si="199">IF(S533&lt;&gt;0,G533-AH533, -9999)</f>
        <v>-9999</v>
      </c>
      <c r="AC533" s="139">
        <f t="shared" ref="AC533:AC543" si="200">+G533-P533</f>
        <v>0</v>
      </c>
      <c r="AD533" s="139">
        <f t="shared" ref="AD533:AD543" si="201">IF(S533&lt;&gt;0,G533-AA533, -9999)</f>
        <v>-9999</v>
      </c>
      <c r="AE533" s="139">
        <f t="shared" ref="AE533:AE543" si="202">+(G533-AA533)^2*S533</f>
        <v>0</v>
      </c>
      <c r="AF533" s="139">
        <f t="shared" ref="AF533:AF543" si="203">IF(S533&lt;&gt;0,G533-P533, -9999)</f>
        <v>-9999</v>
      </c>
      <c r="AG533" s="143"/>
      <c r="AH533" s="139">
        <f t="shared" ref="AH533:AH543" si="204">$AB$6*($AB$11/AI533*AJ533+$AB$12)</f>
        <v>1.7527821288140035E-2</v>
      </c>
      <c r="AI533" s="139">
        <f t="shared" ref="AI533:AI543" si="205">1+$AB$7*COS(AL533)</f>
        <v>0.94070450317383725</v>
      </c>
      <c r="AJ533" s="139">
        <f t="shared" ref="AJ533:AJ543" si="206">SIN(AL533+RADIANS($AB$9))</f>
        <v>0.70033663967173654</v>
      </c>
      <c r="AK533" s="139">
        <f t="shared" ref="AK533:AK543" si="207">$AB$7*SIN(AL533)</f>
        <v>3.6159814536456708E-3</v>
      </c>
      <c r="AL533" s="139">
        <f t="shared" ref="AL533:AL543" si="208">2*ATAN(AM533)</f>
        <v>3.0806856844577291</v>
      </c>
      <c r="AM533" s="139">
        <f t="shared" ref="AM533:AM543" si="209">SQRT((1+$AB$7)/(1-$AB$7))*TAN(AN533/2)</f>
        <v>32.826812986758966</v>
      </c>
      <c r="AN533" s="139">
        <f t="shared" ref="AN533:AT544" si="210">$AU533+$AB$7*SIN(AO533)</f>
        <v>34.492882367762817</v>
      </c>
      <c r="AO533" s="139">
        <f t="shared" si="210"/>
        <v>34.492882367586425</v>
      </c>
      <c r="AP533" s="139">
        <f t="shared" si="210"/>
        <v>34.492882370561951</v>
      </c>
      <c r="AQ533" s="139">
        <f t="shared" si="210"/>
        <v>34.492882320368814</v>
      </c>
      <c r="AR533" s="139">
        <f t="shared" si="210"/>
        <v>34.492883167058793</v>
      </c>
      <c r="AS533" s="139">
        <f t="shared" si="210"/>
        <v>34.492868884543434</v>
      </c>
      <c r="AT533" s="139">
        <f t="shared" si="210"/>
        <v>34.49310980950527</v>
      </c>
      <c r="AU533" s="139">
        <f t="shared" ref="AU533:AU543" si="211">RADIANS($AB$9)+$AB$18*(F533-AB$15)</f>
        <v>34.489045248501306</v>
      </c>
    </row>
    <row r="534" spans="26:58" x14ac:dyDescent="0.2">
      <c r="Z534" s="139">
        <f t="shared" si="197"/>
        <v>0</v>
      </c>
      <c r="AA534" s="139">
        <f t="shared" si="198"/>
        <v>-9.1877607334964195E-4</v>
      </c>
      <c r="AB534" s="120">
        <f t="shared" si="199"/>
        <v>-9999</v>
      </c>
      <c r="AC534" s="139">
        <f t="shared" si="200"/>
        <v>0</v>
      </c>
      <c r="AD534" s="139">
        <f t="shared" si="201"/>
        <v>-9999</v>
      </c>
      <c r="AE534" s="139">
        <f t="shared" si="202"/>
        <v>0</v>
      </c>
      <c r="AF534" s="139">
        <f t="shared" si="203"/>
        <v>-9999</v>
      </c>
      <c r="AG534" s="143"/>
      <c r="AH534" s="139">
        <f t="shared" si="204"/>
        <v>1.7527821288140035E-2</v>
      </c>
      <c r="AI534" s="139">
        <f t="shared" si="205"/>
        <v>0.94070450317383725</v>
      </c>
      <c r="AJ534" s="139">
        <f t="shared" si="206"/>
        <v>0.70033663967173654</v>
      </c>
      <c r="AK534" s="139">
        <f t="shared" si="207"/>
        <v>3.6159814536456708E-3</v>
      </c>
      <c r="AL534" s="139">
        <f t="shared" si="208"/>
        <v>3.0806856844577291</v>
      </c>
      <c r="AM534" s="139">
        <f t="shared" si="209"/>
        <v>32.826812986758966</v>
      </c>
      <c r="AN534" s="139">
        <f t="shared" si="210"/>
        <v>34.492882367762817</v>
      </c>
      <c r="AO534" s="139">
        <f t="shared" si="210"/>
        <v>34.492882367586425</v>
      </c>
      <c r="AP534" s="139">
        <f t="shared" si="210"/>
        <v>34.492882370561951</v>
      </c>
      <c r="AQ534" s="139">
        <f t="shared" si="210"/>
        <v>34.492882320368814</v>
      </c>
      <c r="AR534" s="139">
        <f t="shared" si="210"/>
        <v>34.492883167058793</v>
      </c>
      <c r="AS534" s="139">
        <f t="shared" si="210"/>
        <v>34.492868884543434</v>
      </c>
      <c r="AT534" s="139">
        <f t="shared" si="210"/>
        <v>34.49310980950527</v>
      </c>
      <c r="AU534" s="139">
        <f t="shared" si="211"/>
        <v>34.489045248501306</v>
      </c>
    </row>
    <row r="535" spans="26:58" x14ac:dyDescent="0.2">
      <c r="Z535" s="139">
        <f t="shared" si="197"/>
        <v>0</v>
      </c>
      <c r="AA535" s="139">
        <f t="shared" si="198"/>
        <v>-9.1877607334964195E-4</v>
      </c>
      <c r="AB535" s="120">
        <f t="shared" si="199"/>
        <v>-9999</v>
      </c>
      <c r="AC535" s="139">
        <f t="shared" si="200"/>
        <v>0</v>
      </c>
      <c r="AD535" s="139">
        <f t="shared" si="201"/>
        <v>-9999</v>
      </c>
      <c r="AE535" s="139">
        <f t="shared" si="202"/>
        <v>0</v>
      </c>
      <c r="AF535" s="139">
        <f t="shared" si="203"/>
        <v>-9999</v>
      </c>
      <c r="AG535" s="143"/>
      <c r="AH535" s="139">
        <f t="shared" si="204"/>
        <v>1.7527821288140035E-2</v>
      </c>
      <c r="AI535" s="139">
        <f t="shared" si="205"/>
        <v>0.94070450317383725</v>
      </c>
      <c r="AJ535" s="139">
        <f t="shared" si="206"/>
        <v>0.70033663967173654</v>
      </c>
      <c r="AK535" s="139">
        <f t="shared" si="207"/>
        <v>3.6159814536456708E-3</v>
      </c>
      <c r="AL535" s="139">
        <f t="shared" si="208"/>
        <v>3.0806856844577291</v>
      </c>
      <c r="AM535" s="139">
        <f t="shared" si="209"/>
        <v>32.826812986758966</v>
      </c>
      <c r="AN535" s="139">
        <f t="shared" si="210"/>
        <v>34.492882367762817</v>
      </c>
      <c r="AO535" s="139">
        <f t="shared" si="210"/>
        <v>34.492882367586425</v>
      </c>
      <c r="AP535" s="139">
        <f t="shared" si="210"/>
        <v>34.492882370561951</v>
      </c>
      <c r="AQ535" s="139">
        <f t="shared" si="210"/>
        <v>34.492882320368814</v>
      </c>
      <c r="AR535" s="139">
        <f t="shared" si="210"/>
        <v>34.492883167058793</v>
      </c>
      <c r="AS535" s="139">
        <f t="shared" si="210"/>
        <v>34.492868884543434</v>
      </c>
      <c r="AT535" s="139">
        <f t="shared" si="210"/>
        <v>34.49310980950527</v>
      </c>
      <c r="AU535" s="139">
        <f t="shared" si="211"/>
        <v>34.489045248501306</v>
      </c>
    </row>
    <row r="536" spans="26:58" x14ac:dyDescent="0.2">
      <c r="Z536" s="139">
        <f t="shared" si="197"/>
        <v>0</v>
      </c>
      <c r="AA536" s="139">
        <f t="shared" si="198"/>
        <v>-9.1877607334964195E-4</v>
      </c>
      <c r="AB536" s="120">
        <f t="shared" si="199"/>
        <v>-9999</v>
      </c>
      <c r="AC536" s="139">
        <f t="shared" si="200"/>
        <v>0</v>
      </c>
      <c r="AD536" s="139">
        <f t="shared" si="201"/>
        <v>-9999</v>
      </c>
      <c r="AE536" s="139">
        <f t="shared" si="202"/>
        <v>0</v>
      </c>
      <c r="AF536" s="139">
        <f t="shared" si="203"/>
        <v>-9999</v>
      </c>
      <c r="AG536" s="143"/>
      <c r="AH536" s="139">
        <f t="shared" si="204"/>
        <v>1.7527821288140035E-2</v>
      </c>
      <c r="AI536" s="139">
        <f t="shared" si="205"/>
        <v>0.94070450317383725</v>
      </c>
      <c r="AJ536" s="139">
        <f t="shared" si="206"/>
        <v>0.70033663967173654</v>
      </c>
      <c r="AK536" s="139">
        <f t="shared" si="207"/>
        <v>3.6159814536456708E-3</v>
      </c>
      <c r="AL536" s="139">
        <f t="shared" si="208"/>
        <v>3.0806856844577291</v>
      </c>
      <c r="AM536" s="139">
        <f t="shared" si="209"/>
        <v>32.826812986758966</v>
      </c>
      <c r="AN536" s="139">
        <f t="shared" si="210"/>
        <v>34.492882367762817</v>
      </c>
      <c r="AO536" s="139">
        <f t="shared" si="210"/>
        <v>34.492882367586425</v>
      </c>
      <c r="AP536" s="139">
        <f t="shared" si="210"/>
        <v>34.492882370561951</v>
      </c>
      <c r="AQ536" s="139">
        <f t="shared" si="210"/>
        <v>34.492882320368814</v>
      </c>
      <c r="AR536" s="139">
        <f t="shared" si="210"/>
        <v>34.492883167058793</v>
      </c>
      <c r="AS536" s="139">
        <f t="shared" si="210"/>
        <v>34.492868884543434</v>
      </c>
      <c r="AT536" s="139">
        <f t="shared" si="210"/>
        <v>34.49310980950527</v>
      </c>
      <c r="AU536" s="139">
        <f t="shared" si="211"/>
        <v>34.489045248501306</v>
      </c>
    </row>
    <row r="537" spans="26:58" x14ac:dyDescent="0.2">
      <c r="Z537" s="139">
        <f t="shared" si="197"/>
        <v>0</v>
      </c>
      <c r="AA537" s="139">
        <f t="shared" si="198"/>
        <v>-9.1877607334964195E-4</v>
      </c>
      <c r="AB537" s="120">
        <f t="shared" si="199"/>
        <v>-9999</v>
      </c>
      <c r="AC537" s="139">
        <f t="shared" si="200"/>
        <v>0</v>
      </c>
      <c r="AD537" s="139">
        <f t="shared" si="201"/>
        <v>-9999</v>
      </c>
      <c r="AE537" s="139">
        <f t="shared" si="202"/>
        <v>0</v>
      </c>
      <c r="AF537" s="139">
        <f t="shared" si="203"/>
        <v>-9999</v>
      </c>
      <c r="AG537" s="143"/>
      <c r="AH537" s="139">
        <f t="shared" si="204"/>
        <v>1.7527821288140035E-2</v>
      </c>
      <c r="AI537" s="139">
        <f t="shared" si="205"/>
        <v>0.94070450317383725</v>
      </c>
      <c r="AJ537" s="139">
        <f t="shared" si="206"/>
        <v>0.70033663967173654</v>
      </c>
      <c r="AK537" s="139">
        <f t="shared" si="207"/>
        <v>3.6159814536456708E-3</v>
      </c>
      <c r="AL537" s="139">
        <f t="shared" si="208"/>
        <v>3.0806856844577291</v>
      </c>
      <c r="AM537" s="139">
        <f t="shared" si="209"/>
        <v>32.826812986758966</v>
      </c>
      <c r="AN537" s="139">
        <f t="shared" si="210"/>
        <v>34.492882367762817</v>
      </c>
      <c r="AO537" s="139">
        <f t="shared" si="210"/>
        <v>34.492882367586425</v>
      </c>
      <c r="AP537" s="139">
        <f t="shared" si="210"/>
        <v>34.492882370561951</v>
      </c>
      <c r="AQ537" s="139">
        <f t="shared" si="210"/>
        <v>34.492882320368814</v>
      </c>
      <c r="AR537" s="139">
        <f t="shared" si="210"/>
        <v>34.492883167058793</v>
      </c>
      <c r="AS537" s="139">
        <f t="shared" si="210"/>
        <v>34.492868884543434</v>
      </c>
      <c r="AT537" s="139">
        <f t="shared" si="210"/>
        <v>34.49310980950527</v>
      </c>
      <c r="AU537" s="139">
        <f t="shared" si="211"/>
        <v>34.489045248501306</v>
      </c>
    </row>
    <row r="538" spans="26:58" x14ac:dyDescent="0.2">
      <c r="Z538" s="139">
        <f t="shared" si="197"/>
        <v>0</v>
      </c>
      <c r="AA538" s="139">
        <f t="shared" si="198"/>
        <v>-9.1877607334964195E-4</v>
      </c>
      <c r="AB538" s="120">
        <f t="shared" si="199"/>
        <v>-9999</v>
      </c>
      <c r="AC538" s="139">
        <f t="shared" si="200"/>
        <v>0</v>
      </c>
      <c r="AD538" s="139">
        <f t="shared" si="201"/>
        <v>-9999</v>
      </c>
      <c r="AE538" s="139">
        <f t="shared" si="202"/>
        <v>0</v>
      </c>
      <c r="AF538" s="139">
        <f t="shared" si="203"/>
        <v>-9999</v>
      </c>
      <c r="AG538" s="143"/>
      <c r="AH538" s="139">
        <f t="shared" si="204"/>
        <v>1.7527821288140035E-2</v>
      </c>
      <c r="AI538" s="139">
        <f t="shared" si="205"/>
        <v>0.94070450317383725</v>
      </c>
      <c r="AJ538" s="139">
        <f t="shared" si="206"/>
        <v>0.70033663967173654</v>
      </c>
      <c r="AK538" s="139">
        <f t="shared" si="207"/>
        <v>3.6159814536456708E-3</v>
      </c>
      <c r="AL538" s="139">
        <f t="shared" si="208"/>
        <v>3.0806856844577291</v>
      </c>
      <c r="AM538" s="139">
        <f t="shared" si="209"/>
        <v>32.826812986758966</v>
      </c>
      <c r="AN538" s="139">
        <f t="shared" si="210"/>
        <v>34.492882367762817</v>
      </c>
      <c r="AO538" s="139">
        <f t="shared" si="210"/>
        <v>34.492882367586425</v>
      </c>
      <c r="AP538" s="139">
        <f t="shared" si="210"/>
        <v>34.492882370561951</v>
      </c>
      <c r="AQ538" s="139">
        <f t="shared" si="210"/>
        <v>34.492882320368814</v>
      </c>
      <c r="AR538" s="139">
        <f t="shared" si="210"/>
        <v>34.492883167058793</v>
      </c>
      <c r="AS538" s="139">
        <f t="shared" si="210"/>
        <v>34.492868884543434</v>
      </c>
      <c r="AT538" s="139">
        <f t="shared" si="210"/>
        <v>34.49310980950527</v>
      </c>
      <c r="AU538" s="139">
        <f t="shared" si="211"/>
        <v>34.489045248501306</v>
      </c>
    </row>
    <row r="539" spans="26:58" x14ac:dyDescent="0.2">
      <c r="Z539" s="139">
        <f t="shared" si="197"/>
        <v>0</v>
      </c>
      <c r="AA539" s="139">
        <f t="shared" si="198"/>
        <v>-9.1877607334964195E-4</v>
      </c>
      <c r="AB539" s="120">
        <f t="shared" si="199"/>
        <v>-9999</v>
      </c>
      <c r="AC539" s="139">
        <f t="shared" si="200"/>
        <v>0</v>
      </c>
      <c r="AD539" s="139">
        <f t="shared" si="201"/>
        <v>-9999</v>
      </c>
      <c r="AE539" s="139">
        <f t="shared" si="202"/>
        <v>0</v>
      </c>
      <c r="AF539" s="139">
        <f t="shared" si="203"/>
        <v>-9999</v>
      </c>
      <c r="AG539" s="143"/>
      <c r="AH539" s="139">
        <f t="shared" si="204"/>
        <v>1.7527821288140035E-2</v>
      </c>
      <c r="AI539" s="139">
        <f t="shared" si="205"/>
        <v>0.94070450317383725</v>
      </c>
      <c r="AJ539" s="139">
        <f t="shared" si="206"/>
        <v>0.70033663967173654</v>
      </c>
      <c r="AK539" s="139">
        <f t="shared" si="207"/>
        <v>3.6159814536456708E-3</v>
      </c>
      <c r="AL539" s="139">
        <f t="shared" si="208"/>
        <v>3.0806856844577291</v>
      </c>
      <c r="AM539" s="139">
        <f t="shared" si="209"/>
        <v>32.826812986758966</v>
      </c>
      <c r="AN539" s="139">
        <f t="shared" si="210"/>
        <v>34.492882367762817</v>
      </c>
      <c r="AO539" s="139">
        <f t="shared" si="210"/>
        <v>34.492882367586425</v>
      </c>
      <c r="AP539" s="139">
        <f t="shared" si="210"/>
        <v>34.492882370561951</v>
      </c>
      <c r="AQ539" s="139">
        <f t="shared" si="210"/>
        <v>34.492882320368814</v>
      </c>
      <c r="AR539" s="139">
        <f t="shared" si="210"/>
        <v>34.492883167058793</v>
      </c>
      <c r="AS539" s="139">
        <f t="shared" si="210"/>
        <v>34.492868884543434</v>
      </c>
      <c r="AT539" s="139">
        <f t="shared" si="210"/>
        <v>34.49310980950527</v>
      </c>
      <c r="AU539" s="139">
        <f t="shared" si="211"/>
        <v>34.489045248501306</v>
      </c>
    </row>
    <row r="540" spans="26:58" x14ac:dyDescent="0.2">
      <c r="Z540" s="139">
        <f t="shared" si="197"/>
        <v>0</v>
      </c>
      <c r="AA540" s="139">
        <f t="shared" si="198"/>
        <v>-9.1877607334964195E-4</v>
      </c>
      <c r="AB540" s="120">
        <f t="shared" si="199"/>
        <v>-9999</v>
      </c>
      <c r="AC540" s="139">
        <f t="shared" si="200"/>
        <v>0</v>
      </c>
      <c r="AD540" s="139">
        <f t="shared" si="201"/>
        <v>-9999</v>
      </c>
      <c r="AE540" s="139">
        <f t="shared" si="202"/>
        <v>0</v>
      </c>
      <c r="AF540" s="139">
        <f t="shared" si="203"/>
        <v>-9999</v>
      </c>
      <c r="AG540" s="143"/>
      <c r="AH540" s="139">
        <f t="shared" si="204"/>
        <v>1.7527821288140035E-2</v>
      </c>
      <c r="AI540" s="139">
        <f t="shared" si="205"/>
        <v>0.94070450317383725</v>
      </c>
      <c r="AJ540" s="139">
        <f t="shared" si="206"/>
        <v>0.70033663967173654</v>
      </c>
      <c r="AK540" s="139">
        <f t="shared" si="207"/>
        <v>3.6159814536456708E-3</v>
      </c>
      <c r="AL540" s="139">
        <f t="shared" si="208"/>
        <v>3.0806856844577291</v>
      </c>
      <c r="AM540" s="139">
        <f t="shared" si="209"/>
        <v>32.826812986758966</v>
      </c>
      <c r="AN540" s="139">
        <f t="shared" si="210"/>
        <v>34.492882367762817</v>
      </c>
      <c r="AO540" s="139">
        <f t="shared" si="210"/>
        <v>34.492882367586425</v>
      </c>
      <c r="AP540" s="139">
        <f t="shared" si="210"/>
        <v>34.492882370561951</v>
      </c>
      <c r="AQ540" s="139">
        <f t="shared" si="210"/>
        <v>34.492882320368814</v>
      </c>
      <c r="AR540" s="139">
        <f t="shared" si="210"/>
        <v>34.492883167058793</v>
      </c>
      <c r="AS540" s="139">
        <f t="shared" si="210"/>
        <v>34.492868884543434</v>
      </c>
      <c r="AT540" s="139">
        <f t="shared" si="210"/>
        <v>34.49310980950527</v>
      </c>
      <c r="AU540" s="139">
        <f t="shared" si="211"/>
        <v>34.489045248501306</v>
      </c>
    </row>
    <row r="541" spans="26:58" x14ac:dyDescent="0.2">
      <c r="Z541" s="139">
        <f t="shared" si="197"/>
        <v>0</v>
      </c>
      <c r="AA541" s="139">
        <f t="shared" si="198"/>
        <v>-9.1877607334964195E-4</v>
      </c>
      <c r="AB541" s="120">
        <f t="shared" si="199"/>
        <v>-9999</v>
      </c>
      <c r="AC541" s="139">
        <f t="shared" si="200"/>
        <v>0</v>
      </c>
      <c r="AD541" s="139">
        <f t="shared" si="201"/>
        <v>-9999</v>
      </c>
      <c r="AE541" s="139">
        <f t="shared" si="202"/>
        <v>0</v>
      </c>
      <c r="AF541" s="139">
        <f t="shared" si="203"/>
        <v>-9999</v>
      </c>
      <c r="AG541" s="143"/>
      <c r="AH541" s="139">
        <f t="shared" si="204"/>
        <v>1.7527821288140035E-2</v>
      </c>
      <c r="AI541" s="139">
        <f t="shared" si="205"/>
        <v>0.94070450317383725</v>
      </c>
      <c r="AJ541" s="139">
        <f t="shared" si="206"/>
        <v>0.70033663967173654</v>
      </c>
      <c r="AK541" s="139">
        <f t="shared" si="207"/>
        <v>3.6159814536456708E-3</v>
      </c>
      <c r="AL541" s="139">
        <f t="shared" si="208"/>
        <v>3.0806856844577291</v>
      </c>
      <c r="AM541" s="139">
        <f t="shared" si="209"/>
        <v>32.826812986758966</v>
      </c>
      <c r="AN541" s="139">
        <f t="shared" si="210"/>
        <v>34.492882367762817</v>
      </c>
      <c r="AO541" s="139">
        <f t="shared" si="210"/>
        <v>34.492882367586425</v>
      </c>
      <c r="AP541" s="139">
        <f t="shared" si="210"/>
        <v>34.492882370561951</v>
      </c>
      <c r="AQ541" s="139">
        <f t="shared" si="210"/>
        <v>34.492882320368814</v>
      </c>
      <c r="AR541" s="139">
        <f t="shared" si="210"/>
        <v>34.492883167058793</v>
      </c>
      <c r="AS541" s="139">
        <f t="shared" si="210"/>
        <v>34.492868884543434</v>
      </c>
      <c r="AT541" s="139">
        <f t="shared" si="210"/>
        <v>34.49310980950527</v>
      </c>
      <c r="AU541" s="139">
        <f t="shared" si="211"/>
        <v>34.489045248501306</v>
      </c>
    </row>
    <row r="542" spans="26:58" x14ac:dyDescent="0.2">
      <c r="Z542" s="139">
        <f t="shared" si="197"/>
        <v>0</v>
      </c>
      <c r="AA542" s="139">
        <f t="shared" si="198"/>
        <v>-9.1877607334964195E-4</v>
      </c>
      <c r="AB542" s="120">
        <f t="shared" si="199"/>
        <v>-9999</v>
      </c>
      <c r="AC542" s="139">
        <f t="shared" si="200"/>
        <v>0</v>
      </c>
      <c r="AD542" s="139">
        <f t="shared" si="201"/>
        <v>-9999</v>
      </c>
      <c r="AE542" s="139">
        <f t="shared" si="202"/>
        <v>0</v>
      </c>
      <c r="AF542" s="139">
        <f t="shared" si="203"/>
        <v>-9999</v>
      </c>
      <c r="AG542" s="143"/>
      <c r="AH542" s="139">
        <f t="shared" si="204"/>
        <v>1.7527821288140035E-2</v>
      </c>
      <c r="AI542" s="139">
        <f t="shared" si="205"/>
        <v>0.94070450317383725</v>
      </c>
      <c r="AJ542" s="139">
        <f t="shared" si="206"/>
        <v>0.70033663967173654</v>
      </c>
      <c r="AK542" s="139">
        <f t="shared" si="207"/>
        <v>3.6159814536456708E-3</v>
      </c>
      <c r="AL542" s="139">
        <f t="shared" si="208"/>
        <v>3.0806856844577291</v>
      </c>
      <c r="AM542" s="139">
        <f t="shared" si="209"/>
        <v>32.826812986758966</v>
      </c>
      <c r="AN542" s="139">
        <f t="shared" si="210"/>
        <v>34.492882367762817</v>
      </c>
      <c r="AO542" s="139">
        <f t="shared" si="210"/>
        <v>34.492882367586425</v>
      </c>
      <c r="AP542" s="139">
        <f t="shared" si="210"/>
        <v>34.492882370561951</v>
      </c>
      <c r="AQ542" s="139">
        <f t="shared" si="210"/>
        <v>34.492882320368814</v>
      </c>
      <c r="AR542" s="139">
        <f t="shared" si="210"/>
        <v>34.492883167058793</v>
      </c>
      <c r="AS542" s="139">
        <f t="shared" si="210"/>
        <v>34.492868884543434</v>
      </c>
      <c r="AT542" s="139">
        <f t="shared" si="210"/>
        <v>34.49310980950527</v>
      </c>
      <c r="AU542" s="139">
        <f t="shared" si="211"/>
        <v>34.489045248501306</v>
      </c>
    </row>
    <row r="543" spans="26:58" x14ac:dyDescent="0.2">
      <c r="Z543" s="139">
        <f t="shared" si="197"/>
        <v>0</v>
      </c>
      <c r="AA543" s="139">
        <f t="shared" si="198"/>
        <v>-9.1877607334964195E-4</v>
      </c>
      <c r="AB543" s="120">
        <f t="shared" si="199"/>
        <v>-9999</v>
      </c>
      <c r="AC543" s="139">
        <f t="shared" si="200"/>
        <v>0</v>
      </c>
      <c r="AD543" s="139">
        <f t="shared" si="201"/>
        <v>-9999</v>
      </c>
      <c r="AE543" s="139">
        <f t="shared" si="202"/>
        <v>0</v>
      </c>
      <c r="AF543" s="139">
        <f t="shared" si="203"/>
        <v>-9999</v>
      </c>
      <c r="AG543" s="143"/>
      <c r="AH543" s="139">
        <f t="shared" si="204"/>
        <v>1.7527821288140035E-2</v>
      </c>
      <c r="AI543" s="139">
        <f t="shared" si="205"/>
        <v>0.94070450317383725</v>
      </c>
      <c r="AJ543" s="139">
        <f t="shared" si="206"/>
        <v>0.70033663967173654</v>
      </c>
      <c r="AK543" s="139">
        <f t="shared" si="207"/>
        <v>3.6159814536456708E-3</v>
      </c>
      <c r="AL543" s="139">
        <f t="shared" si="208"/>
        <v>3.0806856844577291</v>
      </c>
      <c r="AM543" s="139">
        <f t="shared" si="209"/>
        <v>32.826812986758966</v>
      </c>
      <c r="AN543" s="139">
        <f t="shared" si="210"/>
        <v>34.492882367762817</v>
      </c>
      <c r="AO543" s="139">
        <f t="shared" si="210"/>
        <v>34.492882367586425</v>
      </c>
      <c r="AP543" s="139">
        <f t="shared" si="210"/>
        <v>34.492882370561951</v>
      </c>
      <c r="AQ543" s="139">
        <f t="shared" si="210"/>
        <v>34.492882320368814</v>
      </c>
      <c r="AR543" s="139">
        <f t="shared" si="210"/>
        <v>34.492883167058793</v>
      </c>
      <c r="AS543" s="139">
        <f t="shared" si="210"/>
        <v>34.492868884543434</v>
      </c>
      <c r="AT543" s="139">
        <f t="shared" si="210"/>
        <v>34.49310980950527</v>
      </c>
      <c r="AU543" s="139">
        <f t="shared" si="211"/>
        <v>34.489045248501306</v>
      </c>
    </row>
    <row r="544" spans="26:58" x14ac:dyDescent="0.2">
      <c r="Z544" s="139">
        <f>F544</f>
        <v>0</v>
      </c>
      <c r="AA544" s="139">
        <f>AB$3+AB$4*Z544+AB$5*Z544^2+AH544</f>
        <v>-9.1877607334964195E-4</v>
      </c>
      <c r="AB544" s="120">
        <f>IF(S544&lt;&gt;0,G544-AH544, -9999)</f>
        <v>-9999</v>
      </c>
      <c r="AC544" s="139">
        <f>+G544-P544</f>
        <v>0</v>
      </c>
      <c r="AD544" s="139">
        <f>IF(S544&lt;&gt;0,G544-AA544, -9999)</f>
        <v>-9999</v>
      </c>
      <c r="AE544" s="139">
        <f>+(G544-AA544)^2*S544</f>
        <v>0</v>
      </c>
      <c r="AF544" s="139">
        <f>IF(S544&lt;&gt;0,G544-P544, -9999)</f>
        <v>-9999</v>
      </c>
      <c r="AG544" s="143"/>
      <c r="AH544" s="139">
        <f>$AB$6*($AB$11/AI544*AJ544+$AB$12)</f>
        <v>1.7527821288140035E-2</v>
      </c>
      <c r="AI544" s="139">
        <f>1+$AB$7*COS(AL544)</f>
        <v>0.94070450317383725</v>
      </c>
      <c r="AJ544" s="139">
        <f>SIN(AL544+RADIANS($AB$9))</f>
        <v>0.70033663967173654</v>
      </c>
      <c r="AK544" s="139">
        <f>$AB$7*SIN(AL544)</f>
        <v>3.6159814536456708E-3</v>
      </c>
      <c r="AL544" s="139">
        <f>2*ATAN(AM544)</f>
        <v>3.0806856844577291</v>
      </c>
      <c r="AM544" s="139">
        <f>SQRT((1+$AB$7)/(1-$AB$7))*TAN(AN544/2)</f>
        <v>32.826812986758966</v>
      </c>
      <c r="AN544" s="139">
        <f t="shared" si="210"/>
        <v>34.492882367762817</v>
      </c>
      <c r="AO544" s="139">
        <f t="shared" si="210"/>
        <v>34.492882367586425</v>
      </c>
      <c r="AP544" s="139">
        <f t="shared" si="210"/>
        <v>34.492882370561951</v>
      </c>
      <c r="AQ544" s="139">
        <f t="shared" si="210"/>
        <v>34.492882320368814</v>
      </c>
      <c r="AR544" s="139">
        <f t="shared" si="210"/>
        <v>34.492883167058793</v>
      </c>
      <c r="AS544" s="139">
        <f t="shared" si="210"/>
        <v>34.492868884543434</v>
      </c>
      <c r="AT544" s="139">
        <f t="shared" si="210"/>
        <v>34.49310980950527</v>
      </c>
      <c r="AU544" s="139">
        <f>RADIANS($AB$9)+$AB$18*(F544-AB$15)</f>
        <v>34.489045248501306</v>
      </c>
    </row>
    <row r="545" spans="27:47" x14ac:dyDescent="0.2">
      <c r="AA545" s="120"/>
      <c r="AB545" s="120"/>
      <c r="AC545" s="120"/>
      <c r="AD545" s="120"/>
      <c r="AE545" s="120"/>
      <c r="AG545" s="136"/>
      <c r="AN545" s="120"/>
      <c r="AO545" s="120"/>
      <c r="AP545" s="120"/>
      <c r="AQ545" s="120"/>
      <c r="AR545" s="120"/>
      <c r="AS545" s="120"/>
      <c r="AT545" s="120"/>
      <c r="AU545" s="120"/>
    </row>
    <row r="546" spans="27:47" x14ac:dyDescent="0.2">
      <c r="AA546" s="120"/>
      <c r="AB546" s="120"/>
      <c r="AC546" s="120"/>
      <c r="AD546" s="120"/>
      <c r="AE546" s="120"/>
      <c r="AG546" s="136"/>
      <c r="AN546" s="120"/>
      <c r="AO546" s="120"/>
      <c r="AP546" s="120"/>
      <c r="AQ546" s="120"/>
      <c r="AR546" s="120"/>
      <c r="AS546" s="120"/>
      <c r="AT546" s="120"/>
      <c r="AU546" s="120"/>
    </row>
    <row r="547" spans="27:47" x14ac:dyDescent="0.2">
      <c r="AA547" s="120"/>
      <c r="AB547" s="120"/>
      <c r="AC547" s="120"/>
      <c r="AD547" s="120"/>
      <c r="AE547" s="120"/>
      <c r="AG547" s="136"/>
      <c r="AN547" s="120"/>
      <c r="AO547" s="120"/>
      <c r="AP547" s="120"/>
      <c r="AQ547" s="120"/>
      <c r="AR547" s="120"/>
      <c r="AS547" s="120"/>
      <c r="AT547" s="120"/>
      <c r="AU547" s="120"/>
    </row>
    <row r="548" spans="27:47" x14ac:dyDescent="0.2">
      <c r="AA548" s="120"/>
      <c r="AB548" s="120"/>
      <c r="AC548" s="120"/>
      <c r="AD548" s="120"/>
      <c r="AE548" s="120"/>
      <c r="AG548" s="136"/>
      <c r="AN548" s="120"/>
      <c r="AO548" s="120"/>
      <c r="AP548" s="120"/>
      <c r="AQ548" s="120"/>
      <c r="AR548" s="120"/>
      <c r="AS548" s="120"/>
      <c r="AT548" s="120"/>
      <c r="AU548" s="120"/>
    </row>
    <row r="549" spans="27:47" x14ac:dyDescent="0.2">
      <c r="AA549" s="120"/>
      <c r="AB549" s="120"/>
      <c r="AC549" s="120"/>
      <c r="AD549" s="120"/>
      <c r="AE549" s="120"/>
      <c r="AG549" s="136"/>
      <c r="AN549" s="120"/>
      <c r="AO549" s="120"/>
      <c r="AP549" s="120"/>
      <c r="AQ549" s="120"/>
      <c r="AR549" s="120"/>
      <c r="AS549" s="120"/>
      <c r="AT549" s="120"/>
      <c r="AU549" s="120"/>
    </row>
    <row r="550" spans="27:47" x14ac:dyDescent="0.2">
      <c r="AA550" s="120"/>
      <c r="AB550" s="120"/>
      <c r="AC550" s="120"/>
      <c r="AD550" s="120"/>
      <c r="AE550" s="120"/>
      <c r="AG550" s="136"/>
      <c r="AN550" s="120"/>
      <c r="AO550" s="120"/>
      <c r="AP550" s="120"/>
      <c r="AQ550" s="120"/>
      <c r="AR550" s="120"/>
      <c r="AS550" s="120"/>
      <c r="AT550" s="120"/>
      <c r="AU550" s="120"/>
    </row>
    <row r="551" spans="27:47" x14ac:dyDescent="0.2">
      <c r="AA551" s="120"/>
      <c r="AB551" s="120"/>
      <c r="AC551" s="120"/>
      <c r="AD551" s="120"/>
      <c r="AE551" s="120"/>
      <c r="AG551" s="136"/>
      <c r="AN551" s="120"/>
      <c r="AO551" s="120"/>
      <c r="AP551" s="120"/>
      <c r="AQ551" s="120"/>
      <c r="AR551" s="120"/>
      <c r="AS551" s="120"/>
      <c r="AT551" s="120"/>
      <c r="AU551" s="120"/>
    </row>
    <row r="552" spans="27:47" x14ac:dyDescent="0.2">
      <c r="AA552" s="120"/>
      <c r="AB552" s="120"/>
      <c r="AC552" s="120"/>
      <c r="AD552" s="120"/>
      <c r="AE552" s="120"/>
      <c r="AG552" s="136"/>
      <c r="AN552" s="120"/>
      <c r="AO552" s="120"/>
      <c r="AP552" s="120"/>
      <c r="AQ552" s="120"/>
      <c r="AR552" s="120"/>
      <c r="AS552" s="120"/>
      <c r="AT552" s="120"/>
      <c r="AU552" s="120"/>
    </row>
    <row r="553" spans="27:47" x14ac:dyDescent="0.2">
      <c r="AA553" s="120"/>
      <c r="AB553" s="120"/>
      <c r="AC553" s="120"/>
      <c r="AD553" s="120"/>
      <c r="AE553" s="120"/>
      <c r="AG553" s="136"/>
      <c r="AN553" s="120"/>
      <c r="AO553" s="120"/>
      <c r="AP553" s="120"/>
      <c r="AQ553" s="120"/>
      <c r="AR553" s="120"/>
      <c r="AS553" s="120"/>
      <c r="AT553" s="120"/>
      <c r="AU553" s="120"/>
    </row>
    <row r="554" spans="27:47" x14ac:dyDescent="0.2">
      <c r="AA554" s="120"/>
      <c r="AB554" s="120"/>
      <c r="AC554" s="120"/>
      <c r="AD554" s="120"/>
      <c r="AE554" s="120"/>
      <c r="AG554" s="136"/>
      <c r="AN554" s="120"/>
      <c r="AO554" s="120"/>
      <c r="AP554" s="120"/>
      <c r="AQ554" s="120"/>
      <c r="AR554" s="120"/>
      <c r="AS554" s="120"/>
      <c r="AT554" s="120"/>
      <c r="AU554" s="120"/>
    </row>
    <row r="555" spans="27:47" x14ac:dyDescent="0.2">
      <c r="AA555" s="120"/>
      <c r="AB555" s="120"/>
      <c r="AC555" s="120"/>
      <c r="AD555" s="120"/>
      <c r="AE555" s="120"/>
      <c r="AG555" s="136"/>
      <c r="AN555" s="120"/>
      <c r="AO555" s="120"/>
      <c r="AP555" s="120"/>
      <c r="AQ555" s="120"/>
      <c r="AR555" s="120"/>
      <c r="AS555" s="120"/>
      <c r="AT555" s="120"/>
      <c r="AU555" s="120"/>
    </row>
    <row r="556" spans="27:47" x14ac:dyDescent="0.2">
      <c r="AA556" s="120"/>
      <c r="AB556" s="120"/>
      <c r="AC556" s="120"/>
      <c r="AD556" s="120"/>
      <c r="AE556" s="120"/>
      <c r="AG556" s="136"/>
      <c r="AN556" s="120"/>
      <c r="AO556" s="120"/>
      <c r="AP556" s="120"/>
      <c r="AQ556" s="120"/>
      <c r="AR556" s="120"/>
      <c r="AS556" s="120"/>
      <c r="AT556" s="120"/>
      <c r="AU556" s="120"/>
    </row>
    <row r="557" spans="27:47" x14ac:dyDescent="0.2">
      <c r="AA557" s="120"/>
      <c r="AB557" s="120"/>
      <c r="AC557" s="120"/>
      <c r="AD557" s="120"/>
      <c r="AE557" s="120"/>
      <c r="AG557" s="136"/>
      <c r="AN557" s="120"/>
      <c r="AO557" s="120"/>
      <c r="AP557" s="120"/>
      <c r="AQ557" s="120"/>
      <c r="AR557" s="120"/>
      <c r="AS557" s="120"/>
      <c r="AT557" s="120"/>
      <c r="AU557" s="120"/>
    </row>
    <row r="558" spans="27:47" x14ac:dyDescent="0.2">
      <c r="AA558" s="120"/>
      <c r="AB558" s="120"/>
      <c r="AC558" s="120"/>
      <c r="AD558" s="120"/>
      <c r="AE558" s="120"/>
      <c r="AG558" s="136"/>
      <c r="AN558" s="120"/>
      <c r="AO558" s="120"/>
      <c r="AP558" s="120"/>
      <c r="AQ558" s="120"/>
      <c r="AR558" s="120"/>
      <c r="AS558" s="120"/>
      <c r="AT558" s="120"/>
      <c r="AU558" s="120"/>
    </row>
    <row r="559" spans="27:47" x14ac:dyDescent="0.2">
      <c r="AA559" s="120"/>
      <c r="AB559" s="120"/>
      <c r="AC559" s="120"/>
      <c r="AD559" s="120"/>
      <c r="AE559" s="120"/>
      <c r="AG559" s="136"/>
      <c r="AN559" s="120"/>
      <c r="AO559" s="120"/>
      <c r="AP559" s="120"/>
      <c r="AQ559" s="120"/>
      <c r="AR559" s="120"/>
      <c r="AS559" s="120"/>
      <c r="AT559" s="120"/>
      <c r="AU559" s="120"/>
    </row>
    <row r="560" spans="27:47" x14ac:dyDescent="0.2">
      <c r="AA560" s="120"/>
      <c r="AB560" s="120"/>
      <c r="AC560" s="120"/>
      <c r="AD560" s="120"/>
      <c r="AE560" s="120"/>
      <c r="AG560" s="136"/>
      <c r="AN560" s="120"/>
      <c r="AO560" s="120"/>
      <c r="AP560" s="120"/>
      <c r="AQ560" s="120"/>
      <c r="AR560" s="120"/>
      <c r="AS560" s="120"/>
      <c r="AT560" s="120"/>
      <c r="AU560" s="120"/>
    </row>
    <row r="561" spans="27:47" x14ac:dyDescent="0.2">
      <c r="AA561" s="120"/>
      <c r="AB561" s="120"/>
      <c r="AC561" s="120"/>
      <c r="AD561" s="120"/>
      <c r="AE561" s="120"/>
      <c r="AG561" s="136"/>
      <c r="AN561" s="120"/>
      <c r="AO561" s="120"/>
      <c r="AP561" s="120"/>
      <c r="AQ561" s="120"/>
      <c r="AR561" s="120"/>
      <c r="AS561" s="120"/>
      <c r="AT561" s="120"/>
      <c r="AU561" s="120"/>
    </row>
    <row r="562" spans="27:47" x14ac:dyDescent="0.2">
      <c r="AA562" s="120"/>
      <c r="AB562" s="120"/>
      <c r="AC562" s="120"/>
      <c r="AD562" s="120"/>
      <c r="AE562" s="120"/>
      <c r="AG562" s="136"/>
      <c r="AN562" s="120"/>
      <c r="AO562" s="120"/>
      <c r="AP562" s="120"/>
      <c r="AQ562" s="120"/>
      <c r="AR562" s="120"/>
      <c r="AS562" s="120"/>
      <c r="AT562" s="120"/>
      <c r="AU562" s="120"/>
    </row>
    <row r="563" spans="27:47" x14ac:dyDescent="0.2">
      <c r="AA563" s="120"/>
      <c r="AB563" s="120"/>
      <c r="AC563" s="120"/>
      <c r="AD563" s="120"/>
      <c r="AE563" s="120"/>
      <c r="AG563" s="136"/>
      <c r="AN563" s="120"/>
      <c r="AO563" s="120"/>
      <c r="AP563" s="120"/>
      <c r="AQ563" s="120"/>
      <c r="AR563" s="120"/>
      <c r="AS563" s="120"/>
      <c r="AT563" s="120"/>
      <c r="AU563" s="120"/>
    </row>
    <row r="564" spans="27:47" x14ac:dyDescent="0.2">
      <c r="AA564" s="120"/>
      <c r="AB564" s="120"/>
      <c r="AC564" s="120"/>
      <c r="AD564" s="120"/>
      <c r="AE564" s="120"/>
      <c r="AG564" s="136"/>
      <c r="AN564" s="120"/>
      <c r="AO564" s="120"/>
      <c r="AP564" s="120"/>
      <c r="AQ564" s="120"/>
      <c r="AR564" s="120"/>
      <c r="AS564" s="120"/>
      <c r="AT564" s="120"/>
      <c r="AU564" s="120"/>
    </row>
    <row r="565" spans="27:47" x14ac:dyDescent="0.2">
      <c r="AA565" s="120"/>
      <c r="AB565" s="120"/>
      <c r="AC565" s="120"/>
      <c r="AD565" s="120"/>
      <c r="AE565" s="120"/>
      <c r="AG565" s="136"/>
      <c r="AN565" s="120"/>
      <c r="AO565" s="120"/>
      <c r="AP565" s="120"/>
      <c r="AQ565" s="120"/>
      <c r="AR565" s="120"/>
      <c r="AS565" s="120"/>
      <c r="AT565" s="120"/>
      <c r="AU565" s="120"/>
    </row>
    <row r="566" spans="27:47" x14ac:dyDescent="0.2">
      <c r="AA566" s="120"/>
      <c r="AB566" s="120"/>
      <c r="AC566" s="120"/>
      <c r="AD566" s="120"/>
      <c r="AE566" s="120"/>
      <c r="AG566" s="136"/>
      <c r="AN566" s="120"/>
      <c r="AO566" s="120"/>
      <c r="AP566" s="120"/>
      <c r="AQ566" s="120"/>
      <c r="AR566" s="120"/>
      <c r="AS566" s="120"/>
      <c r="AT566" s="120"/>
      <c r="AU566" s="120"/>
    </row>
    <row r="567" spans="27:47" x14ac:dyDescent="0.2">
      <c r="AA567" s="120"/>
      <c r="AB567" s="120"/>
      <c r="AC567" s="120"/>
      <c r="AD567" s="120"/>
      <c r="AE567" s="120"/>
      <c r="AG567" s="136"/>
      <c r="AN567" s="120"/>
      <c r="AO567" s="120"/>
      <c r="AP567" s="120"/>
      <c r="AQ567" s="120"/>
      <c r="AR567" s="120"/>
      <c r="AS567" s="120"/>
      <c r="AT567" s="120"/>
      <c r="AU567" s="120"/>
    </row>
    <row r="568" spans="27:47" x14ac:dyDescent="0.2">
      <c r="AA568" s="120"/>
      <c r="AB568" s="120"/>
      <c r="AC568" s="120"/>
      <c r="AD568" s="120"/>
      <c r="AE568" s="120"/>
      <c r="AG568" s="136"/>
      <c r="AN568" s="120"/>
      <c r="AO568" s="120"/>
      <c r="AP568" s="120"/>
      <c r="AQ568" s="120"/>
      <c r="AR568" s="120"/>
      <c r="AS568" s="120"/>
      <c r="AT568" s="120"/>
      <c r="AU568" s="120"/>
    </row>
    <row r="569" spans="27:47" x14ac:dyDescent="0.2">
      <c r="AA569" s="120"/>
      <c r="AB569" s="120"/>
      <c r="AC569" s="120"/>
      <c r="AD569" s="120"/>
      <c r="AE569" s="120"/>
      <c r="AG569" s="136"/>
      <c r="AN569" s="120"/>
      <c r="AO569" s="120"/>
      <c r="AP569" s="120"/>
      <c r="AQ569" s="120"/>
      <c r="AR569" s="120"/>
      <c r="AS569" s="120"/>
      <c r="AT569" s="120"/>
      <c r="AU569" s="120"/>
    </row>
    <row r="570" spans="27:47" x14ac:dyDescent="0.2">
      <c r="AA570" s="120"/>
      <c r="AB570" s="120"/>
      <c r="AC570" s="120"/>
      <c r="AD570" s="120"/>
      <c r="AE570" s="120"/>
      <c r="AG570" s="136"/>
      <c r="AN570" s="120"/>
      <c r="AO570" s="120"/>
      <c r="AP570" s="120"/>
      <c r="AQ570" s="120"/>
      <c r="AR570" s="120"/>
      <c r="AS570" s="120"/>
      <c r="AT570" s="120"/>
      <c r="AU570" s="120"/>
    </row>
    <row r="571" spans="27:47" x14ac:dyDescent="0.2">
      <c r="AA571" s="120"/>
      <c r="AB571" s="120"/>
      <c r="AC571" s="120"/>
      <c r="AD571" s="120"/>
      <c r="AE571" s="120"/>
      <c r="AG571" s="136"/>
      <c r="AN571" s="120"/>
      <c r="AO571" s="120"/>
      <c r="AP571" s="120"/>
      <c r="AQ571" s="120"/>
      <c r="AR571" s="120"/>
      <c r="AS571" s="120"/>
      <c r="AT571" s="120"/>
      <c r="AU571" s="120"/>
    </row>
    <row r="572" spans="27:47" x14ac:dyDescent="0.2">
      <c r="AA572" s="120"/>
      <c r="AB572" s="120"/>
      <c r="AC572" s="120"/>
      <c r="AD572" s="120"/>
      <c r="AE572" s="120"/>
      <c r="AG572" s="136"/>
      <c r="AN572" s="120"/>
      <c r="AO572" s="120"/>
      <c r="AP572" s="120"/>
      <c r="AQ572" s="120"/>
      <c r="AR572" s="120"/>
      <c r="AS572" s="120"/>
      <c r="AT572" s="120"/>
      <c r="AU572" s="120"/>
    </row>
    <row r="573" spans="27:47" x14ac:dyDescent="0.2">
      <c r="AA573" s="120"/>
      <c r="AB573" s="120"/>
      <c r="AC573" s="120"/>
      <c r="AD573" s="120"/>
      <c r="AE573" s="120"/>
      <c r="AG573" s="136"/>
      <c r="AN573" s="120"/>
      <c r="AO573" s="120"/>
      <c r="AP573" s="120"/>
      <c r="AQ573" s="120"/>
      <c r="AR573" s="120"/>
      <c r="AS573" s="120"/>
      <c r="AT573" s="120"/>
      <c r="AU573" s="120"/>
    </row>
    <row r="574" spans="27:47" x14ac:dyDescent="0.2">
      <c r="AA574" s="120"/>
      <c r="AB574" s="120"/>
      <c r="AC574" s="120"/>
      <c r="AD574" s="120"/>
      <c r="AE574" s="120"/>
      <c r="AG574" s="136"/>
      <c r="AN574" s="120"/>
      <c r="AO574" s="120"/>
      <c r="AP574" s="120"/>
      <c r="AQ574" s="120"/>
      <c r="AR574" s="120"/>
      <c r="AS574" s="120"/>
      <c r="AT574" s="120"/>
      <c r="AU574" s="120"/>
    </row>
    <row r="575" spans="27:47" x14ac:dyDescent="0.2">
      <c r="AA575" s="120"/>
      <c r="AB575" s="120"/>
      <c r="AC575" s="120"/>
      <c r="AD575" s="120"/>
      <c r="AE575" s="120"/>
      <c r="AG575" s="136"/>
      <c r="AN575" s="120"/>
      <c r="AO575" s="120"/>
      <c r="AP575" s="120"/>
      <c r="AQ575" s="120"/>
      <c r="AR575" s="120"/>
      <c r="AS575" s="120"/>
      <c r="AT575" s="120"/>
      <c r="AU575" s="120"/>
    </row>
    <row r="576" spans="27:47" x14ac:dyDescent="0.2">
      <c r="AA576" s="120"/>
      <c r="AB576" s="120"/>
      <c r="AC576" s="120"/>
      <c r="AD576" s="120"/>
      <c r="AE576" s="120"/>
      <c r="AG576" s="136"/>
      <c r="AN576" s="120"/>
      <c r="AO576" s="120"/>
      <c r="AP576" s="120"/>
      <c r="AQ576" s="120"/>
      <c r="AR576" s="120"/>
      <c r="AS576" s="120"/>
      <c r="AT576" s="120"/>
      <c r="AU576" s="120"/>
    </row>
    <row r="577" spans="27:47" x14ac:dyDescent="0.2">
      <c r="AA577" s="120"/>
      <c r="AB577" s="120"/>
      <c r="AC577" s="120"/>
      <c r="AD577" s="120"/>
      <c r="AE577" s="120"/>
      <c r="AG577" s="136"/>
      <c r="AN577" s="120"/>
      <c r="AO577" s="120"/>
      <c r="AP577" s="120"/>
      <c r="AQ577" s="120"/>
      <c r="AR577" s="120"/>
      <c r="AS577" s="120"/>
      <c r="AT577" s="120"/>
      <c r="AU577" s="120"/>
    </row>
    <row r="578" spans="27:47" x14ac:dyDescent="0.2">
      <c r="AA578" s="120"/>
      <c r="AB578" s="120"/>
      <c r="AC578" s="120"/>
      <c r="AD578" s="120"/>
      <c r="AE578" s="120"/>
      <c r="AG578" s="136"/>
      <c r="AN578" s="120"/>
      <c r="AO578" s="120"/>
      <c r="AP578" s="120"/>
      <c r="AQ578" s="120"/>
      <c r="AR578" s="120"/>
      <c r="AS578" s="120"/>
      <c r="AT578" s="120"/>
      <c r="AU578" s="120"/>
    </row>
    <row r="579" spans="27:47" x14ac:dyDescent="0.2">
      <c r="AA579" s="120"/>
      <c r="AB579" s="120"/>
      <c r="AC579" s="120"/>
      <c r="AD579" s="120"/>
      <c r="AE579" s="120"/>
      <c r="AG579" s="136"/>
      <c r="AN579" s="120"/>
      <c r="AO579" s="120"/>
      <c r="AP579" s="120"/>
      <c r="AQ579" s="120"/>
      <c r="AR579" s="120"/>
      <c r="AS579" s="120"/>
      <c r="AT579" s="120"/>
      <c r="AU579" s="120"/>
    </row>
    <row r="580" spans="27:47" x14ac:dyDescent="0.2">
      <c r="AA580" s="120"/>
      <c r="AB580" s="120"/>
      <c r="AC580" s="120"/>
      <c r="AD580" s="120"/>
      <c r="AE580" s="120"/>
      <c r="AG580" s="136"/>
      <c r="AN580" s="120"/>
      <c r="AO580" s="120"/>
      <c r="AP580" s="120"/>
      <c r="AQ580" s="120"/>
      <c r="AR580" s="120"/>
      <c r="AS580" s="120"/>
      <c r="AT580" s="120"/>
      <c r="AU580" s="120"/>
    </row>
    <row r="581" spans="27:47" x14ac:dyDescent="0.2">
      <c r="AA581" s="120"/>
      <c r="AB581" s="120"/>
      <c r="AC581" s="120"/>
      <c r="AD581" s="120"/>
      <c r="AE581" s="120"/>
      <c r="AG581" s="136"/>
      <c r="AN581" s="120"/>
      <c r="AO581" s="120"/>
      <c r="AP581" s="120"/>
      <c r="AQ581" s="120"/>
      <c r="AR581" s="120"/>
      <c r="AS581" s="120"/>
      <c r="AT581" s="120"/>
      <c r="AU581" s="120"/>
    </row>
    <row r="582" spans="27:47" x14ac:dyDescent="0.2">
      <c r="AA582" s="120"/>
      <c r="AB582" s="120"/>
      <c r="AC582" s="120"/>
      <c r="AD582" s="120"/>
      <c r="AE582" s="120"/>
      <c r="AG582" s="136"/>
      <c r="AN582" s="120"/>
      <c r="AO582" s="120"/>
      <c r="AP582" s="120"/>
      <c r="AQ582" s="120"/>
      <c r="AR582" s="120"/>
      <c r="AS582" s="120"/>
      <c r="AT582" s="120"/>
      <c r="AU582" s="120"/>
    </row>
    <row r="583" spans="27:47" x14ac:dyDescent="0.2">
      <c r="AA583" s="120"/>
      <c r="AB583" s="120"/>
      <c r="AC583" s="120"/>
      <c r="AD583" s="120"/>
      <c r="AE583" s="120"/>
      <c r="AG583" s="136"/>
      <c r="AN583" s="120"/>
      <c r="AO583" s="120"/>
      <c r="AP583" s="120"/>
      <c r="AQ583" s="120"/>
      <c r="AR583" s="120"/>
      <c r="AS583" s="120"/>
      <c r="AT583" s="120"/>
      <c r="AU583" s="120"/>
    </row>
    <row r="584" spans="27:47" x14ac:dyDescent="0.2">
      <c r="AA584" s="120"/>
      <c r="AB584" s="120"/>
      <c r="AC584" s="120"/>
      <c r="AD584" s="120"/>
      <c r="AE584" s="120"/>
      <c r="AG584" s="136"/>
      <c r="AN584" s="120"/>
      <c r="AO584" s="120"/>
      <c r="AP584" s="120"/>
      <c r="AQ584" s="120"/>
      <c r="AR584" s="120"/>
      <c r="AS584" s="120"/>
      <c r="AT584" s="120"/>
      <c r="AU584" s="120"/>
    </row>
    <row r="585" spans="27:47" x14ac:dyDescent="0.2">
      <c r="AA585" s="120"/>
      <c r="AB585" s="120"/>
      <c r="AC585" s="120"/>
      <c r="AD585" s="120"/>
      <c r="AE585" s="120"/>
      <c r="AG585" s="136"/>
      <c r="AN585" s="120"/>
      <c r="AO585" s="120"/>
      <c r="AP585" s="120"/>
      <c r="AQ585" s="120"/>
      <c r="AR585" s="120"/>
      <c r="AS585" s="120"/>
      <c r="AT585" s="120"/>
      <c r="AU585" s="120"/>
    </row>
    <row r="586" spans="27:47" x14ac:dyDescent="0.2">
      <c r="AA586" s="120"/>
      <c r="AB586" s="120"/>
      <c r="AC586" s="120"/>
      <c r="AD586" s="120"/>
      <c r="AE586" s="120"/>
      <c r="AG586" s="136"/>
      <c r="AN586" s="120"/>
      <c r="AO586" s="120"/>
      <c r="AP586" s="120"/>
      <c r="AQ586" s="120"/>
      <c r="AR586" s="120"/>
      <c r="AS586" s="120"/>
      <c r="AT586" s="120"/>
      <c r="AU586" s="120"/>
    </row>
    <row r="587" spans="27:47" x14ac:dyDescent="0.2">
      <c r="AA587" s="120"/>
      <c r="AB587" s="120"/>
      <c r="AC587" s="120"/>
      <c r="AD587" s="120"/>
      <c r="AE587" s="120"/>
      <c r="AG587" s="136"/>
      <c r="AN587" s="120"/>
      <c r="AO587" s="120"/>
      <c r="AP587" s="120"/>
      <c r="AQ587" s="120"/>
      <c r="AR587" s="120"/>
      <c r="AS587" s="120"/>
      <c r="AT587" s="120"/>
      <c r="AU587" s="120"/>
    </row>
    <row r="588" spans="27:47" x14ac:dyDescent="0.2">
      <c r="AA588" s="120"/>
      <c r="AB588" s="120"/>
      <c r="AC588" s="120"/>
      <c r="AD588" s="120"/>
      <c r="AE588" s="120"/>
      <c r="AG588" s="136"/>
      <c r="AN588" s="120"/>
      <c r="AO588" s="120"/>
      <c r="AP588" s="120"/>
      <c r="AQ588" s="120"/>
      <c r="AR588" s="120"/>
      <c r="AS588" s="120"/>
      <c r="AT588" s="120"/>
      <c r="AU588" s="120"/>
    </row>
    <row r="589" spans="27:47" x14ac:dyDescent="0.2">
      <c r="AA589" s="120"/>
      <c r="AB589" s="120"/>
      <c r="AC589" s="120"/>
      <c r="AD589" s="120"/>
      <c r="AE589" s="120"/>
      <c r="AG589" s="136"/>
      <c r="AN589" s="120"/>
      <c r="AO589" s="120"/>
      <c r="AP589" s="120"/>
      <c r="AQ589" s="120"/>
      <c r="AR589" s="120"/>
      <c r="AS589" s="120"/>
      <c r="AT589" s="120"/>
      <c r="AU589" s="120"/>
    </row>
    <row r="590" spans="27:47" x14ac:dyDescent="0.2">
      <c r="AA590" s="120"/>
      <c r="AB590" s="120"/>
      <c r="AC590" s="120"/>
      <c r="AD590" s="120"/>
      <c r="AE590" s="120"/>
      <c r="AG590" s="136"/>
      <c r="AN590" s="120"/>
      <c r="AO590" s="120"/>
      <c r="AP590" s="120"/>
      <c r="AQ590" s="120"/>
      <c r="AR590" s="120"/>
      <c r="AS590" s="120"/>
      <c r="AT590" s="120"/>
      <c r="AU590" s="120"/>
    </row>
    <row r="591" spans="27:47" x14ac:dyDescent="0.2">
      <c r="AA591" s="120"/>
      <c r="AB591" s="120"/>
      <c r="AC591" s="120"/>
      <c r="AD591" s="120"/>
      <c r="AE591" s="120"/>
      <c r="AG591" s="136"/>
      <c r="AN591" s="120"/>
      <c r="AO591" s="120"/>
      <c r="AP591" s="120"/>
      <c r="AQ591" s="120"/>
      <c r="AR591" s="120"/>
      <c r="AS591" s="120"/>
      <c r="AT591" s="120"/>
      <c r="AU591" s="120"/>
    </row>
    <row r="592" spans="27:47" x14ac:dyDescent="0.2">
      <c r="AA592" s="120"/>
      <c r="AB592" s="120"/>
      <c r="AC592" s="120"/>
      <c r="AD592" s="120"/>
      <c r="AE592" s="120"/>
      <c r="AG592" s="136"/>
      <c r="AN592" s="120"/>
      <c r="AO592" s="120"/>
      <c r="AP592" s="120"/>
      <c r="AQ592" s="120"/>
      <c r="AR592" s="120"/>
      <c r="AS592" s="120"/>
      <c r="AT592" s="120"/>
      <c r="AU592" s="120"/>
    </row>
    <row r="593" spans="27:47" x14ac:dyDescent="0.2">
      <c r="AA593" s="120"/>
      <c r="AB593" s="120"/>
      <c r="AC593" s="120"/>
      <c r="AD593" s="120"/>
      <c r="AE593" s="120"/>
      <c r="AG593" s="136"/>
      <c r="AN593" s="120"/>
      <c r="AO593" s="120"/>
      <c r="AP593" s="120"/>
      <c r="AQ593" s="120"/>
      <c r="AR593" s="120"/>
      <c r="AS593" s="120"/>
      <c r="AT593" s="120"/>
      <c r="AU593" s="120"/>
    </row>
    <row r="594" spans="27:47" x14ac:dyDescent="0.2">
      <c r="AA594" s="120"/>
      <c r="AB594" s="120"/>
      <c r="AC594" s="120"/>
      <c r="AD594" s="120"/>
      <c r="AE594" s="120"/>
      <c r="AG594" s="136"/>
      <c r="AN594" s="120"/>
      <c r="AO594" s="120"/>
      <c r="AP594" s="120"/>
      <c r="AQ594" s="120"/>
      <c r="AR594" s="120"/>
      <c r="AS594" s="120"/>
      <c r="AT594" s="120"/>
      <c r="AU594" s="120"/>
    </row>
    <row r="595" spans="27:47" x14ac:dyDescent="0.2">
      <c r="AA595" s="120"/>
      <c r="AB595" s="120"/>
      <c r="AC595" s="120"/>
      <c r="AD595" s="120"/>
      <c r="AE595" s="120"/>
      <c r="AG595" s="136"/>
      <c r="AN595" s="120"/>
      <c r="AO595" s="120"/>
      <c r="AP595" s="120"/>
      <c r="AQ595" s="120"/>
      <c r="AR595" s="120"/>
      <c r="AS595" s="120"/>
      <c r="AT595" s="120"/>
      <c r="AU595" s="120"/>
    </row>
    <row r="596" spans="27:47" x14ac:dyDescent="0.2">
      <c r="AA596" s="120"/>
      <c r="AB596" s="120"/>
      <c r="AC596" s="120"/>
      <c r="AD596" s="120"/>
      <c r="AE596" s="120"/>
      <c r="AG596" s="136"/>
      <c r="AN596" s="120"/>
      <c r="AO596" s="120"/>
      <c r="AP596" s="120"/>
      <c r="AQ596" s="120"/>
      <c r="AR596" s="120"/>
      <c r="AS596" s="120"/>
      <c r="AT596" s="120"/>
      <c r="AU596" s="120"/>
    </row>
    <row r="597" spans="27:47" x14ac:dyDescent="0.2">
      <c r="AA597" s="120"/>
      <c r="AB597" s="120"/>
      <c r="AC597" s="120"/>
      <c r="AD597" s="120"/>
      <c r="AE597" s="120"/>
      <c r="AG597" s="136"/>
      <c r="AN597" s="120"/>
      <c r="AO597" s="120"/>
      <c r="AP597" s="120"/>
      <c r="AQ597" s="120"/>
      <c r="AR597" s="120"/>
      <c r="AS597" s="120"/>
      <c r="AT597" s="120"/>
      <c r="AU597" s="120"/>
    </row>
    <row r="598" spans="27:47" x14ac:dyDescent="0.2">
      <c r="AA598" s="120"/>
      <c r="AB598" s="120"/>
      <c r="AC598" s="120"/>
      <c r="AD598" s="120"/>
      <c r="AE598" s="120"/>
      <c r="AG598" s="136"/>
      <c r="AN598" s="120"/>
      <c r="AO598" s="120"/>
      <c r="AP598" s="120"/>
      <c r="AQ598" s="120"/>
      <c r="AR598" s="120"/>
      <c r="AS598" s="120"/>
      <c r="AT598" s="120"/>
      <c r="AU598" s="120"/>
    </row>
    <row r="599" spans="27:47" x14ac:dyDescent="0.2">
      <c r="AA599" s="120"/>
      <c r="AB599" s="120"/>
      <c r="AC599" s="120"/>
      <c r="AD599" s="120"/>
      <c r="AE599" s="120"/>
      <c r="AF599" s="135"/>
      <c r="AG599" s="136"/>
      <c r="AN599" s="120"/>
      <c r="AO599" s="120"/>
      <c r="AP599" s="120"/>
      <c r="AQ599" s="120"/>
      <c r="AR599" s="120"/>
      <c r="AS599" s="120"/>
      <c r="AT599" s="120"/>
      <c r="AU599" s="120"/>
    </row>
    <row r="600" spans="27:47" x14ac:dyDescent="0.2">
      <c r="AA600" s="120"/>
      <c r="AB600" s="120"/>
      <c r="AC600" s="120"/>
      <c r="AD600" s="120"/>
      <c r="AE600" s="120"/>
      <c r="AF600" s="135"/>
      <c r="AG600" s="136"/>
      <c r="AN600" s="120"/>
      <c r="AO600" s="120"/>
      <c r="AP600" s="120"/>
      <c r="AQ600" s="120"/>
      <c r="AR600" s="120"/>
      <c r="AS600" s="120"/>
      <c r="AT600" s="120"/>
      <c r="AU600" s="120"/>
    </row>
    <row r="601" spans="27:47" x14ac:dyDescent="0.2">
      <c r="AA601" s="120"/>
      <c r="AB601" s="120"/>
      <c r="AC601" s="120"/>
      <c r="AD601" s="120"/>
      <c r="AE601" s="120"/>
      <c r="AF601" s="135"/>
      <c r="AG601" s="136"/>
      <c r="AN601" s="120"/>
      <c r="AO601" s="120"/>
      <c r="AP601" s="120"/>
      <c r="AQ601" s="120"/>
      <c r="AR601" s="120"/>
      <c r="AS601" s="120"/>
      <c r="AT601" s="120"/>
      <c r="AU601" s="120"/>
    </row>
    <row r="602" spans="27:47" x14ac:dyDescent="0.2">
      <c r="AA602" s="120"/>
      <c r="AB602" s="120"/>
      <c r="AC602" s="120"/>
      <c r="AD602" s="120"/>
      <c r="AE602" s="120"/>
      <c r="AF602" s="135"/>
      <c r="AG602" s="136"/>
      <c r="AN602" s="120"/>
      <c r="AO602" s="120"/>
      <c r="AP602" s="120"/>
      <c r="AQ602" s="120"/>
      <c r="AR602" s="120"/>
      <c r="AS602" s="120"/>
      <c r="AT602" s="120"/>
      <c r="AU602" s="120"/>
    </row>
    <row r="603" spans="27:47" x14ac:dyDescent="0.2">
      <c r="AA603" s="120"/>
      <c r="AB603" s="120"/>
      <c r="AC603" s="120"/>
      <c r="AD603" s="120"/>
      <c r="AE603" s="120"/>
      <c r="AF603" s="135"/>
      <c r="AG603" s="136"/>
      <c r="AN603" s="120"/>
      <c r="AO603" s="120"/>
      <c r="AP603" s="120"/>
      <c r="AQ603" s="120"/>
      <c r="AR603" s="120"/>
      <c r="AS603" s="120"/>
      <c r="AT603" s="120"/>
      <c r="AU603" s="120"/>
    </row>
    <row r="604" spans="27:47" x14ac:dyDescent="0.2">
      <c r="AA604" s="120"/>
      <c r="AB604" s="120"/>
      <c r="AC604" s="120"/>
      <c r="AD604" s="120"/>
      <c r="AE604" s="120"/>
      <c r="AF604" s="135"/>
      <c r="AG604" s="136"/>
      <c r="AN604" s="120"/>
      <c r="AO604" s="120"/>
      <c r="AP604" s="120"/>
      <c r="AQ604" s="120"/>
      <c r="AR604" s="120"/>
      <c r="AS604" s="120"/>
      <c r="AT604" s="120"/>
      <c r="AU604" s="120"/>
    </row>
    <row r="605" spans="27:47" x14ac:dyDescent="0.2">
      <c r="AA605" s="120"/>
      <c r="AB605" s="120"/>
      <c r="AC605" s="120"/>
      <c r="AD605" s="120"/>
      <c r="AE605" s="120"/>
      <c r="AF605" s="135"/>
      <c r="AG605" s="136"/>
      <c r="AN605" s="120"/>
      <c r="AO605" s="120"/>
      <c r="AP605" s="120"/>
      <c r="AQ605" s="120"/>
      <c r="AR605" s="120"/>
      <c r="AS605" s="120"/>
      <c r="AT605" s="120"/>
      <c r="AU605" s="120"/>
    </row>
    <row r="606" spans="27:47" x14ac:dyDescent="0.2">
      <c r="AA606" s="120"/>
      <c r="AB606" s="120"/>
      <c r="AC606" s="120"/>
      <c r="AD606" s="120"/>
      <c r="AE606" s="120"/>
      <c r="AF606" s="135"/>
      <c r="AG606" s="136"/>
      <c r="AN606" s="120"/>
      <c r="AO606" s="120"/>
      <c r="AP606" s="120"/>
      <c r="AQ606" s="120"/>
      <c r="AR606" s="120"/>
      <c r="AS606" s="120"/>
      <c r="AT606" s="120"/>
      <c r="AU606" s="120"/>
    </row>
    <row r="607" spans="27:47" x14ac:dyDescent="0.2">
      <c r="AA607" s="120"/>
      <c r="AB607" s="120"/>
      <c r="AC607" s="120"/>
      <c r="AD607" s="120"/>
      <c r="AE607" s="120"/>
      <c r="AF607" s="135"/>
      <c r="AG607" s="136"/>
      <c r="AN607" s="120"/>
      <c r="AO607" s="120"/>
      <c r="AP607" s="120"/>
      <c r="AQ607" s="120"/>
      <c r="AR607" s="120"/>
      <c r="AS607" s="120"/>
      <c r="AT607" s="120"/>
      <c r="AU607" s="120"/>
    </row>
    <row r="608" spans="27:47" x14ac:dyDescent="0.2">
      <c r="AA608" s="120"/>
      <c r="AB608" s="120"/>
      <c r="AC608" s="120"/>
      <c r="AD608" s="120"/>
      <c r="AE608" s="120"/>
      <c r="AF608" s="135"/>
      <c r="AG608" s="136"/>
      <c r="AN608" s="120"/>
      <c r="AO608" s="120"/>
      <c r="AP608" s="120"/>
      <c r="AQ608" s="120"/>
      <c r="AR608" s="120"/>
      <c r="AS608" s="120"/>
      <c r="AT608" s="120"/>
      <c r="AU608" s="120"/>
    </row>
    <row r="609" spans="27:47" x14ac:dyDescent="0.2">
      <c r="AA609" s="120"/>
      <c r="AB609" s="120"/>
      <c r="AC609" s="120"/>
      <c r="AD609" s="120"/>
      <c r="AE609" s="120"/>
      <c r="AF609" s="135"/>
      <c r="AG609" s="136"/>
      <c r="AN609" s="120"/>
      <c r="AO609" s="120"/>
      <c r="AP609" s="120"/>
      <c r="AQ609" s="120"/>
      <c r="AR609" s="120"/>
      <c r="AS609" s="120"/>
      <c r="AT609" s="120"/>
      <c r="AU609" s="120"/>
    </row>
    <row r="610" spans="27:47" x14ac:dyDescent="0.2">
      <c r="AA610" s="120"/>
      <c r="AB610" s="120"/>
      <c r="AC610" s="120"/>
      <c r="AD610" s="120"/>
      <c r="AE610" s="120"/>
      <c r="AF610" s="135"/>
      <c r="AG610" s="136"/>
      <c r="AN610" s="120"/>
      <c r="AO610" s="120"/>
      <c r="AP610" s="120"/>
      <c r="AQ610" s="120"/>
      <c r="AR610" s="120"/>
      <c r="AS610" s="120"/>
      <c r="AT610" s="120"/>
      <c r="AU610" s="120"/>
    </row>
    <row r="611" spans="27:47" x14ac:dyDescent="0.2">
      <c r="AA611" s="120"/>
      <c r="AB611" s="120"/>
      <c r="AC611" s="120"/>
      <c r="AD611" s="120"/>
      <c r="AE611" s="120"/>
      <c r="AF611" s="135"/>
      <c r="AG611" s="136"/>
      <c r="AN611" s="120"/>
      <c r="AO611" s="120"/>
      <c r="AP611" s="120"/>
      <c r="AQ611" s="120"/>
      <c r="AR611" s="120"/>
      <c r="AS611" s="120"/>
      <c r="AT611" s="120"/>
      <c r="AU611" s="120"/>
    </row>
    <row r="612" spans="27:47" x14ac:dyDescent="0.2">
      <c r="AA612" s="120"/>
      <c r="AB612" s="120"/>
      <c r="AC612" s="120"/>
      <c r="AD612" s="120"/>
      <c r="AE612" s="120"/>
      <c r="AF612" s="135"/>
      <c r="AG612" s="136"/>
      <c r="AN612" s="120"/>
      <c r="AO612" s="120"/>
      <c r="AP612" s="120"/>
      <c r="AQ612" s="120"/>
      <c r="AR612" s="120"/>
      <c r="AS612" s="120"/>
      <c r="AT612" s="120"/>
      <c r="AU612" s="120"/>
    </row>
    <row r="613" spans="27:47" x14ac:dyDescent="0.2">
      <c r="AA613" s="120"/>
      <c r="AB613" s="120"/>
      <c r="AC613" s="120"/>
      <c r="AD613" s="120"/>
      <c r="AE613" s="120"/>
      <c r="AF613" s="135"/>
      <c r="AG613" s="136"/>
      <c r="AN613" s="120"/>
      <c r="AO613" s="120"/>
      <c r="AP613" s="120"/>
      <c r="AQ613" s="120"/>
      <c r="AR613" s="120"/>
      <c r="AS613" s="120"/>
      <c r="AT613" s="120"/>
      <c r="AU613" s="120"/>
    </row>
    <row r="614" spans="27:47" x14ac:dyDescent="0.2">
      <c r="AA614" s="120"/>
      <c r="AB614" s="120"/>
      <c r="AC614" s="120"/>
      <c r="AD614" s="120"/>
      <c r="AE614" s="120"/>
      <c r="AF614" s="135"/>
      <c r="AG614" s="136"/>
      <c r="AN614" s="120"/>
      <c r="AO614" s="120"/>
      <c r="AP614" s="120"/>
      <c r="AQ614" s="120"/>
      <c r="AR614" s="120"/>
      <c r="AS614" s="120"/>
      <c r="AT614" s="120"/>
      <c r="AU614" s="120"/>
    </row>
    <row r="615" spans="27:47" x14ac:dyDescent="0.2">
      <c r="AA615" s="120"/>
      <c r="AB615" s="120"/>
      <c r="AC615" s="120"/>
      <c r="AD615" s="120"/>
      <c r="AE615" s="120"/>
      <c r="AF615" s="135"/>
      <c r="AG615" s="136"/>
      <c r="AN615" s="120"/>
      <c r="AO615" s="120"/>
      <c r="AP615" s="120"/>
      <c r="AQ615" s="120"/>
      <c r="AR615" s="120"/>
      <c r="AS615" s="120"/>
      <c r="AT615" s="120"/>
      <c r="AU615" s="120"/>
    </row>
    <row r="616" spans="27:47" x14ac:dyDescent="0.2">
      <c r="AA616" s="120"/>
      <c r="AB616" s="120"/>
      <c r="AC616" s="120"/>
      <c r="AD616" s="120"/>
      <c r="AE616" s="120"/>
      <c r="AF616" s="135"/>
      <c r="AG616" s="136"/>
      <c r="AN616" s="120"/>
      <c r="AO616" s="120"/>
      <c r="AP616" s="120"/>
      <c r="AQ616" s="120"/>
      <c r="AR616" s="120"/>
      <c r="AS616" s="120"/>
      <c r="AT616" s="120"/>
      <c r="AU616" s="120"/>
    </row>
    <row r="617" spans="27:47" x14ac:dyDescent="0.2">
      <c r="AA617" s="120"/>
      <c r="AB617" s="120"/>
      <c r="AC617" s="120"/>
      <c r="AD617" s="120"/>
      <c r="AE617" s="120"/>
      <c r="AF617" s="135"/>
      <c r="AG617" s="136"/>
      <c r="AN617" s="120"/>
      <c r="AO617" s="120"/>
      <c r="AP617" s="120"/>
      <c r="AQ617" s="120"/>
      <c r="AR617" s="120"/>
      <c r="AS617" s="120"/>
      <c r="AT617" s="120"/>
      <c r="AU617" s="120"/>
    </row>
    <row r="618" spans="27:47" x14ac:dyDescent="0.2">
      <c r="AA618" s="120"/>
      <c r="AB618" s="120"/>
      <c r="AC618" s="120"/>
      <c r="AD618" s="120"/>
      <c r="AE618" s="120"/>
      <c r="AF618" s="135"/>
      <c r="AG618" s="136"/>
      <c r="AN618" s="120"/>
      <c r="AO618" s="120"/>
      <c r="AP618" s="120"/>
      <c r="AQ618" s="120"/>
      <c r="AR618" s="120"/>
      <c r="AS618" s="120"/>
      <c r="AT618" s="120"/>
      <c r="AU618" s="120"/>
    </row>
    <row r="619" spans="27:47" x14ac:dyDescent="0.2">
      <c r="AA619" s="120"/>
      <c r="AB619" s="120"/>
      <c r="AC619" s="120"/>
      <c r="AD619" s="120"/>
      <c r="AE619" s="120"/>
      <c r="AF619" s="135"/>
      <c r="AG619" s="136"/>
      <c r="AN619" s="120"/>
      <c r="AO619" s="120"/>
      <c r="AP619" s="120"/>
      <c r="AQ619" s="120"/>
      <c r="AR619" s="120"/>
      <c r="AS619" s="120"/>
      <c r="AT619" s="120"/>
      <c r="AU619" s="120"/>
    </row>
    <row r="620" spans="27:47" x14ac:dyDescent="0.2">
      <c r="AA620" s="120"/>
      <c r="AB620" s="120"/>
      <c r="AC620" s="120"/>
      <c r="AD620" s="120"/>
      <c r="AE620" s="120"/>
      <c r="AF620" s="135"/>
      <c r="AG620" s="136"/>
      <c r="AN620" s="120"/>
      <c r="AO620" s="120"/>
      <c r="AP620" s="120"/>
      <c r="AQ620" s="120"/>
      <c r="AR620" s="120"/>
      <c r="AS620" s="120"/>
      <c r="AT620" s="120"/>
      <c r="AU620" s="120"/>
    </row>
    <row r="621" spans="27:47" x14ac:dyDescent="0.2">
      <c r="AA621" s="120"/>
      <c r="AB621" s="120"/>
      <c r="AC621" s="120"/>
      <c r="AD621" s="120"/>
      <c r="AE621" s="120"/>
      <c r="AF621" s="135"/>
      <c r="AG621" s="136"/>
      <c r="AN621" s="120"/>
      <c r="AO621" s="120"/>
      <c r="AP621" s="120"/>
      <c r="AQ621" s="120"/>
      <c r="AR621" s="120"/>
      <c r="AS621" s="120"/>
      <c r="AT621" s="120"/>
      <c r="AU621" s="120"/>
    </row>
    <row r="622" spans="27:47" x14ac:dyDescent="0.2">
      <c r="AA622" s="120"/>
      <c r="AB622" s="120"/>
      <c r="AC622" s="120"/>
      <c r="AD622" s="120"/>
      <c r="AE622" s="120"/>
      <c r="AF622" s="135"/>
      <c r="AG622" s="136"/>
      <c r="AN622" s="120"/>
      <c r="AO622" s="120"/>
      <c r="AP622" s="120"/>
      <c r="AQ622" s="120"/>
      <c r="AR622" s="120"/>
      <c r="AS622" s="120"/>
      <c r="AT622" s="120"/>
      <c r="AU622" s="120"/>
    </row>
    <row r="623" spans="27:47" x14ac:dyDescent="0.2">
      <c r="AA623" s="120"/>
      <c r="AB623" s="120"/>
      <c r="AC623" s="120"/>
      <c r="AD623" s="120"/>
      <c r="AE623" s="120"/>
      <c r="AF623" s="135"/>
      <c r="AG623" s="136"/>
      <c r="AN623" s="120"/>
      <c r="AO623" s="120"/>
      <c r="AP623" s="120"/>
      <c r="AQ623" s="120"/>
      <c r="AR623" s="120"/>
      <c r="AS623" s="120"/>
      <c r="AT623" s="120"/>
      <c r="AU623" s="120"/>
    </row>
    <row r="624" spans="27:47" x14ac:dyDescent="0.2">
      <c r="AA624" s="120"/>
      <c r="AB624" s="120"/>
      <c r="AC624" s="120"/>
      <c r="AD624" s="120"/>
      <c r="AE624" s="120"/>
      <c r="AF624" s="135"/>
      <c r="AG624" s="136"/>
      <c r="AN624" s="120"/>
      <c r="AO624" s="120"/>
      <c r="AP624" s="120"/>
      <c r="AQ624" s="120"/>
      <c r="AR624" s="120"/>
      <c r="AS624" s="120"/>
      <c r="AT624" s="120"/>
      <c r="AU624" s="120"/>
    </row>
    <row r="625" spans="27:47" x14ac:dyDescent="0.2">
      <c r="AA625" s="120"/>
      <c r="AB625" s="120"/>
      <c r="AC625" s="120"/>
      <c r="AD625" s="120"/>
      <c r="AE625" s="120"/>
      <c r="AF625" s="135"/>
      <c r="AG625" s="136"/>
      <c r="AN625" s="120"/>
      <c r="AO625" s="120"/>
      <c r="AP625" s="120"/>
      <c r="AQ625" s="120"/>
      <c r="AR625" s="120"/>
      <c r="AS625" s="120"/>
      <c r="AT625" s="120"/>
      <c r="AU625" s="120"/>
    </row>
    <row r="626" spans="27:47" x14ac:dyDescent="0.2">
      <c r="AA626" s="120"/>
      <c r="AB626" s="120"/>
      <c r="AC626" s="120"/>
      <c r="AD626" s="120"/>
      <c r="AE626" s="120"/>
      <c r="AF626" s="135"/>
      <c r="AG626" s="136"/>
      <c r="AN626" s="120"/>
      <c r="AO626" s="120"/>
      <c r="AP626" s="120"/>
      <c r="AQ626" s="120"/>
      <c r="AR626" s="120"/>
      <c r="AS626" s="120"/>
      <c r="AT626" s="120"/>
      <c r="AU626" s="120"/>
    </row>
    <row r="627" spans="27:47" x14ac:dyDescent="0.2">
      <c r="AA627" s="120"/>
      <c r="AB627" s="120"/>
      <c r="AC627" s="120"/>
      <c r="AD627" s="120"/>
      <c r="AE627" s="120"/>
      <c r="AF627" s="135"/>
      <c r="AG627" s="136"/>
      <c r="AN627" s="120"/>
      <c r="AO627" s="120"/>
      <c r="AP627" s="120"/>
      <c r="AQ627" s="120"/>
      <c r="AR627" s="120"/>
      <c r="AS627" s="120"/>
      <c r="AT627" s="120"/>
      <c r="AU627" s="120"/>
    </row>
    <row r="628" spans="27:47" x14ac:dyDescent="0.2">
      <c r="AA628" s="120"/>
      <c r="AB628" s="120"/>
      <c r="AC628" s="120"/>
      <c r="AD628" s="120"/>
      <c r="AE628" s="120"/>
      <c r="AF628" s="135"/>
      <c r="AG628" s="136"/>
      <c r="AN628" s="120"/>
      <c r="AO628" s="120"/>
      <c r="AP628" s="120"/>
      <c r="AQ628" s="120"/>
      <c r="AR628" s="120"/>
      <c r="AS628" s="120"/>
      <c r="AT628" s="120"/>
      <c r="AU628" s="120"/>
    </row>
    <row r="629" spans="27:47" x14ac:dyDescent="0.2">
      <c r="AA629" s="120"/>
      <c r="AB629" s="120"/>
      <c r="AC629" s="120"/>
      <c r="AD629" s="120"/>
      <c r="AE629" s="120"/>
      <c r="AF629" s="135"/>
      <c r="AG629" s="136"/>
      <c r="AN629" s="120"/>
      <c r="AO629" s="120"/>
      <c r="AP629" s="120"/>
      <c r="AQ629" s="120"/>
      <c r="AR629" s="120"/>
      <c r="AS629" s="120"/>
      <c r="AT629" s="120"/>
      <c r="AU629" s="120"/>
    </row>
    <row r="630" spans="27:47" x14ac:dyDescent="0.2">
      <c r="AA630" s="120"/>
      <c r="AB630" s="120"/>
      <c r="AC630" s="120"/>
      <c r="AD630" s="120"/>
      <c r="AE630" s="120"/>
      <c r="AF630" s="135"/>
      <c r="AG630" s="136"/>
      <c r="AN630" s="120"/>
      <c r="AO630" s="120"/>
      <c r="AP630" s="120"/>
      <c r="AQ630" s="120"/>
      <c r="AR630" s="120"/>
      <c r="AS630" s="120"/>
      <c r="AT630" s="120"/>
      <c r="AU630" s="120"/>
    </row>
    <row r="631" spans="27:47" x14ac:dyDescent="0.2">
      <c r="AA631" s="120"/>
      <c r="AB631" s="120"/>
      <c r="AC631" s="120"/>
      <c r="AD631" s="120"/>
      <c r="AE631" s="120"/>
      <c r="AF631" s="135"/>
      <c r="AG631" s="136"/>
      <c r="AN631" s="120"/>
      <c r="AO631" s="120"/>
      <c r="AP631" s="120"/>
      <c r="AQ631" s="120"/>
      <c r="AR631" s="120"/>
      <c r="AS631" s="120"/>
      <c r="AT631" s="120"/>
      <c r="AU631" s="120"/>
    </row>
    <row r="632" spans="27:47" x14ac:dyDescent="0.2">
      <c r="AA632" s="120"/>
      <c r="AB632" s="120"/>
      <c r="AC632" s="120"/>
      <c r="AD632" s="120"/>
      <c r="AE632" s="120"/>
      <c r="AF632" s="135"/>
      <c r="AG632" s="136"/>
      <c r="AN632" s="120"/>
      <c r="AO632" s="120"/>
      <c r="AP632" s="120"/>
      <c r="AQ632" s="120"/>
      <c r="AR632" s="120"/>
      <c r="AS632" s="120"/>
      <c r="AT632" s="120"/>
      <c r="AU632" s="120"/>
    </row>
    <row r="633" spans="27:47" x14ac:dyDescent="0.2">
      <c r="AA633" s="120"/>
      <c r="AB633" s="120"/>
      <c r="AC633" s="120"/>
      <c r="AD633" s="120"/>
      <c r="AE633" s="120"/>
      <c r="AF633" s="135"/>
      <c r="AG633" s="136"/>
      <c r="AN633" s="120"/>
      <c r="AO633" s="120"/>
      <c r="AP633" s="120"/>
      <c r="AQ633" s="120"/>
      <c r="AR633" s="120"/>
      <c r="AS633" s="120"/>
      <c r="AT633" s="120"/>
      <c r="AU633" s="120"/>
    </row>
    <row r="634" spans="27:47" x14ac:dyDescent="0.2">
      <c r="AA634" s="120"/>
      <c r="AB634" s="120"/>
      <c r="AC634" s="120"/>
      <c r="AD634" s="120"/>
      <c r="AE634" s="120"/>
      <c r="AF634" s="135"/>
      <c r="AG634" s="136"/>
      <c r="AN634" s="120"/>
      <c r="AO634" s="120"/>
      <c r="AP634" s="120"/>
      <c r="AQ634" s="120"/>
      <c r="AR634" s="120"/>
      <c r="AS634" s="120"/>
      <c r="AT634" s="120"/>
      <c r="AU634" s="120"/>
    </row>
    <row r="635" spans="27:47" x14ac:dyDescent="0.2">
      <c r="AA635" s="120"/>
      <c r="AB635" s="120"/>
      <c r="AC635" s="120"/>
      <c r="AD635" s="120"/>
      <c r="AE635" s="120"/>
      <c r="AF635" s="135"/>
      <c r="AG635" s="136"/>
      <c r="AN635" s="120"/>
      <c r="AO635" s="120"/>
      <c r="AP635" s="120"/>
      <c r="AQ635" s="120"/>
      <c r="AR635" s="120"/>
      <c r="AS635" s="120"/>
      <c r="AT635" s="120"/>
      <c r="AU635" s="120"/>
    </row>
    <row r="636" spans="27:47" x14ac:dyDescent="0.2">
      <c r="AA636" s="120"/>
      <c r="AB636" s="120"/>
      <c r="AC636" s="120"/>
      <c r="AD636" s="120"/>
      <c r="AE636" s="120"/>
      <c r="AF636" s="135"/>
      <c r="AG636" s="136"/>
      <c r="AN636" s="120"/>
      <c r="AO636" s="120"/>
      <c r="AP636" s="120"/>
      <c r="AQ636" s="120"/>
      <c r="AR636" s="120"/>
      <c r="AS636" s="120"/>
      <c r="AT636" s="120"/>
      <c r="AU636" s="120"/>
    </row>
    <row r="637" spans="27:47" x14ac:dyDescent="0.2">
      <c r="AA637" s="120"/>
      <c r="AB637" s="120"/>
      <c r="AC637" s="120"/>
      <c r="AD637" s="120"/>
      <c r="AE637" s="120"/>
      <c r="AF637" s="135"/>
      <c r="AG637" s="136"/>
      <c r="AN637" s="120"/>
      <c r="AO637" s="120"/>
      <c r="AP637" s="120"/>
      <c r="AQ637" s="120"/>
      <c r="AR637" s="120"/>
      <c r="AS637" s="120"/>
      <c r="AT637" s="120"/>
      <c r="AU637" s="120"/>
    </row>
    <row r="638" spans="27:47" x14ac:dyDescent="0.2">
      <c r="AA638" s="120"/>
      <c r="AB638" s="120"/>
      <c r="AC638" s="120"/>
      <c r="AD638" s="120"/>
      <c r="AE638" s="120"/>
      <c r="AF638" s="135"/>
      <c r="AG638" s="136"/>
      <c r="AN638" s="120"/>
      <c r="AO638" s="120"/>
      <c r="AP638" s="120"/>
      <c r="AQ638" s="120"/>
      <c r="AR638" s="120"/>
      <c r="AS638" s="120"/>
      <c r="AT638" s="120"/>
      <c r="AU638" s="120"/>
    </row>
    <row r="639" spans="27:47" x14ac:dyDescent="0.2">
      <c r="AA639" s="120"/>
      <c r="AB639" s="120"/>
      <c r="AC639" s="120"/>
      <c r="AD639" s="120"/>
      <c r="AE639" s="120"/>
      <c r="AF639" s="135"/>
      <c r="AG639" s="136"/>
      <c r="AN639" s="120"/>
      <c r="AO639" s="120"/>
      <c r="AP639" s="120"/>
      <c r="AQ639" s="120"/>
      <c r="AR639" s="120"/>
      <c r="AS639" s="120"/>
      <c r="AT639" s="120"/>
      <c r="AU639" s="120"/>
    </row>
    <row r="640" spans="27:47" x14ac:dyDescent="0.2">
      <c r="AA640" s="120"/>
      <c r="AB640" s="120"/>
      <c r="AC640" s="120"/>
      <c r="AD640" s="120"/>
      <c r="AE640" s="120"/>
      <c r="AF640" s="135"/>
      <c r="AG640" s="136"/>
      <c r="AN640" s="120"/>
      <c r="AO640" s="120"/>
      <c r="AP640" s="120"/>
      <c r="AQ640" s="120"/>
      <c r="AR640" s="120"/>
      <c r="AS640" s="120"/>
      <c r="AT640" s="120"/>
      <c r="AU640" s="120"/>
    </row>
    <row r="641" spans="27:47" x14ac:dyDescent="0.2">
      <c r="AA641" s="120"/>
      <c r="AB641" s="120"/>
      <c r="AC641" s="120"/>
      <c r="AD641" s="120"/>
      <c r="AE641" s="120"/>
      <c r="AF641" s="135"/>
      <c r="AG641" s="136"/>
      <c r="AN641" s="120"/>
      <c r="AO641" s="120"/>
      <c r="AP641" s="120"/>
      <c r="AQ641" s="120"/>
      <c r="AR641" s="120"/>
      <c r="AS641" s="120"/>
      <c r="AT641" s="120"/>
      <c r="AU641" s="120"/>
    </row>
    <row r="642" spans="27:47" x14ac:dyDescent="0.2">
      <c r="AA642" s="120"/>
      <c r="AB642" s="120"/>
      <c r="AC642" s="120"/>
      <c r="AD642" s="120"/>
      <c r="AE642" s="120"/>
      <c r="AF642" s="135"/>
      <c r="AG642" s="136"/>
      <c r="AN642" s="120"/>
      <c r="AO642" s="120"/>
      <c r="AP642" s="120"/>
      <c r="AQ642" s="120"/>
      <c r="AR642" s="120"/>
      <c r="AS642" s="120"/>
      <c r="AT642" s="120"/>
      <c r="AU642" s="120"/>
    </row>
    <row r="643" spans="27:47" x14ac:dyDescent="0.2">
      <c r="AA643" s="120"/>
      <c r="AB643" s="120"/>
      <c r="AC643" s="120"/>
      <c r="AD643" s="120"/>
      <c r="AE643" s="120"/>
      <c r="AF643" s="135"/>
      <c r="AG643" s="136"/>
      <c r="AN643" s="120"/>
      <c r="AO643" s="120"/>
      <c r="AP643" s="120"/>
      <c r="AQ643" s="120"/>
      <c r="AR643" s="120"/>
      <c r="AS643" s="120"/>
      <c r="AT643" s="120"/>
      <c r="AU643" s="120"/>
    </row>
    <row r="644" spans="27:47" x14ac:dyDescent="0.2">
      <c r="AA644" s="120"/>
      <c r="AB644" s="120"/>
      <c r="AC644" s="120"/>
      <c r="AD644" s="120"/>
      <c r="AE644" s="120"/>
      <c r="AF644" s="135"/>
      <c r="AG644" s="136"/>
      <c r="AN644" s="120"/>
      <c r="AO644" s="120"/>
      <c r="AP644" s="120"/>
      <c r="AQ644" s="120"/>
      <c r="AR644" s="120"/>
      <c r="AS644" s="120"/>
      <c r="AT644" s="120"/>
      <c r="AU644" s="120"/>
    </row>
    <row r="645" spans="27:47" x14ac:dyDescent="0.2">
      <c r="AA645" s="120"/>
      <c r="AB645" s="120"/>
      <c r="AC645" s="120"/>
      <c r="AD645" s="120"/>
      <c r="AE645" s="120"/>
      <c r="AF645" s="135"/>
      <c r="AG645" s="136"/>
      <c r="AN645" s="120"/>
      <c r="AO645" s="120"/>
      <c r="AP645" s="120"/>
      <c r="AQ645" s="120"/>
      <c r="AR645" s="120"/>
      <c r="AS645" s="120"/>
      <c r="AT645" s="120"/>
      <c r="AU645" s="120"/>
    </row>
    <row r="646" spans="27:47" x14ac:dyDescent="0.2">
      <c r="AA646" s="120"/>
      <c r="AB646" s="120"/>
      <c r="AC646" s="120"/>
      <c r="AD646" s="120"/>
      <c r="AE646" s="120"/>
      <c r="AF646" s="135"/>
      <c r="AG646" s="136"/>
      <c r="AN646" s="120"/>
      <c r="AO646" s="120"/>
      <c r="AP646" s="120"/>
      <c r="AQ646" s="120"/>
      <c r="AR646" s="120"/>
      <c r="AS646" s="120"/>
      <c r="AT646" s="120"/>
      <c r="AU646" s="120"/>
    </row>
    <row r="647" spans="27:47" x14ac:dyDescent="0.2">
      <c r="AA647" s="120"/>
      <c r="AB647" s="120"/>
      <c r="AC647" s="120"/>
      <c r="AD647" s="120"/>
      <c r="AE647" s="120"/>
      <c r="AF647" s="135"/>
      <c r="AG647" s="136"/>
      <c r="AN647" s="120"/>
      <c r="AO647" s="120"/>
      <c r="AP647" s="120"/>
      <c r="AQ647" s="120"/>
      <c r="AR647" s="120"/>
      <c r="AS647" s="120"/>
      <c r="AT647" s="120"/>
      <c r="AU647" s="120"/>
    </row>
    <row r="648" spans="27:47" x14ac:dyDescent="0.2">
      <c r="AA648" s="120"/>
      <c r="AB648" s="120"/>
      <c r="AC648" s="120"/>
      <c r="AD648" s="120"/>
      <c r="AE648" s="120"/>
      <c r="AF648" s="135"/>
      <c r="AG648" s="136"/>
      <c r="AN648" s="120"/>
      <c r="AO648" s="120"/>
      <c r="AP648" s="120"/>
      <c r="AQ648" s="120"/>
      <c r="AR648" s="120"/>
      <c r="AS648" s="120"/>
      <c r="AT648" s="120"/>
      <c r="AU648" s="120"/>
    </row>
    <row r="649" spans="27:47" x14ac:dyDescent="0.2">
      <c r="AA649" s="120"/>
      <c r="AB649" s="120"/>
      <c r="AC649" s="120"/>
      <c r="AD649" s="120"/>
      <c r="AE649" s="120"/>
      <c r="AF649" s="135"/>
      <c r="AG649" s="136"/>
      <c r="AN649" s="120"/>
      <c r="AO649" s="120"/>
      <c r="AP649" s="120"/>
      <c r="AQ649" s="120"/>
      <c r="AR649" s="120"/>
      <c r="AS649" s="120"/>
      <c r="AT649" s="120"/>
      <c r="AU649" s="120"/>
    </row>
    <row r="650" spans="27:47" x14ac:dyDescent="0.2">
      <c r="AA650" s="120"/>
      <c r="AB650" s="120"/>
      <c r="AC650" s="120"/>
      <c r="AD650" s="120"/>
      <c r="AE650" s="120"/>
      <c r="AF650" s="135"/>
      <c r="AG650" s="136"/>
      <c r="AN650" s="120"/>
      <c r="AO650" s="120"/>
      <c r="AP650" s="120"/>
      <c r="AQ650" s="120"/>
      <c r="AR650" s="120"/>
      <c r="AS650" s="120"/>
      <c r="AT650" s="120"/>
      <c r="AU650" s="120"/>
    </row>
    <row r="651" spans="27:47" x14ac:dyDescent="0.2">
      <c r="AA651" s="120"/>
      <c r="AB651" s="120"/>
      <c r="AC651" s="120"/>
      <c r="AD651" s="120"/>
      <c r="AE651" s="120"/>
      <c r="AF651" s="135"/>
      <c r="AG651" s="136"/>
      <c r="AN651" s="120"/>
      <c r="AO651" s="120"/>
      <c r="AP651" s="120"/>
      <c r="AQ651" s="120"/>
      <c r="AR651" s="120"/>
      <c r="AS651" s="120"/>
      <c r="AT651" s="120"/>
      <c r="AU651" s="120"/>
    </row>
    <row r="652" spans="27:47" x14ac:dyDescent="0.2">
      <c r="AA652" s="120"/>
      <c r="AB652" s="120"/>
      <c r="AC652" s="120"/>
      <c r="AD652" s="120"/>
      <c r="AE652" s="120"/>
      <c r="AF652" s="135"/>
      <c r="AG652" s="136"/>
      <c r="AN652" s="120"/>
      <c r="AO652" s="120"/>
      <c r="AP652" s="120"/>
      <c r="AQ652" s="120"/>
      <c r="AR652" s="120"/>
      <c r="AS652" s="120"/>
      <c r="AT652" s="120"/>
      <c r="AU652" s="120"/>
    </row>
    <row r="653" spans="27:47" x14ac:dyDescent="0.2">
      <c r="AA653" s="120"/>
      <c r="AB653" s="120"/>
      <c r="AC653" s="120"/>
      <c r="AD653" s="120"/>
      <c r="AE653" s="120"/>
      <c r="AF653" s="135"/>
      <c r="AG653" s="136"/>
      <c r="AN653" s="120"/>
      <c r="AO653" s="120"/>
      <c r="AP653" s="120"/>
      <c r="AQ653" s="120"/>
      <c r="AR653" s="120"/>
      <c r="AS653" s="120"/>
      <c r="AT653" s="120"/>
      <c r="AU653" s="120"/>
    </row>
    <row r="654" spans="27:47" x14ac:dyDescent="0.2">
      <c r="AA654" s="120"/>
      <c r="AB654" s="120"/>
      <c r="AC654" s="120"/>
      <c r="AD654" s="120"/>
      <c r="AE654" s="120"/>
      <c r="AF654" s="135"/>
      <c r="AG654" s="136"/>
      <c r="AN654" s="120"/>
      <c r="AO654" s="120"/>
      <c r="AP654" s="120"/>
      <c r="AQ654" s="120"/>
      <c r="AR654" s="120"/>
      <c r="AS654" s="120"/>
      <c r="AT654" s="120"/>
      <c r="AU654" s="120"/>
    </row>
    <row r="655" spans="27:47" x14ac:dyDescent="0.2">
      <c r="AA655" s="120"/>
      <c r="AB655" s="120"/>
      <c r="AC655" s="120"/>
      <c r="AD655" s="120"/>
      <c r="AE655" s="120"/>
      <c r="AF655" s="135"/>
      <c r="AG655" s="136"/>
      <c r="AN655" s="120"/>
      <c r="AO655" s="120"/>
      <c r="AP655" s="120"/>
      <c r="AQ655" s="120"/>
      <c r="AR655" s="120"/>
      <c r="AS655" s="120"/>
      <c r="AT655" s="120"/>
      <c r="AU655" s="120"/>
    </row>
    <row r="656" spans="27:47" x14ac:dyDescent="0.2">
      <c r="AA656" s="120"/>
      <c r="AB656" s="120"/>
      <c r="AC656" s="120"/>
      <c r="AD656" s="120"/>
      <c r="AE656" s="120"/>
      <c r="AF656" s="135"/>
      <c r="AG656" s="136"/>
      <c r="AN656" s="120"/>
      <c r="AO656" s="120"/>
      <c r="AP656" s="120"/>
      <c r="AQ656" s="120"/>
      <c r="AR656" s="120"/>
      <c r="AS656" s="120"/>
      <c r="AT656" s="120"/>
      <c r="AU656" s="120"/>
    </row>
    <row r="657" spans="27:47" x14ac:dyDescent="0.2">
      <c r="AA657" s="120"/>
      <c r="AB657" s="120"/>
      <c r="AC657" s="120"/>
      <c r="AD657" s="120"/>
      <c r="AE657" s="120"/>
      <c r="AF657" s="135"/>
      <c r="AG657" s="136"/>
      <c r="AN657" s="120"/>
      <c r="AO657" s="120"/>
      <c r="AP657" s="120"/>
      <c r="AQ657" s="120"/>
      <c r="AR657" s="120"/>
      <c r="AS657" s="120"/>
      <c r="AT657" s="120"/>
      <c r="AU657" s="120"/>
    </row>
    <row r="658" spans="27:47" x14ac:dyDescent="0.2">
      <c r="AA658" s="120"/>
      <c r="AB658" s="120"/>
      <c r="AC658" s="120"/>
      <c r="AD658" s="120"/>
      <c r="AE658" s="120"/>
      <c r="AF658" s="135"/>
      <c r="AG658" s="136"/>
      <c r="AN658" s="120"/>
      <c r="AO658" s="120"/>
      <c r="AP658" s="120"/>
      <c r="AQ658" s="120"/>
      <c r="AR658" s="120"/>
      <c r="AS658" s="120"/>
      <c r="AT658" s="120"/>
      <c r="AU658" s="120"/>
    </row>
    <row r="659" spans="27:47" x14ac:dyDescent="0.2">
      <c r="AA659" s="120"/>
      <c r="AB659" s="120"/>
      <c r="AC659" s="120"/>
      <c r="AD659" s="120"/>
      <c r="AE659" s="120"/>
      <c r="AF659" s="135"/>
      <c r="AG659" s="136"/>
      <c r="AN659" s="120"/>
      <c r="AO659" s="120"/>
      <c r="AP659" s="120"/>
      <c r="AQ659" s="120"/>
      <c r="AR659" s="120"/>
      <c r="AS659" s="120"/>
      <c r="AT659" s="120"/>
      <c r="AU659" s="120"/>
    </row>
    <row r="660" spans="27:47" x14ac:dyDescent="0.2">
      <c r="AA660" s="120"/>
      <c r="AB660" s="120"/>
      <c r="AC660" s="120"/>
      <c r="AD660" s="120"/>
      <c r="AE660" s="120"/>
      <c r="AF660" s="135"/>
      <c r="AG660" s="136"/>
      <c r="AN660" s="120"/>
      <c r="AO660" s="120"/>
      <c r="AP660" s="120"/>
      <c r="AQ660" s="120"/>
      <c r="AR660" s="120"/>
      <c r="AS660" s="120"/>
      <c r="AT660" s="120"/>
      <c r="AU660" s="120"/>
    </row>
    <row r="661" spans="27:47" x14ac:dyDescent="0.2">
      <c r="AA661" s="120"/>
      <c r="AB661" s="120"/>
      <c r="AC661" s="120"/>
      <c r="AD661" s="120"/>
      <c r="AE661" s="120"/>
      <c r="AF661" s="135"/>
      <c r="AG661" s="136"/>
      <c r="AN661" s="120"/>
      <c r="AO661" s="120"/>
      <c r="AP661" s="120"/>
      <c r="AQ661" s="120"/>
      <c r="AR661" s="120"/>
      <c r="AS661" s="120"/>
      <c r="AT661" s="120"/>
      <c r="AU661" s="120"/>
    </row>
    <row r="662" spans="27:47" x14ac:dyDescent="0.2">
      <c r="AA662" s="120"/>
      <c r="AB662" s="120"/>
      <c r="AC662" s="120"/>
      <c r="AD662" s="120"/>
      <c r="AE662" s="120"/>
      <c r="AF662" s="135"/>
      <c r="AG662" s="136"/>
      <c r="AN662" s="120"/>
      <c r="AO662" s="120"/>
      <c r="AP662" s="120"/>
      <c r="AQ662" s="120"/>
      <c r="AR662" s="120"/>
      <c r="AS662" s="120"/>
      <c r="AT662" s="120"/>
      <c r="AU662" s="120"/>
    </row>
    <row r="663" spans="27:47" x14ac:dyDescent="0.2">
      <c r="AA663" s="120"/>
      <c r="AB663" s="120"/>
      <c r="AC663" s="120"/>
      <c r="AD663" s="120"/>
      <c r="AE663" s="120"/>
      <c r="AF663" s="135"/>
      <c r="AG663" s="136"/>
      <c r="AN663" s="120"/>
      <c r="AO663" s="120"/>
      <c r="AP663" s="120"/>
      <c r="AQ663" s="120"/>
      <c r="AR663" s="120"/>
      <c r="AS663" s="120"/>
      <c r="AT663" s="120"/>
      <c r="AU663" s="120"/>
    </row>
    <row r="664" spans="27:47" x14ac:dyDescent="0.2">
      <c r="AA664" s="120"/>
      <c r="AB664" s="120"/>
      <c r="AC664" s="120"/>
      <c r="AD664" s="120"/>
      <c r="AE664" s="120"/>
      <c r="AF664" s="135"/>
      <c r="AG664" s="136"/>
      <c r="AN664" s="120"/>
      <c r="AO664" s="120"/>
      <c r="AP664" s="120"/>
      <c r="AQ664" s="120"/>
      <c r="AR664" s="120"/>
      <c r="AS664" s="120"/>
      <c r="AT664" s="120"/>
      <c r="AU664" s="120"/>
    </row>
    <row r="665" spans="27:47" x14ac:dyDescent="0.2">
      <c r="AA665" s="120"/>
      <c r="AB665" s="120"/>
      <c r="AC665" s="120"/>
      <c r="AD665" s="120"/>
      <c r="AE665" s="120"/>
      <c r="AF665" s="135"/>
      <c r="AG665" s="136"/>
      <c r="AN665" s="120"/>
      <c r="AO665" s="120"/>
      <c r="AP665" s="120"/>
      <c r="AQ665" s="120"/>
      <c r="AR665" s="120"/>
      <c r="AS665" s="120"/>
      <c r="AT665" s="120"/>
      <c r="AU665" s="120"/>
    </row>
    <row r="666" spans="27:47" x14ac:dyDescent="0.2">
      <c r="AA666" s="120"/>
      <c r="AB666" s="120"/>
      <c r="AC666" s="120"/>
      <c r="AD666" s="120"/>
      <c r="AE666" s="120"/>
      <c r="AF666" s="135"/>
      <c r="AG666" s="136"/>
      <c r="AN666" s="120"/>
      <c r="AO666" s="120"/>
      <c r="AP666" s="120"/>
      <c r="AQ666" s="120"/>
      <c r="AR666" s="120"/>
      <c r="AS666" s="120"/>
      <c r="AT666" s="120"/>
      <c r="AU666" s="120"/>
    </row>
    <row r="667" spans="27:47" x14ac:dyDescent="0.2">
      <c r="AA667" s="120"/>
      <c r="AB667" s="120"/>
      <c r="AC667" s="120"/>
      <c r="AD667" s="120"/>
      <c r="AE667" s="120"/>
      <c r="AF667" s="135"/>
      <c r="AG667" s="136"/>
      <c r="AN667" s="120"/>
      <c r="AO667" s="120"/>
      <c r="AP667" s="120"/>
      <c r="AQ667" s="120"/>
      <c r="AR667" s="120"/>
      <c r="AS667" s="120"/>
      <c r="AT667" s="120"/>
      <c r="AU667" s="120"/>
    </row>
    <row r="668" spans="27:47" x14ac:dyDescent="0.2">
      <c r="AA668" s="120"/>
      <c r="AB668" s="120"/>
      <c r="AC668" s="120"/>
      <c r="AD668" s="120"/>
      <c r="AE668" s="120"/>
      <c r="AF668" s="135"/>
      <c r="AG668" s="136"/>
      <c r="AN668" s="120"/>
      <c r="AO668" s="120"/>
      <c r="AP668" s="120"/>
      <c r="AQ668" s="120"/>
      <c r="AR668" s="120"/>
      <c r="AS668" s="120"/>
      <c r="AT668" s="120"/>
      <c r="AU668" s="120"/>
    </row>
    <row r="669" spans="27:47" x14ac:dyDescent="0.2">
      <c r="AA669" s="120"/>
      <c r="AB669" s="120"/>
      <c r="AC669" s="120"/>
      <c r="AD669" s="120"/>
      <c r="AE669" s="120"/>
      <c r="AF669" s="135"/>
      <c r="AG669" s="136"/>
      <c r="AN669" s="120"/>
      <c r="AO669" s="120"/>
      <c r="AP669" s="120"/>
      <c r="AQ669" s="120"/>
      <c r="AR669" s="120"/>
      <c r="AS669" s="120"/>
      <c r="AT669" s="120"/>
      <c r="AU669" s="120"/>
    </row>
    <row r="670" spans="27:47" x14ac:dyDescent="0.2">
      <c r="AA670" s="120"/>
      <c r="AB670" s="120"/>
      <c r="AC670" s="120"/>
      <c r="AD670" s="120"/>
      <c r="AE670" s="120"/>
      <c r="AF670" s="135"/>
      <c r="AG670" s="136"/>
      <c r="AN670" s="120"/>
      <c r="AO670" s="120"/>
      <c r="AP670" s="120"/>
      <c r="AQ670" s="120"/>
      <c r="AR670" s="120"/>
      <c r="AS670" s="120"/>
      <c r="AT670" s="120"/>
      <c r="AU670" s="120"/>
    </row>
    <row r="671" spans="27:47" x14ac:dyDescent="0.2">
      <c r="AA671" s="120"/>
      <c r="AB671" s="120"/>
      <c r="AC671" s="120"/>
      <c r="AD671" s="120"/>
      <c r="AE671" s="120"/>
      <c r="AF671" s="135"/>
      <c r="AG671" s="136"/>
      <c r="AN671" s="120"/>
      <c r="AO671" s="120"/>
      <c r="AP671" s="120"/>
      <c r="AQ671" s="120"/>
      <c r="AR671" s="120"/>
      <c r="AS671" s="120"/>
      <c r="AT671" s="120"/>
      <c r="AU671" s="120"/>
    </row>
    <row r="672" spans="27:47" x14ac:dyDescent="0.2">
      <c r="AA672" s="120"/>
      <c r="AB672" s="120"/>
      <c r="AC672" s="120"/>
      <c r="AD672" s="120"/>
      <c r="AE672" s="120"/>
      <c r="AF672" s="135"/>
      <c r="AG672" s="136"/>
      <c r="AN672" s="120"/>
      <c r="AO672" s="120"/>
      <c r="AP672" s="120"/>
      <c r="AQ672" s="120"/>
      <c r="AR672" s="120"/>
      <c r="AS672" s="120"/>
      <c r="AT672" s="120"/>
      <c r="AU672" s="120"/>
    </row>
    <row r="673" spans="27:47" x14ac:dyDescent="0.2">
      <c r="AA673" s="120"/>
      <c r="AB673" s="120"/>
      <c r="AC673" s="120"/>
      <c r="AD673" s="120"/>
      <c r="AE673" s="120"/>
      <c r="AF673" s="135"/>
      <c r="AG673" s="136"/>
      <c r="AN673" s="120"/>
      <c r="AO673" s="120"/>
      <c r="AP673" s="120"/>
      <c r="AQ673" s="120"/>
      <c r="AR673" s="120"/>
      <c r="AS673" s="120"/>
      <c r="AT673" s="120"/>
      <c r="AU673" s="120"/>
    </row>
    <row r="674" spans="27:47" x14ac:dyDescent="0.2">
      <c r="AA674" s="120"/>
      <c r="AB674" s="120"/>
      <c r="AC674" s="120"/>
      <c r="AD674" s="120"/>
      <c r="AE674" s="120"/>
      <c r="AF674" s="135"/>
      <c r="AG674" s="136"/>
      <c r="AN674" s="120"/>
      <c r="AO674" s="120"/>
      <c r="AP674" s="120"/>
      <c r="AQ674" s="120"/>
      <c r="AR674" s="120"/>
      <c r="AS674" s="120"/>
      <c r="AT674" s="120"/>
      <c r="AU674" s="120"/>
    </row>
    <row r="675" spans="27:47" x14ac:dyDescent="0.2">
      <c r="AA675" s="120"/>
      <c r="AB675" s="120"/>
      <c r="AC675" s="120"/>
      <c r="AD675" s="120"/>
      <c r="AE675" s="120"/>
      <c r="AF675" s="135"/>
      <c r="AG675" s="136"/>
      <c r="AN675" s="120"/>
      <c r="AO675" s="120"/>
      <c r="AP675" s="120"/>
      <c r="AQ675" s="120"/>
      <c r="AR675" s="120"/>
      <c r="AS675" s="120"/>
      <c r="AT675" s="120"/>
      <c r="AU675" s="120"/>
    </row>
    <row r="676" spans="27:47" x14ac:dyDescent="0.2">
      <c r="AA676" s="120"/>
      <c r="AB676" s="120"/>
      <c r="AC676" s="120"/>
      <c r="AD676" s="120"/>
      <c r="AE676" s="120"/>
      <c r="AF676" s="135"/>
      <c r="AG676" s="136"/>
      <c r="AN676" s="120"/>
      <c r="AO676" s="120"/>
      <c r="AP676" s="120"/>
      <c r="AQ676" s="120"/>
      <c r="AR676" s="120"/>
      <c r="AS676" s="120"/>
      <c r="AT676" s="120"/>
      <c r="AU676" s="120"/>
    </row>
    <row r="677" spans="27:47" x14ac:dyDescent="0.2">
      <c r="AA677" s="120"/>
      <c r="AB677" s="120"/>
      <c r="AC677" s="120"/>
      <c r="AD677" s="120"/>
      <c r="AE677" s="120"/>
      <c r="AF677" s="135"/>
      <c r="AG677" s="136"/>
      <c r="AN677" s="120"/>
      <c r="AO677" s="120"/>
      <c r="AP677" s="120"/>
      <c r="AQ677" s="120"/>
      <c r="AR677" s="120"/>
      <c r="AS677" s="120"/>
      <c r="AT677" s="120"/>
      <c r="AU677" s="120"/>
    </row>
    <row r="678" spans="27:47" x14ac:dyDescent="0.2">
      <c r="AA678" s="120"/>
      <c r="AB678" s="120"/>
      <c r="AC678" s="120"/>
      <c r="AD678" s="120"/>
      <c r="AE678" s="120"/>
      <c r="AF678" s="135"/>
      <c r="AG678" s="136"/>
      <c r="AN678" s="120"/>
      <c r="AO678" s="120"/>
      <c r="AP678" s="120"/>
      <c r="AQ678" s="120"/>
      <c r="AR678" s="120"/>
      <c r="AS678" s="120"/>
      <c r="AT678" s="120"/>
      <c r="AU678" s="120"/>
    </row>
    <row r="679" spans="27:47" x14ac:dyDescent="0.2">
      <c r="AA679" s="120"/>
      <c r="AB679" s="120"/>
      <c r="AC679" s="120"/>
      <c r="AD679" s="120"/>
      <c r="AE679" s="120"/>
      <c r="AF679" s="135"/>
      <c r="AG679" s="136"/>
      <c r="AN679" s="120"/>
      <c r="AO679" s="120"/>
      <c r="AP679" s="120"/>
      <c r="AQ679" s="120"/>
      <c r="AR679" s="120"/>
      <c r="AS679" s="120"/>
      <c r="AT679" s="120"/>
      <c r="AU679" s="120"/>
    </row>
    <row r="680" spans="27:47" x14ac:dyDescent="0.2">
      <c r="AA680" s="120"/>
      <c r="AB680" s="120"/>
      <c r="AC680" s="120"/>
      <c r="AD680" s="120"/>
      <c r="AE680" s="120"/>
      <c r="AF680" s="135"/>
      <c r="AG680" s="136"/>
      <c r="AN680" s="120"/>
      <c r="AO680" s="120"/>
      <c r="AP680" s="120"/>
      <c r="AQ680" s="120"/>
      <c r="AR680" s="120"/>
      <c r="AS680" s="120"/>
      <c r="AT680" s="120"/>
      <c r="AU680" s="120"/>
    </row>
    <row r="681" spans="27:47" x14ac:dyDescent="0.2">
      <c r="AA681" s="120"/>
      <c r="AB681" s="120"/>
      <c r="AC681" s="120"/>
      <c r="AD681" s="120"/>
      <c r="AE681" s="120"/>
      <c r="AF681" s="135"/>
      <c r="AG681" s="136"/>
      <c r="AN681" s="120"/>
      <c r="AO681" s="120"/>
      <c r="AP681" s="120"/>
      <c r="AQ681" s="120"/>
      <c r="AR681" s="120"/>
      <c r="AS681" s="120"/>
      <c r="AT681" s="120"/>
      <c r="AU681" s="120"/>
    </row>
    <row r="682" spans="27:47" x14ac:dyDescent="0.2">
      <c r="AA682" s="120"/>
      <c r="AB682" s="120"/>
      <c r="AC682" s="120"/>
      <c r="AD682" s="120"/>
      <c r="AE682" s="120"/>
      <c r="AF682" s="135"/>
      <c r="AG682" s="136"/>
      <c r="AN682" s="120"/>
      <c r="AO682" s="120"/>
      <c r="AP682" s="120"/>
      <c r="AQ682" s="120"/>
      <c r="AR682" s="120"/>
      <c r="AS682" s="120"/>
      <c r="AT682" s="120"/>
      <c r="AU682" s="120"/>
    </row>
    <row r="683" spans="27:47" x14ac:dyDescent="0.2">
      <c r="AA683" s="120"/>
      <c r="AB683" s="120"/>
      <c r="AC683" s="120"/>
      <c r="AD683" s="120"/>
      <c r="AE683" s="120"/>
      <c r="AF683" s="135"/>
      <c r="AG683" s="136"/>
      <c r="AN683" s="120"/>
      <c r="AO683" s="120"/>
      <c r="AP683" s="120"/>
      <c r="AQ683" s="120"/>
      <c r="AR683" s="120"/>
      <c r="AS683" s="120"/>
      <c r="AT683" s="120"/>
      <c r="AU683" s="120"/>
    </row>
    <row r="684" spans="27:47" x14ac:dyDescent="0.2">
      <c r="AA684" s="120"/>
      <c r="AB684" s="120"/>
      <c r="AC684" s="120"/>
      <c r="AD684" s="120"/>
      <c r="AE684" s="120"/>
      <c r="AF684" s="135"/>
      <c r="AG684" s="136"/>
      <c r="AN684" s="120"/>
      <c r="AO684" s="120"/>
      <c r="AP684" s="120"/>
      <c r="AQ684" s="120"/>
      <c r="AR684" s="120"/>
      <c r="AS684" s="120"/>
      <c r="AT684" s="120"/>
      <c r="AU684" s="120"/>
    </row>
    <row r="685" spans="27:47" x14ac:dyDescent="0.2">
      <c r="AA685" s="120"/>
      <c r="AB685" s="120"/>
      <c r="AC685" s="120"/>
      <c r="AD685" s="120"/>
      <c r="AE685" s="120"/>
      <c r="AF685" s="135"/>
      <c r="AG685" s="136"/>
      <c r="AN685" s="120"/>
      <c r="AO685" s="120"/>
      <c r="AP685" s="120"/>
      <c r="AQ685" s="120"/>
      <c r="AR685" s="120"/>
      <c r="AS685" s="120"/>
      <c r="AT685" s="120"/>
      <c r="AU685" s="120"/>
    </row>
    <row r="686" spans="27:47" x14ac:dyDescent="0.2">
      <c r="AA686" s="120"/>
      <c r="AB686" s="120"/>
      <c r="AC686" s="120"/>
      <c r="AD686" s="120"/>
      <c r="AE686" s="120"/>
      <c r="AF686" s="135"/>
      <c r="AG686" s="136"/>
      <c r="AN686" s="120"/>
      <c r="AO686" s="120"/>
      <c r="AP686" s="120"/>
      <c r="AQ686" s="120"/>
      <c r="AR686" s="120"/>
      <c r="AS686" s="120"/>
      <c r="AT686" s="120"/>
      <c r="AU686" s="120"/>
    </row>
    <row r="687" spans="27:47" x14ac:dyDescent="0.2">
      <c r="AA687" s="120"/>
      <c r="AB687" s="120"/>
      <c r="AC687" s="120"/>
      <c r="AD687" s="120"/>
      <c r="AE687" s="120"/>
      <c r="AF687" s="135"/>
      <c r="AG687" s="136"/>
      <c r="AN687" s="120"/>
      <c r="AO687" s="120"/>
      <c r="AP687" s="120"/>
      <c r="AQ687" s="120"/>
      <c r="AR687" s="120"/>
      <c r="AS687" s="120"/>
      <c r="AT687" s="120"/>
      <c r="AU687" s="120"/>
    </row>
    <row r="688" spans="27:47" x14ac:dyDescent="0.2">
      <c r="AA688" s="120"/>
      <c r="AB688" s="120"/>
      <c r="AC688" s="120"/>
      <c r="AD688" s="120"/>
      <c r="AE688" s="120"/>
      <c r="AF688" s="135"/>
      <c r="AG688" s="136"/>
      <c r="AN688" s="120"/>
      <c r="AO688" s="120"/>
      <c r="AP688" s="120"/>
      <c r="AQ688" s="120"/>
      <c r="AR688" s="120"/>
      <c r="AS688" s="120"/>
      <c r="AT688" s="120"/>
      <c r="AU688" s="120"/>
    </row>
    <row r="689" spans="27:47" x14ac:dyDescent="0.2">
      <c r="AA689" s="120"/>
      <c r="AB689" s="120"/>
      <c r="AC689" s="120"/>
      <c r="AD689" s="120"/>
      <c r="AE689" s="120"/>
      <c r="AF689" s="135"/>
      <c r="AG689" s="136"/>
      <c r="AN689" s="120"/>
      <c r="AO689" s="120"/>
      <c r="AP689" s="120"/>
      <c r="AQ689" s="120"/>
      <c r="AR689" s="120"/>
      <c r="AS689" s="120"/>
      <c r="AT689" s="120"/>
      <c r="AU689" s="120"/>
    </row>
    <row r="690" spans="27:47" x14ac:dyDescent="0.2">
      <c r="AA690" s="120"/>
      <c r="AB690" s="120"/>
      <c r="AC690" s="120"/>
      <c r="AD690" s="120"/>
      <c r="AE690" s="120"/>
      <c r="AF690" s="135"/>
      <c r="AG690" s="136"/>
      <c r="AN690" s="120"/>
      <c r="AO690" s="120"/>
      <c r="AP690" s="120"/>
      <c r="AQ690" s="120"/>
      <c r="AR690" s="120"/>
      <c r="AS690" s="120"/>
      <c r="AT690" s="120"/>
      <c r="AU690" s="120"/>
    </row>
    <row r="691" spans="27:47" x14ac:dyDescent="0.2">
      <c r="AA691" s="120"/>
      <c r="AB691" s="120"/>
      <c r="AC691" s="120"/>
      <c r="AD691" s="120"/>
      <c r="AE691" s="120"/>
      <c r="AF691" s="135"/>
      <c r="AG691" s="136"/>
      <c r="AN691" s="120"/>
      <c r="AO691" s="120"/>
      <c r="AP691" s="120"/>
      <c r="AQ691" s="120"/>
      <c r="AR691" s="120"/>
      <c r="AS691" s="120"/>
      <c r="AT691" s="120"/>
      <c r="AU691" s="120"/>
    </row>
    <row r="692" spans="27:47" x14ac:dyDescent="0.2">
      <c r="AA692" s="120"/>
      <c r="AB692" s="120"/>
      <c r="AC692" s="120"/>
      <c r="AD692" s="120"/>
      <c r="AE692" s="120"/>
      <c r="AF692" s="135"/>
      <c r="AG692" s="136"/>
      <c r="AN692" s="120"/>
      <c r="AO692" s="120"/>
      <c r="AP692" s="120"/>
      <c r="AQ692" s="120"/>
      <c r="AR692" s="120"/>
      <c r="AS692" s="120"/>
      <c r="AT692" s="120"/>
      <c r="AU692" s="120"/>
    </row>
    <row r="693" spans="27:47" x14ac:dyDescent="0.2">
      <c r="AA693" s="120"/>
      <c r="AB693" s="120"/>
      <c r="AC693" s="120"/>
      <c r="AD693" s="120"/>
      <c r="AE693" s="120"/>
      <c r="AF693" s="135"/>
      <c r="AG693" s="136"/>
      <c r="AN693" s="120"/>
      <c r="AO693" s="120"/>
      <c r="AP693" s="120"/>
      <c r="AQ693" s="120"/>
      <c r="AR693" s="120"/>
      <c r="AS693" s="120"/>
      <c r="AT693" s="120"/>
      <c r="AU693" s="120"/>
    </row>
    <row r="694" spans="27:47" x14ac:dyDescent="0.2">
      <c r="AA694" s="120"/>
      <c r="AB694" s="120"/>
      <c r="AC694" s="120"/>
      <c r="AD694" s="120"/>
      <c r="AE694" s="120"/>
      <c r="AF694" s="135"/>
      <c r="AG694" s="136"/>
      <c r="AN694" s="120"/>
      <c r="AO694" s="120"/>
      <c r="AP694" s="120"/>
      <c r="AQ694" s="120"/>
      <c r="AR694" s="120"/>
      <c r="AS694" s="120"/>
      <c r="AT694" s="120"/>
      <c r="AU694" s="120"/>
    </row>
    <row r="695" spans="27:47" x14ac:dyDescent="0.2">
      <c r="AA695" s="120"/>
      <c r="AB695" s="120"/>
      <c r="AC695" s="120"/>
      <c r="AD695" s="120"/>
      <c r="AE695" s="120"/>
      <c r="AF695" s="135"/>
      <c r="AG695" s="136"/>
      <c r="AN695" s="120"/>
      <c r="AO695" s="120"/>
      <c r="AP695" s="120"/>
      <c r="AQ695" s="120"/>
      <c r="AR695" s="120"/>
      <c r="AS695" s="120"/>
      <c r="AT695" s="120"/>
      <c r="AU695" s="120"/>
    </row>
    <row r="696" spans="27:47" x14ac:dyDescent="0.2">
      <c r="AA696" s="120"/>
      <c r="AB696" s="120"/>
      <c r="AC696" s="120"/>
      <c r="AD696" s="120"/>
      <c r="AE696" s="120"/>
      <c r="AF696" s="135"/>
      <c r="AG696" s="136"/>
      <c r="AN696" s="120"/>
      <c r="AO696" s="120"/>
      <c r="AP696" s="120"/>
      <c r="AQ696" s="120"/>
      <c r="AR696" s="120"/>
      <c r="AS696" s="120"/>
      <c r="AT696" s="120"/>
      <c r="AU696" s="120"/>
    </row>
    <row r="697" spans="27:47" x14ac:dyDescent="0.2">
      <c r="AA697" s="120"/>
      <c r="AB697" s="120"/>
      <c r="AC697" s="120"/>
      <c r="AD697" s="120"/>
      <c r="AE697" s="120"/>
      <c r="AF697" s="135"/>
      <c r="AG697" s="136"/>
      <c r="AN697" s="120"/>
      <c r="AO697" s="120"/>
      <c r="AP697" s="120"/>
      <c r="AQ697" s="120"/>
      <c r="AR697" s="120"/>
      <c r="AS697" s="120"/>
      <c r="AT697" s="120"/>
      <c r="AU697" s="120"/>
    </row>
    <row r="698" spans="27:47" x14ac:dyDescent="0.2">
      <c r="AA698" s="120"/>
      <c r="AB698" s="120"/>
      <c r="AC698" s="120"/>
      <c r="AD698" s="120"/>
      <c r="AE698" s="120"/>
      <c r="AF698" s="135"/>
      <c r="AG698" s="136"/>
      <c r="AN698" s="120"/>
      <c r="AO698" s="120"/>
      <c r="AP698" s="120"/>
      <c r="AQ698" s="120"/>
      <c r="AR698" s="120"/>
      <c r="AS698" s="120"/>
      <c r="AT698" s="120"/>
      <c r="AU698" s="120"/>
    </row>
    <row r="699" spans="27:47" x14ac:dyDescent="0.2">
      <c r="AA699" s="120"/>
      <c r="AB699" s="120"/>
      <c r="AC699" s="120"/>
      <c r="AD699" s="120"/>
      <c r="AE699" s="120"/>
      <c r="AF699" s="135"/>
      <c r="AG699" s="136"/>
      <c r="AN699" s="120"/>
      <c r="AO699" s="120"/>
      <c r="AP699" s="120"/>
      <c r="AQ699" s="120"/>
      <c r="AR699" s="120"/>
      <c r="AS699" s="120"/>
      <c r="AT699" s="120"/>
      <c r="AU699" s="120"/>
    </row>
    <row r="700" spans="27:47" x14ac:dyDescent="0.2">
      <c r="AA700" s="120"/>
      <c r="AB700" s="120"/>
      <c r="AC700" s="120"/>
      <c r="AD700" s="120"/>
      <c r="AE700" s="120"/>
      <c r="AF700" s="135"/>
      <c r="AG700" s="136"/>
      <c r="AN700" s="120"/>
      <c r="AO700" s="120"/>
      <c r="AP700" s="120"/>
      <c r="AQ700" s="120"/>
      <c r="AR700" s="120"/>
      <c r="AS700" s="120"/>
      <c r="AT700" s="120"/>
      <c r="AU700" s="120"/>
    </row>
    <row r="701" spans="27:47" x14ac:dyDescent="0.2">
      <c r="AA701" s="120"/>
      <c r="AB701" s="120"/>
      <c r="AC701" s="120"/>
      <c r="AD701" s="120"/>
      <c r="AE701" s="120"/>
      <c r="AF701" s="135"/>
      <c r="AG701" s="136"/>
      <c r="AN701" s="120"/>
      <c r="AO701" s="120"/>
      <c r="AP701" s="120"/>
      <c r="AQ701" s="120"/>
      <c r="AR701" s="120"/>
      <c r="AS701" s="120"/>
      <c r="AT701" s="120"/>
      <c r="AU701" s="120"/>
    </row>
    <row r="702" spans="27:47" x14ac:dyDescent="0.2">
      <c r="AA702" s="120"/>
      <c r="AB702" s="120"/>
      <c r="AC702" s="120"/>
      <c r="AD702" s="120"/>
      <c r="AE702" s="120"/>
      <c r="AF702" s="135"/>
      <c r="AG702" s="136"/>
      <c r="AN702" s="120"/>
      <c r="AO702" s="120"/>
      <c r="AP702" s="120"/>
      <c r="AQ702" s="120"/>
      <c r="AR702" s="120"/>
      <c r="AS702" s="120"/>
      <c r="AT702" s="120"/>
      <c r="AU702" s="120"/>
    </row>
    <row r="703" spans="27:47" x14ac:dyDescent="0.2">
      <c r="AA703" s="120"/>
      <c r="AB703" s="120"/>
      <c r="AC703" s="120"/>
      <c r="AD703" s="120"/>
      <c r="AE703" s="120"/>
      <c r="AF703" s="135"/>
      <c r="AG703" s="136"/>
      <c r="AN703" s="120"/>
      <c r="AO703" s="120"/>
      <c r="AP703" s="120"/>
      <c r="AQ703" s="120"/>
      <c r="AR703" s="120"/>
      <c r="AS703" s="120"/>
      <c r="AT703" s="120"/>
      <c r="AU703" s="120"/>
    </row>
    <row r="704" spans="27:47" x14ac:dyDescent="0.2">
      <c r="AA704" s="120"/>
      <c r="AB704" s="120"/>
      <c r="AC704" s="120"/>
      <c r="AD704" s="120"/>
      <c r="AE704" s="120"/>
      <c r="AF704" s="135"/>
      <c r="AG704" s="136"/>
      <c r="AN704" s="120"/>
      <c r="AO704" s="120"/>
      <c r="AP704" s="120"/>
      <c r="AQ704" s="120"/>
      <c r="AR704" s="120"/>
      <c r="AS704" s="120"/>
      <c r="AT704" s="120"/>
      <c r="AU704" s="120"/>
    </row>
    <row r="705" spans="27:47" x14ac:dyDescent="0.2">
      <c r="AA705" s="120"/>
      <c r="AB705" s="120"/>
      <c r="AC705" s="120"/>
      <c r="AD705" s="120"/>
      <c r="AE705" s="120"/>
      <c r="AF705" s="135"/>
      <c r="AG705" s="136"/>
      <c r="AN705" s="120"/>
      <c r="AO705" s="120"/>
      <c r="AP705" s="120"/>
      <c r="AQ705" s="120"/>
      <c r="AR705" s="120"/>
      <c r="AS705" s="120"/>
      <c r="AT705" s="120"/>
      <c r="AU705" s="120"/>
    </row>
    <row r="706" spans="27:47" x14ac:dyDescent="0.2">
      <c r="AA706" s="120"/>
      <c r="AB706" s="120"/>
      <c r="AC706" s="120"/>
      <c r="AD706" s="120"/>
      <c r="AE706" s="120"/>
      <c r="AF706" s="135"/>
      <c r="AG706" s="136"/>
      <c r="AN706" s="120"/>
      <c r="AO706" s="120"/>
      <c r="AP706" s="120"/>
      <c r="AQ706" s="120"/>
      <c r="AR706" s="120"/>
      <c r="AS706" s="120"/>
      <c r="AT706" s="120"/>
      <c r="AU706" s="120"/>
    </row>
    <row r="707" spans="27:47" x14ac:dyDescent="0.2">
      <c r="AA707" s="120"/>
      <c r="AB707" s="120"/>
      <c r="AC707" s="120"/>
      <c r="AD707" s="120"/>
      <c r="AE707" s="120"/>
      <c r="AF707" s="135"/>
      <c r="AG707" s="136"/>
      <c r="AN707" s="120"/>
      <c r="AO707" s="120"/>
      <c r="AP707" s="120"/>
      <c r="AQ707" s="120"/>
      <c r="AR707" s="120"/>
      <c r="AS707" s="120"/>
      <c r="AT707" s="120"/>
      <c r="AU707" s="120"/>
    </row>
    <row r="708" spans="27:47" x14ac:dyDescent="0.2">
      <c r="AA708" s="120"/>
      <c r="AB708" s="120"/>
      <c r="AC708" s="120"/>
      <c r="AD708" s="120"/>
      <c r="AE708" s="120"/>
      <c r="AF708" s="135"/>
      <c r="AG708" s="136"/>
      <c r="AN708" s="120"/>
      <c r="AO708" s="120"/>
      <c r="AP708" s="120"/>
      <c r="AQ708" s="120"/>
      <c r="AR708" s="120"/>
      <c r="AS708" s="120"/>
      <c r="AT708" s="120"/>
      <c r="AU708" s="120"/>
    </row>
    <row r="709" spans="27:47" x14ac:dyDescent="0.2">
      <c r="AA709" s="120"/>
      <c r="AB709" s="120"/>
      <c r="AC709" s="120"/>
      <c r="AD709" s="120"/>
      <c r="AE709" s="120"/>
      <c r="AF709" s="135"/>
      <c r="AG709" s="136"/>
      <c r="AN709" s="120"/>
      <c r="AO709" s="120"/>
      <c r="AP709" s="120"/>
      <c r="AQ709" s="120"/>
      <c r="AR709" s="120"/>
      <c r="AS709" s="120"/>
      <c r="AT709" s="120"/>
      <c r="AU709" s="120"/>
    </row>
    <row r="710" spans="27:47" x14ac:dyDescent="0.2">
      <c r="AA710" s="120"/>
      <c r="AB710" s="120"/>
      <c r="AC710" s="120"/>
      <c r="AD710" s="120"/>
      <c r="AE710" s="120"/>
      <c r="AF710" s="135"/>
      <c r="AG710" s="136"/>
      <c r="AN710" s="120"/>
      <c r="AO710" s="120"/>
      <c r="AP710" s="120"/>
      <c r="AQ710" s="120"/>
      <c r="AR710" s="120"/>
      <c r="AS710" s="120"/>
      <c r="AT710" s="120"/>
      <c r="AU710" s="120"/>
    </row>
    <row r="711" spans="27:47" x14ac:dyDescent="0.2">
      <c r="AA711" s="120"/>
      <c r="AB711" s="120"/>
      <c r="AC711" s="120"/>
      <c r="AD711" s="120"/>
      <c r="AE711" s="120"/>
      <c r="AF711" s="135"/>
      <c r="AG711" s="136"/>
      <c r="AN711" s="120"/>
      <c r="AO711" s="120"/>
      <c r="AP711" s="120"/>
      <c r="AQ711" s="120"/>
      <c r="AR711" s="120"/>
      <c r="AS711" s="120"/>
      <c r="AT711" s="120"/>
      <c r="AU711" s="120"/>
    </row>
    <row r="712" spans="27:47" x14ac:dyDescent="0.2">
      <c r="AA712" s="120"/>
      <c r="AB712" s="120"/>
      <c r="AC712" s="120"/>
      <c r="AD712" s="120"/>
      <c r="AE712" s="120"/>
      <c r="AF712" s="135"/>
      <c r="AG712" s="136"/>
      <c r="AN712" s="120"/>
      <c r="AO712" s="120"/>
      <c r="AP712" s="120"/>
      <c r="AQ712" s="120"/>
      <c r="AR712" s="120"/>
      <c r="AS712" s="120"/>
      <c r="AT712" s="120"/>
      <c r="AU712" s="120"/>
    </row>
    <row r="713" spans="27:47" x14ac:dyDescent="0.2">
      <c r="AA713" s="120"/>
      <c r="AB713" s="120"/>
      <c r="AC713" s="120"/>
      <c r="AD713" s="120"/>
      <c r="AE713" s="120"/>
      <c r="AF713" s="135"/>
      <c r="AG713" s="136"/>
      <c r="AN713" s="120"/>
      <c r="AO713" s="120"/>
      <c r="AP713" s="120"/>
      <c r="AQ713" s="120"/>
      <c r="AR713" s="120"/>
      <c r="AS713" s="120"/>
      <c r="AT713" s="120"/>
      <c r="AU713" s="120"/>
    </row>
    <row r="714" spans="27:47" x14ac:dyDescent="0.2">
      <c r="AA714" s="120"/>
      <c r="AB714" s="120"/>
      <c r="AC714" s="120"/>
      <c r="AD714" s="120"/>
      <c r="AE714" s="120"/>
      <c r="AF714" s="135"/>
      <c r="AG714" s="136"/>
      <c r="AN714" s="120"/>
      <c r="AO714" s="120"/>
      <c r="AP714" s="120"/>
      <c r="AQ714" s="120"/>
      <c r="AR714" s="120"/>
      <c r="AS714" s="120"/>
      <c r="AT714" s="120"/>
      <c r="AU714" s="120"/>
    </row>
    <row r="715" spans="27:47" x14ac:dyDescent="0.2">
      <c r="AA715" s="120"/>
      <c r="AB715" s="120"/>
      <c r="AC715" s="120"/>
      <c r="AD715" s="120"/>
      <c r="AE715" s="120"/>
      <c r="AF715" s="135"/>
      <c r="AG715" s="136"/>
      <c r="AN715" s="120"/>
      <c r="AO715" s="120"/>
      <c r="AP715" s="120"/>
      <c r="AQ715" s="120"/>
      <c r="AR715" s="120"/>
      <c r="AS715" s="120"/>
      <c r="AT715" s="120"/>
      <c r="AU715" s="120"/>
    </row>
    <row r="716" spans="27:47" x14ac:dyDescent="0.2">
      <c r="AA716" s="120"/>
      <c r="AB716" s="120"/>
      <c r="AC716" s="120"/>
      <c r="AD716" s="120"/>
      <c r="AE716" s="120"/>
      <c r="AF716" s="135"/>
      <c r="AG716" s="136"/>
      <c r="AN716" s="120"/>
      <c r="AO716" s="120"/>
      <c r="AP716" s="120"/>
      <c r="AQ716" s="120"/>
      <c r="AR716" s="120"/>
      <c r="AS716" s="120"/>
      <c r="AT716" s="120"/>
      <c r="AU716" s="120"/>
    </row>
    <row r="717" spans="27:47" x14ac:dyDescent="0.2">
      <c r="AA717" s="120"/>
      <c r="AB717" s="120"/>
      <c r="AC717" s="120"/>
      <c r="AD717" s="120"/>
      <c r="AE717" s="120"/>
      <c r="AF717" s="135"/>
      <c r="AG717" s="136"/>
      <c r="AN717" s="120"/>
      <c r="AO717" s="120"/>
      <c r="AP717" s="120"/>
      <c r="AQ717" s="120"/>
      <c r="AR717" s="120"/>
      <c r="AS717" s="120"/>
      <c r="AT717" s="120"/>
      <c r="AU717" s="120"/>
    </row>
    <row r="718" spans="27:47" x14ac:dyDescent="0.2">
      <c r="AA718" s="120"/>
      <c r="AB718" s="120"/>
      <c r="AC718" s="120"/>
      <c r="AD718" s="120"/>
      <c r="AE718" s="120"/>
      <c r="AF718" s="135"/>
      <c r="AG718" s="136"/>
      <c r="AN718" s="120"/>
      <c r="AO718" s="120"/>
      <c r="AP718" s="120"/>
      <c r="AQ718" s="120"/>
      <c r="AR718" s="120"/>
      <c r="AS718" s="120"/>
      <c r="AT718" s="120"/>
      <c r="AU718" s="120"/>
    </row>
    <row r="719" spans="27:47" x14ac:dyDescent="0.2">
      <c r="AA719" s="120"/>
      <c r="AB719" s="120"/>
      <c r="AC719" s="120"/>
      <c r="AD719" s="120"/>
      <c r="AE719" s="120"/>
      <c r="AF719" s="135"/>
      <c r="AG719" s="136"/>
      <c r="AN719" s="120"/>
      <c r="AO719" s="120"/>
      <c r="AP719" s="120"/>
      <c r="AQ719" s="120"/>
      <c r="AR719" s="120"/>
      <c r="AS719" s="120"/>
      <c r="AT719" s="120"/>
      <c r="AU719" s="120"/>
    </row>
    <row r="720" spans="27:47" x14ac:dyDescent="0.2">
      <c r="AA720" s="120"/>
      <c r="AB720" s="120"/>
      <c r="AC720" s="120"/>
      <c r="AD720" s="120"/>
      <c r="AE720" s="120"/>
      <c r="AF720" s="135"/>
      <c r="AG720" s="136"/>
      <c r="AN720" s="120"/>
      <c r="AO720" s="120"/>
      <c r="AP720" s="120"/>
      <c r="AQ720" s="120"/>
      <c r="AR720" s="120"/>
      <c r="AS720" s="120"/>
      <c r="AT720" s="120"/>
      <c r="AU720" s="120"/>
    </row>
    <row r="721" spans="27:47" x14ac:dyDescent="0.2">
      <c r="AA721" s="120"/>
      <c r="AB721" s="120"/>
      <c r="AC721" s="120"/>
      <c r="AD721" s="120"/>
      <c r="AE721" s="120"/>
      <c r="AF721" s="135"/>
      <c r="AG721" s="136"/>
      <c r="AN721" s="120"/>
      <c r="AO721" s="120"/>
      <c r="AP721" s="120"/>
      <c r="AQ721" s="120"/>
      <c r="AR721" s="120"/>
      <c r="AS721" s="120"/>
      <c r="AT721" s="120"/>
      <c r="AU721" s="120"/>
    </row>
    <row r="722" spans="27:47" x14ac:dyDescent="0.2">
      <c r="AA722" s="120"/>
      <c r="AB722" s="120"/>
      <c r="AC722" s="120"/>
      <c r="AD722" s="120"/>
      <c r="AE722" s="120"/>
      <c r="AF722" s="135"/>
      <c r="AG722" s="136"/>
      <c r="AN722" s="120"/>
      <c r="AO722" s="120"/>
      <c r="AP722" s="120"/>
      <c r="AQ722" s="120"/>
      <c r="AR722" s="120"/>
      <c r="AS722" s="120"/>
      <c r="AT722" s="120"/>
      <c r="AU722" s="120"/>
    </row>
    <row r="723" spans="27:47" x14ac:dyDescent="0.2">
      <c r="AA723" s="120"/>
      <c r="AB723" s="120"/>
      <c r="AC723" s="120"/>
      <c r="AD723" s="120"/>
      <c r="AE723" s="120"/>
      <c r="AF723" s="135"/>
      <c r="AG723" s="136"/>
      <c r="AN723" s="120"/>
      <c r="AO723" s="120"/>
      <c r="AP723" s="120"/>
      <c r="AQ723" s="120"/>
      <c r="AR723" s="120"/>
      <c r="AS723" s="120"/>
      <c r="AT723" s="120"/>
      <c r="AU723" s="120"/>
    </row>
    <row r="724" spans="27:47" x14ac:dyDescent="0.2">
      <c r="AA724" s="120"/>
      <c r="AB724" s="120"/>
      <c r="AC724" s="120"/>
      <c r="AD724" s="120"/>
      <c r="AE724" s="120"/>
      <c r="AF724" s="135"/>
      <c r="AG724" s="136"/>
      <c r="AN724" s="120"/>
      <c r="AO724" s="120"/>
      <c r="AP724" s="120"/>
      <c r="AQ724" s="120"/>
      <c r="AR724" s="120"/>
      <c r="AS724" s="120"/>
      <c r="AT724" s="120"/>
      <c r="AU724" s="120"/>
    </row>
    <row r="725" spans="27:47" x14ac:dyDescent="0.2">
      <c r="AA725" s="120"/>
      <c r="AB725" s="120"/>
      <c r="AC725" s="120"/>
      <c r="AD725" s="120"/>
      <c r="AE725" s="120"/>
      <c r="AF725" s="135"/>
      <c r="AG725" s="136"/>
      <c r="AN725" s="120"/>
      <c r="AO725" s="120"/>
      <c r="AP725" s="120"/>
      <c r="AQ725" s="120"/>
      <c r="AR725" s="120"/>
      <c r="AS725" s="120"/>
      <c r="AT725" s="120"/>
      <c r="AU725" s="120"/>
    </row>
    <row r="726" spans="27:47" x14ac:dyDescent="0.2">
      <c r="AA726" s="120"/>
      <c r="AB726" s="120"/>
      <c r="AC726" s="120"/>
      <c r="AD726" s="120"/>
      <c r="AE726" s="120"/>
      <c r="AF726" s="135"/>
      <c r="AG726" s="136"/>
      <c r="AN726" s="120"/>
      <c r="AO726" s="120"/>
      <c r="AP726" s="120"/>
      <c r="AQ726" s="120"/>
      <c r="AR726" s="120"/>
      <c r="AS726" s="120"/>
      <c r="AT726" s="120"/>
      <c r="AU726" s="120"/>
    </row>
    <row r="727" spans="27:47" x14ac:dyDescent="0.2">
      <c r="AA727" s="120"/>
      <c r="AB727" s="120"/>
      <c r="AC727" s="120"/>
      <c r="AD727" s="120"/>
      <c r="AE727" s="120"/>
      <c r="AF727" s="135"/>
      <c r="AG727" s="136"/>
      <c r="AN727" s="120"/>
      <c r="AO727" s="120"/>
      <c r="AP727" s="120"/>
      <c r="AQ727" s="120"/>
      <c r="AR727" s="120"/>
      <c r="AS727" s="120"/>
      <c r="AT727" s="120"/>
      <c r="AU727" s="120"/>
    </row>
    <row r="728" spans="27:47" x14ac:dyDescent="0.2">
      <c r="AA728" s="120"/>
      <c r="AB728" s="120"/>
      <c r="AC728" s="120"/>
      <c r="AD728" s="120"/>
      <c r="AE728" s="120"/>
      <c r="AF728" s="135"/>
      <c r="AG728" s="136"/>
      <c r="AN728" s="120"/>
      <c r="AO728" s="120"/>
      <c r="AP728" s="120"/>
      <c r="AQ728" s="120"/>
      <c r="AR728" s="120"/>
      <c r="AS728" s="120"/>
      <c r="AT728" s="120"/>
      <c r="AU728" s="120"/>
    </row>
    <row r="729" spans="27:47" x14ac:dyDescent="0.2">
      <c r="AA729" s="120"/>
      <c r="AB729" s="120"/>
      <c r="AC729" s="120"/>
      <c r="AD729" s="120"/>
      <c r="AE729" s="120"/>
      <c r="AF729" s="135"/>
      <c r="AG729" s="136"/>
      <c r="AN729" s="120"/>
      <c r="AO729" s="120"/>
      <c r="AP729" s="120"/>
      <c r="AQ729" s="120"/>
      <c r="AR729" s="120"/>
      <c r="AS729" s="120"/>
      <c r="AT729" s="120"/>
      <c r="AU729" s="120"/>
    </row>
    <row r="730" spans="27:47" x14ac:dyDescent="0.2">
      <c r="AA730" s="120"/>
      <c r="AB730" s="120"/>
      <c r="AC730" s="120"/>
      <c r="AD730" s="120"/>
      <c r="AE730" s="120"/>
      <c r="AF730" s="135"/>
      <c r="AG730" s="136"/>
      <c r="AN730" s="120"/>
      <c r="AO730" s="120"/>
      <c r="AP730" s="120"/>
      <c r="AQ730" s="120"/>
      <c r="AR730" s="120"/>
      <c r="AS730" s="120"/>
      <c r="AT730" s="120"/>
      <c r="AU730" s="120"/>
    </row>
    <row r="731" spans="27:47" x14ac:dyDescent="0.2">
      <c r="AA731" s="120"/>
      <c r="AB731" s="120"/>
      <c r="AC731" s="120"/>
      <c r="AD731" s="120"/>
      <c r="AE731" s="120"/>
      <c r="AF731" s="135"/>
      <c r="AG731" s="136"/>
      <c r="AN731" s="120"/>
      <c r="AO731" s="120"/>
      <c r="AP731" s="120"/>
      <c r="AQ731" s="120"/>
      <c r="AR731" s="120"/>
      <c r="AS731" s="120"/>
      <c r="AT731" s="120"/>
      <c r="AU731" s="120"/>
    </row>
    <row r="732" spans="27:47" x14ac:dyDescent="0.2">
      <c r="AA732" s="120"/>
      <c r="AB732" s="120"/>
      <c r="AC732" s="120"/>
      <c r="AD732" s="120"/>
      <c r="AE732" s="120"/>
      <c r="AF732" s="135"/>
      <c r="AG732" s="136"/>
      <c r="AN732" s="120"/>
      <c r="AO732" s="120"/>
      <c r="AP732" s="120"/>
      <c r="AQ732" s="120"/>
      <c r="AR732" s="120"/>
      <c r="AS732" s="120"/>
      <c r="AT732" s="120"/>
      <c r="AU732" s="120"/>
    </row>
    <row r="733" spans="27:47" x14ac:dyDescent="0.2">
      <c r="AA733" s="120"/>
      <c r="AB733" s="120"/>
      <c r="AC733" s="120"/>
      <c r="AD733" s="120"/>
      <c r="AE733" s="120"/>
      <c r="AF733" s="135"/>
      <c r="AG733" s="136"/>
      <c r="AN733" s="120"/>
      <c r="AO733" s="120"/>
      <c r="AP733" s="120"/>
      <c r="AQ733" s="120"/>
      <c r="AR733" s="120"/>
      <c r="AS733" s="120"/>
      <c r="AT733" s="120"/>
      <c r="AU733" s="120"/>
    </row>
    <row r="734" spans="27:47" x14ac:dyDescent="0.2">
      <c r="AA734" s="120"/>
      <c r="AB734" s="120"/>
      <c r="AC734" s="120"/>
      <c r="AD734" s="120"/>
      <c r="AE734" s="120"/>
      <c r="AF734" s="135"/>
      <c r="AG734" s="136"/>
      <c r="AN734" s="120"/>
      <c r="AO734" s="120"/>
      <c r="AP734" s="120"/>
      <c r="AQ734" s="120"/>
      <c r="AR734" s="120"/>
      <c r="AS734" s="120"/>
      <c r="AT734" s="120"/>
      <c r="AU734" s="120"/>
    </row>
    <row r="735" spans="27:47" x14ac:dyDescent="0.2">
      <c r="AA735" s="120"/>
      <c r="AB735" s="120"/>
      <c r="AC735" s="120"/>
      <c r="AD735" s="120"/>
      <c r="AE735" s="120"/>
      <c r="AF735" s="135"/>
      <c r="AG735" s="136"/>
      <c r="AN735" s="120"/>
      <c r="AO735" s="120"/>
      <c r="AP735" s="120"/>
      <c r="AQ735" s="120"/>
      <c r="AR735" s="120"/>
      <c r="AS735" s="120"/>
      <c r="AT735" s="120"/>
      <c r="AU735" s="120"/>
    </row>
    <row r="736" spans="27:47" x14ac:dyDescent="0.2">
      <c r="AA736" s="120"/>
      <c r="AB736" s="120"/>
      <c r="AC736" s="120"/>
      <c r="AD736" s="120"/>
      <c r="AE736" s="120"/>
      <c r="AF736" s="135"/>
      <c r="AG736" s="136"/>
      <c r="AN736" s="120"/>
      <c r="AO736" s="120"/>
      <c r="AP736" s="120"/>
      <c r="AQ736" s="120"/>
      <c r="AR736" s="120"/>
      <c r="AS736" s="120"/>
      <c r="AT736" s="120"/>
      <c r="AU736" s="120"/>
    </row>
    <row r="737" spans="27:47" x14ac:dyDescent="0.2">
      <c r="AA737" s="120"/>
      <c r="AB737" s="120"/>
      <c r="AC737" s="120"/>
      <c r="AD737" s="120"/>
      <c r="AE737" s="120"/>
      <c r="AF737" s="135"/>
      <c r="AG737" s="136"/>
      <c r="AN737" s="120"/>
      <c r="AO737" s="120"/>
      <c r="AP737" s="120"/>
      <c r="AQ737" s="120"/>
      <c r="AR737" s="120"/>
      <c r="AS737" s="120"/>
      <c r="AT737" s="120"/>
      <c r="AU737" s="120"/>
    </row>
    <row r="738" spans="27:47" x14ac:dyDescent="0.2">
      <c r="AA738" s="120"/>
      <c r="AB738" s="120"/>
      <c r="AC738" s="120"/>
      <c r="AD738" s="120"/>
      <c r="AE738" s="120"/>
      <c r="AF738" s="135"/>
      <c r="AG738" s="136"/>
      <c r="AN738" s="120"/>
      <c r="AO738" s="120"/>
      <c r="AP738" s="120"/>
      <c r="AQ738" s="120"/>
      <c r="AR738" s="120"/>
      <c r="AS738" s="120"/>
      <c r="AT738" s="120"/>
      <c r="AU738" s="120"/>
    </row>
    <row r="739" spans="27:47" x14ac:dyDescent="0.2">
      <c r="AA739" s="120"/>
      <c r="AB739" s="120"/>
      <c r="AC739" s="120"/>
      <c r="AD739" s="120"/>
      <c r="AE739" s="120"/>
      <c r="AF739" s="135"/>
      <c r="AG739" s="136"/>
      <c r="AN739" s="120"/>
      <c r="AO739" s="120"/>
      <c r="AP739" s="120"/>
      <c r="AQ739" s="120"/>
      <c r="AR739" s="120"/>
      <c r="AS739" s="120"/>
      <c r="AT739" s="120"/>
      <c r="AU739" s="120"/>
    </row>
    <row r="740" spans="27:47" x14ac:dyDescent="0.2">
      <c r="AA740" s="120"/>
      <c r="AB740" s="120"/>
      <c r="AC740" s="120"/>
      <c r="AD740" s="120"/>
      <c r="AE740" s="120"/>
      <c r="AF740" s="135"/>
      <c r="AG740" s="136"/>
      <c r="AN740" s="120"/>
      <c r="AO740" s="120"/>
      <c r="AP740" s="120"/>
      <c r="AQ740" s="120"/>
      <c r="AR740" s="120"/>
      <c r="AS740" s="120"/>
      <c r="AT740" s="120"/>
      <c r="AU740" s="120"/>
    </row>
    <row r="741" spans="27:47" x14ac:dyDescent="0.2">
      <c r="AA741" s="120"/>
      <c r="AB741" s="120"/>
      <c r="AC741" s="120"/>
      <c r="AD741" s="120"/>
      <c r="AE741" s="120"/>
      <c r="AF741" s="135"/>
      <c r="AG741" s="136"/>
      <c r="AN741" s="120"/>
      <c r="AO741" s="120"/>
      <c r="AP741" s="120"/>
      <c r="AQ741" s="120"/>
      <c r="AR741" s="120"/>
      <c r="AS741" s="120"/>
      <c r="AT741" s="120"/>
      <c r="AU741" s="120"/>
    </row>
    <row r="742" spans="27:47" x14ac:dyDescent="0.2">
      <c r="AA742" s="120"/>
      <c r="AB742" s="120"/>
      <c r="AC742" s="120"/>
      <c r="AD742" s="120"/>
      <c r="AE742" s="120"/>
      <c r="AF742" s="135"/>
      <c r="AG742" s="136"/>
      <c r="AN742" s="120"/>
      <c r="AO742" s="120"/>
      <c r="AP742" s="120"/>
      <c r="AQ742" s="120"/>
      <c r="AR742" s="120"/>
      <c r="AS742" s="120"/>
      <c r="AT742" s="120"/>
      <c r="AU742" s="120"/>
    </row>
    <row r="743" spans="27:47" x14ac:dyDescent="0.2">
      <c r="AA743" s="120"/>
      <c r="AB743" s="120"/>
      <c r="AC743" s="120"/>
      <c r="AD743" s="120"/>
      <c r="AE743" s="120"/>
      <c r="AF743" s="135"/>
      <c r="AG743" s="136"/>
      <c r="AN743" s="120"/>
      <c r="AO743" s="120"/>
      <c r="AP743" s="120"/>
      <c r="AQ743" s="120"/>
      <c r="AR743" s="120"/>
      <c r="AS743" s="120"/>
      <c r="AT743" s="120"/>
      <c r="AU743" s="120"/>
    </row>
    <row r="744" spans="27:47" x14ac:dyDescent="0.2">
      <c r="AA744" s="120"/>
      <c r="AB744" s="120"/>
      <c r="AC744" s="120"/>
      <c r="AD744" s="120"/>
      <c r="AE744" s="120"/>
      <c r="AF744" s="135"/>
      <c r="AG744" s="136"/>
      <c r="AN744" s="120"/>
      <c r="AO744" s="120"/>
      <c r="AP744" s="120"/>
      <c r="AQ744" s="120"/>
      <c r="AR744" s="120"/>
      <c r="AS744" s="120"/>
      <c r="AT744" s="120"/>
      <c r="AU744" s="120"/>
    </row>
    <row r="745" spans="27:47" x14ac:dyDescent="0.2">
      <c r="AA745" s="120"/>
      <c r="AB745" s="120"/>
      <c r="AC745" s="120"/>
      <c r="AD745" s="120"/>
      <c r="AE745" s="120"/>
      <c r="AF745" s="135"/>
      <c r="AG745" s="136"/>
      <c r="AN745" s="120"/>
      <c r="AO745" s="120"/>
      <c r="AP745" s="120"/>
      <c r="AQ745" s="120"/>
      <c r="AR745" s="120"/>
      <c r="AS745" s="120"/>
      <c r="AT745" s="120"/>
      <c r="AU745" s="120"/>
    </row>
    <row r="746" spans="27:47" x14ac:dyDescent="0.2">
      <c r="AA746" s="120"/>
      <c r="AB746" s="120"/>
      <c r="AC746" s="120"/>
      <c r="AD746" s="120"/>
      <c r="AE746" s="120"/>
      <c r="AF746" s="135"/>
      <c r="AG746" s="136"/>
      <c r="AN746" s="120"/>
      <c r="AO746" s="120"/>
      <c r="AP746" s="120"/>
      <c r="AQ746" s="120"/>
      <c r="AR746" s="120"/>
      <c r="AS746" s="120"/>
      <c r="AT746" s="120"/>
      <c r="AU746" s="120"/>
    </row>
    <row r="747" spans="27:47" x14ac:dyDescent="0.2">
      <c r="AA747" s="120"/>
      <c r="AB747" s="120"/>
      <c r="AC747" s="120"/>
      <c r="AD747" s="120"/>
      <c r="AE747" s="120"/>
      <c r="AF747" s="135"/>
      <c r="AG747" s="136"/>
      <c r="AN747" s="120"/>
      <c r="AO747" s="120"/>
      <c r="AP747" s="120"/>
      <c r="AQ747" s="120"/>
      <c r="AR747" s="120"/>
      <c r="AS747" s="120"/>
      <c r="AT747" s="120"/>
      <c r="AU747" s="120"/>
    </row>
    <row r="748" spans="27:47" x14ac:dyDescent="0.2">
      <c r="AA748" s="120"/>
      <c r="AB748" s="120"/>
      <c r="AC748" s="120"/>
      <c r="AD748" s="120"/>
      <c r="AE748" s="120"/>
      <c r="AF748" s="135"/>
      <c r="AG748" s="136"/>
      <c r="AN748" s="120"/>
      <c r="AO748" s="120"/>
      <c r="AP748" s="120"/>
      <c r="AQ748" s="120"/>
      <c r="AR748" s="120"/>
      <c r="AS748" s="120"/>
      <c r="AT748" s="120"/>
      <c r="AU748" s="120"/>
    </row>
    <row r="749" spans="27:47" x14ac:dyDescent="0.2">
      <c r="AA749" s="120"/>
      <c r="AB749" s="120"/>
      <c r="AC749" s="120"/>
      <c r="AD749" s="120"/>
      <c r="AE749" s="120"/>
      <c r="AF749" s="135"/>
      <c r="AG749" s="136"/>
      <c r="AN749" s="120"/>
      <c r="AO749" s="120"/>
      <c r="AP749" s="120"/>
      <c r="AQ749" s="120"/>
      <c r="AR749" s="120"/>
      <c r="AS749" s="120"/>
      <c r="AT749" s="120"/>
      <c r="AU749" s="120"/>
    </row>
    <row r="750" spans="27:47" x14ac:dyDescent="0.2">
      <c r="AA750" s="120"/>
      <c r="AB750" s="120"/>
      <c r="AC750" s="120"/>
      <c r="AD750" s="120"/>
      <c r="AE750" s="120"/>
      <c r="AF750" s="135"/>
      <c r="AG750" s="136"/>
      <c r="AN750" s="120"/>
      <c r="AO750" s="120"/>
      <c r="AP750" s="120"/>
      <c r="AQ750" s="120"/>
      <c r="AR750" s="120"/>
      <c r="AS750" s="120"/>
      <c r="AT750" s="120"/>
      <c r="AU750" s="120"/>
    </row>
    <row r="751" spans="27:47" x14ac:dyDescent="0.2">
      <c r="AA751" s="120"/>
      <c r="AB751" s="120"/>
      <c r="AC751" s="120"/>
      <c r="AD751" s="120"/>
      <c r="AE751" s="120"/>
      <c r="AF751" s="135"/>
      <c r="AG751" s="136"/>
      <c r="AN751" s="120"/>
      <c r="AO751" s="120"/>
      <c r="AP751" s="120"/>
      <c r="AQ751" s="120"/>
      <c r="AR751" s="120"/>
      <c r="AS751" s="120"/>
      <c r="AT751" s="120"/>
      <c r="AU751" s="120"/>
    </row>
    <row r="752" spans="27:47" x14ac:dyDescent="0.2">
      <c r="AA752" s="120"/>
      <c r="AB752" s="120"/>
      <c r="AC752" s="120"/>
      <c r="AD752" s="120"/>
      <c r="AE752" s="120"/>
      <c r="AF752" s="135"/>
      <c r="AG752" s="136"/>
      <c r="AN752" s="120"/>
      <c r="AO752" s="120"/>
      <c r="AP752" s="120"/>
      <c r="AQ752" s="120"/>
      <c r="AR752" s="120"/>
      <c r="AS752" s="120"/>
      <c r="AT752" s="120"/>
      <c r="AU752" s="120"/>
    </row>
    <row r="753" spans="27:47" x14ac:dyDescent="0.2">
      <c r="AA753" s="120"/>
      <c r="AB753" s="120"/>
      <c r="AC753" s="120"/>
      <c r="AD753" s="120"/>
      <c r="AE753" s="120"/>
      <c r="AF753" s="135"/>
      <c r="AG753" s="136"/>
      <c r="AN753" s="120"/>
      <c r="AO753" s="120"/>
      <c r="AP753" s="120"/>
      <c r="AQ753" s="120"/>
      <c r="AR753" s="120"/>
      <c r="AS753" s="120"/>
      <c r="AT753" s="120"/>
      <c r="AU753" s="120"/>
    </row>
    <row r="754" spans="27:47" x14ac:dyDescent="0.2">
      <c r="AA754" s="120"/>
      <c r="AB754" s="120"/>
      <c r="AC754" s="120"/>
      <c r="AD754" s="120"/>
      <c r="AE754" s="120"/>
      <c r="AF754" s="135"/>
      <c r="AG754" s="136"/>
      <c r="AN754" s="120"/>
      <c r="AO754" s="120"/>
      <c r="AP754" s="120"/>
      <c r="AQ754" s="120"/>
      <c r="AR754" s="120"/>
      <c r="AS754" s="120"/>
      <c r="AT754" s="120"/>
      <c r="AU754" s="120"/>
    </row>
    <row r="755" spans="27:47" x14ac:dyDescent="0.2">
      <c r="AA755" s="120"/>
      <c r="AB755" s="120"/>
      <c r="AC755" s="120"/>
      <c r="AD755" s="120"/>
      <c r="AE755" s="120"/>
      <c r="AF755" s="135"/>
      <c r="AG755" s="136"/>
      <c r="AN755" s="120"/>
      <c r="AO755" s="120"/>
      <c r="AP755" s="120"/>
      <c r="AQ755" s="120"/>
      <c r="AR755" s="120"/>
      <c r="AS755" s="120"/>
      <c r="AT755" s="120"/>
      <c r="AU755" s="120"/>
    </row>
    <row r="756" spans="27:47" x14ac:dyDescent="0.2">
      <c r="AA756" s="120"/>
      <c r="AB756" s="120"/>
      <c r="AC756" s="120"/>
      <c r="AD756" s="120"/>
      <c r="AE756" s="120"/>
      <c r="AF756" s="135"/>
      <c r="AG756" s="136"/>
      <c r="AN756" s="120"/>
      <c r="AO756" s="120"/>
      <c r="AP756" s="120"/>
      <c r="AQ756" s="120"/>
      <c r="AR756" s="120"/>
      <c r="AS756" s="120"/>
      <c r="AT756" s="120"/>
      <c r="AU756" s="120"/>
    </row>
    <row r="757" spans="27:47" x14ac:dyDescent="0.2">
      <c r="AA757" s="120"/>
      <c r="AB757" s="120"/>
      <c r="AC757" s="120"/>
      <c r="AD757" s="120"/>
      <c r="AE757" s="120"/>
      <c r="AF757" s="135"/>
      <c r="AG757" s="136"/>
      <c r="AN757" s="120"/>
      <c r="AO757" s="120"/>
      <c r="AP757" s="120"/>
      <c r="AQ757" s="120"/>
      <c r="AR757" s="120"/>
      <c r="AS757" s="120"/>
      <c r="AT757" s="120"/>
      <c r="AU757" s="120"/>
    </row>
    <row r="758" spans="27:47" x14ac:dyDescent="0.2">
      <c r="AA758" s="120"/>
      <c r="AB758" s="120"/>
      <c r="AC758" s="120"/>
      <c r="AD758" s="120"/>
      <c r="AE758" s="120"/>
      <c r="AF758" s="135"/>
      <c r="AG758" s="136"/>
      <c r="AN758" s="120"/>
      <c r="AO758" s="120"/>
      <c r="AP758" s="120"/>
      <c r="AQ758" s="120"/>
      <c r="AR758" s="120"/>
      <c r="AS758" s="120"/>
      <c r="AT758" s="120"/>
      <c r="AU758" s="120"/>
    </row>
    <row r="759" spans="27:47" x14ac:dyDescent="0.2">
      <c r="AA759" s="120"/>
      <c r="AB759" s="120"/>
      <c r="AC759" s="120"/>
      <c r="AD759" s="120"/>
      <c r="AE759" s="120"/>
      <c r="AF759" s="135"/>
      <c r="AG759" s="136"/>
      <c r="AN759" s="120"/>
      <c r="AO759" s="120"/>
      <c r="AP759" s="120"/>
      <c r="AQ759" s="120"/>
      <c r="AR759" s="120"/>
      <c r="AS759" s="120"/>
      <c r="AT759" s="120"/>
      <c r="AU759" s="120"/>
    </row>
    <row r="760" spans="27:47" x14ac:dyDescent="0.2">
      <c r="AA760" s="120"/>
      <c r="AB760" s="120"/>
      <c r="AC760" s="120"/>
      <c r="AD760" s="120"/>
      <c r="AE760" s="120"/>
      <c r="AF760" s="135"/>
      <c r="AG760" s="136"/>
      <c r="AN760" s="120"/>
      <c r="AO760" s="120"/>
      <c r="AP760" s="120"/>
      <c r="AQ760" s="120"/>
      <c r="AR760" s="120"/>
      <c r="AS760" s="120"/>
      <c r="AT760" s="120"/>
      <c r="AU760" s="120"/>
    </row>
    <row r="761" spans="27:47" x14ac:dyDescent="0.2">
      <c r="AA761" s="120"/>
      <c r="AB761" s="120"/>
      <c r="AC761" s="120"/>
      <c r="AD761" s="120"/>
      <c r="AE761" s="120"/>
      <c r="AF761" s="135"/>
      <c r="AG761" s="136"/>
      <c r="AN761" s="120"/>
      <c r="AO761" s="120"/>
      <c r="AP761" s="120"/>
      <c r="AQ761" s="120"/>
      <c r="AR761" s="120"/>
      <c r="AS761" s="120"/>
      <c r="AT761" s="120"/>
      <c r="AU761" s="120"/>
    </row>
    <row r="762" spans="27:47" x14ac:dyDescent="0.2">
      <c r="AA762" s="120"/>
      <c r="AB762" s="120"/>
      <c r="AC762" s="120"/>
      <c r="AD762" s="120"/>
      <c r="AE762" s="120"/>
      <c r="AF762" s="135"/>
      <c r="AG762" s="136"/>
      <c r="AN762" s="120"/>
      <c r="AO762" s="120"/>
      <c r="AP762" s="120"/>
      <c r="AQ762" s="120"/>
      <c r="AR762" s="120"/>
      <c r="AS762" s="120"/>
      <c r="AT762" s="120"/>
      <c r="AU762" s="120"/>
    </row>
    <row r="763" spans="27:47" x14ac:dyDescent="0.2">
      <c r="AA763" s="120"/>
      <c r="AB763" s="120"/>
      <c r="AC763" s="120"/>
      <c r="AD763" s="120"/>
      <c r="AE763" s="120"/>
      <c r="AF763" s="135"/>
      <c r="AG763" s="136"/>
      <c r="AN763" s="120"/>
      <c r="AO763" s="120"/>
      <c r="AP763" s="120"/>
      <c r="AQ763" s="120"/>
      <c r="AR763" s="120"/>
      <c r="AS763" s="120"/>
      <c r="AT763" s="120"/>
      <c r="AU763" s="120"/>
    </row>
    <row r="764" spans="27:47" x14ac:dyDescent="0.2">
      <c r="AA764" s="120"/>
      <c r="AB764" s="120"/>
      <c r="AC764" s="120"/>
      <c r="AD764" s="120"/>
      <c r="AE764" s="120"/>
      <c r="AF764" s="135"/>
      <c r="AG764" s="136"/>
      <c r="AN764" s="120"/>
      <c r="AO764" s="120"/>
      <c r="AP764" s="120"/>
      <c r="AQ764" s="120"/>
      <c r="AR764" s="120"/>
      <c r="AS764" s="120"/>
      <c r="AT764" s="120"/>
      <c r="AU764" s="120"/>
    </row>
    <row r="765" spans="27:47" x14ac:dyDescent="0.2">
      <c r="AA765" s="120"/>
      <c r="AB765" s="120"/>
      <c r="AC765" s="120"/>
      <c r="AD765" s="120"/>
      <c r="AE765" s="120"/>
      <c r="AF765" s="135"/>
      <c r="AG765" s="136"/>
      <c r="AN765" s="120"/>
      <c r="AO765" s="120"/>
      <c r="AP765" s="120"/>
      <c r="AQ765" s="120"/>
      <c r="AR765" s="120"/>
      <c r="AS765" s="120"/>
      <c r="AT765" s="120"/>
      <c r="AU765" s="120"/>
    </row>
    <row r="766" spans="27:47" x14ac:dyDescent="0.2">
      <c r="AA766" s="120"/>
      <c r="AB766" s="120"/>
      <c r="AC766" s="120"/>
      <c r="AD766" s="120"/>
      <c r="AE766" s="120"/>
      <c r="AF766" s="135"/>
      <c r="AG766" s="136"/>
      <c r="AN766" s="120"/>
      <c r="AO766" s="120"/>
      <c r="AP766" s="120"/>
      <c r="AQ766" s="120"/>
      <c r="AR766" s="120"/>
      <c r="AS766" s="120"/>
      <c r="AT766" s="120"/>
      <c r="AU766" s="120"/>
    </row>
    <row r="767" spans="27:47" x14ac:dyDescent="0.2">
      <c r="AA767" s="120"/>
      <c r="AB767" s="120"/>
      <c r="AC767" s="120"/>
      <c r="AD767" s="120"/>
      <c r="AE767" s="120"/>
      <c r="AF767" s="135"/>
      <c r="AG767" s="136"/>
      <c r="AN767" s="120"/>
      <c r="AO767" s="120"/>
      <c r="AP767" s="120"/>
      <c r="AQ767" s="120"/>
      <c r="AR767" s="120"/>
      <c r="AS767" s="120"/>
      <c r="AT767" s="120"/>
      <c r="AU767" s="120"/>
    </row>
    <row r="768" spans="27:47" x14ac:dyDescent="0.2">
      <c r="AA768" s="120"/>
      <c r="AB768" s="120"/>
      <c r="AC768" s="120"/>
      <c r="AD768" s="120"/>
      <c r="AE768" s="120"/>
      <c r="AF768" s="135"/>
      <c r="AG768" s="136"/>
      <c r="AN768" s="120"/>
      <c r="AO768" s="120"/>
      <c r="AP768" s="120"/>
      <c r="AQ768" s="120"/>
      <c r="AR768" s="120"/>
      <c r="AS768" s="120"/>
      <c r="AT768" s="120"/>
      <c r="AU768" s="120"/>
    </row>
    <row r="769" spans="27:47" x14ac:dyDescent="0.2">
      <c r="AA769" s="120"/>
      <c r="AB769" s="120"/>
      <c r="AC769" s="120"/>
      <c r="AD769" s="120"/>
      <c r="AE769" s="120"/>
      <c r="AF769" s="135"/>
      <c r="AG769" s="136"/>
      <c r="AN769" s="120"/>
      <c r="AO769" s="120"/>
      <c r="AP769" s="120"/>
      <c r="AQ769" s="120"/>
      <c r="AR769" s="120"/>
      <c r="AS769" s="120"/>
      <c r="AT769" s="120"/>
      <c r="AU769" s="120"/>
    </row>
    <row r="770" spans="27:47" x14ac:dyDescent="0.2">
      <c r="AA770" s="120"/>
      <c r="AB770" s="120"/>
      <c r="AC770" s="120"/>
      <c r="AD770" s="120"/>
      <c r="AE770" s="120"/>
      <c r="AF770" s="135"/>
      <c r="AG770" s="136"/>
      <c r="AN770" s="120"/>
      <c r="AO770" s="120"/>
      <c r="AP770" s="120"/>
      <c r="AQ770" s="120"/>
      <c r="AR770" s="120"/>
      <c r="AS770" s="120"/>
      <c r="AT770" s="120"/>
      <c r="AU770" s="120"/>
    </row>
    <row r="771" spans="27:47" x14ac:dyDescent="0.2">
      <c r="AA771" s="120"/>
      <c r="AB771" s="120"/>
      <c r="AC771" s="120"/>
      <c r="AD771" s="120"/>
      <c r="AE771" s="120"/>
      <c r="AF771" s="135"/>
      <c r="AG771" s="136"/>
      <c r="AN771" s="120"/>
      <c r="AO771" s="120"/>
      <c r="AP771" s="120"/>
      <c r="AQ771" s="120"/>
      <c r="AR771" s="120"/>
      <c r="AS771" s="120"/>
      <c r="AT771" s="120"/>
      <c r="AU771" s="120"/>
    </row>
    <row r="772" spans="27:47" x14ac:dyDescent="0.2">
      <c r="AA772" s="120"/>
      <c r="AB772" s="120"/>
      <c r="AC772" s="120"/>
      <c r="AD772" s="120"/>
      <c r="AE772" s="120"/>
      <c r="AF772" s="135"/>
      <c r="AG772" s="136"/>
      <c r="AN772" s="120"/>
      <c r="AO772" s="120"/>
      <c r="AP772" s="120"/>
      <c r="AQ772" s="120"/>
      <c r="AR772" s="120"/>
      <c r="AS772" s="120"/>
      <c r="AT772" s="120"/>
      <c r="AU772" s="120"/>
    </row>
    <row r="773" spans="27:47" x14ac:dyDescent="0.2">
      <c r="AA773" s="120"/>
      <c r="AB773" s="120"/>
      <c r="AC773" s="120"/>
      <c r="AD773" s="120"/>
      <c r="AE773" s="120"/>
      <c r="AF773" s="135"/>
      <c r="AG773" s="136"/>
      <c r="AN773" s="120"/>
      <c r="AO773" s="120"/>
      <c r="AP773" s="120"/>
      <c r="AQ773" s="120"/>
      <c r="AR773" s="120"/>
      <c r="AS773" s="120"/>
      <c r="AT773" s="120"/>
      <c r="AU773" s="120"/>
    </row>
    <row r="774" spans="27:47" x14ac:dyDescent="0.2">
      <c r="AA774" s="120"/>
      <c r="AB774" s="120"/>
      <c r="AC774" s="120"/>
      <c r="AD774" s="120"/>
      <c r="AE774" s="120"/>
      <c r="AF774" s="135"/>
      <c r="AG774" s="136"/>
      <c r="AN774" s="120"/>
      <c r="AO774" s="120"/>
      <c r="AP774" s="120"/>
      <c r="AQ774" s="120"/>
      <c r="AR774" s="120"/>
      <c r="AS774" s="120"/>
      <c r="AT774" s="120"/>
      <c r="AU774" s="120"/>
    </row>
    <row r="775" spans="27:47" x14ac:dyDescent="0.2">
      <c r="AA775" s="120"/>
      <c r="AB775" s="120"/>
      <c r="AC775" s="120"/>
      <c r="AD775" s="120"/>
      <c r="AE775" s="120"/>
      <c r="AF775" s="135"/>
      <c r="AG775" s="136"/>
      <c r="AN775" s="120"/>
      <c r="AO775" s="120"/>
      <c r="AP775" s="120"/>
      <c r="AQ775" s="120"/>
      <c r="AR775" s="120"/>
      <c r="AS775" s="120"/>
      <c r="AT775" s="120"/>
      <c r="AU775" s="120"/>
    </row>
    <row r="776" spans="27:47" x14ac:dyDescent="0.2">
      <c r="AA776" s="120"/>
      <c r="AB776" s="120"/>
      <c r="AC776" s="120"/>
      <c r="AD776" s="120"/>
      <c r="AE776" s="120"/>
      <c r="AF776" s="135"/>
      <c r="AG776" s="136"/>
      <c r="AN776" s="120"/>
      <c r="AO776" s="120"/>
      <c r="AP776" s="120"/>
      <c r="AQ776" s="120"/>
      <c r="AR776" s="120"/>
      <c r="AS776" s="120"/>
      <c r="AT776" s="120"/>
      <c r="AU776" s="120"/>
    </row>
    <row r="777" spans="27:47" x14ac:dyDescent="0.2">
      <c r="AA777" s="120"/>
      <c r="AB777" s="120"/>
      <c r="AC777" s="120"/>
      <c r="AD777" s="120"/>
      <c r="AE777" s="120"/>
      <c r="AF777" s="135"/>
      <c r="AG777" s="136"/>
      <c r="AN777" s="120"/>
      <c r="AO777" s="120"/>
      <c r="AP777" s="120"/>
      <c r="AQ777" s="120"/>
      <c r="AR777" s="120"/>
      <c r="AS777" s="120"/>
      <c r="AT777" s="120"/>
      <c r="AU777" s="120"/>
    </row>
    <row r="778" spans="27:47" x14ac:dyDescent="0.2">
      <c r="AA778" s="120"/>
      <c r="AB778" s="120"/>
      <c r="AC778" s="120"/>
      <c r="AD778" s="120"/>
      <c r="AE778" s="120"/>
      <c r="AF778" s="135"/>
      <c r="AG778" s="136"/>
      <c r="AN778" s="120"/>
      <c r="AO778" s="120"/>
      <c r="AP778" s="120"/>
      <c r="AQ778" s="120"/>
      <c r="AR778" s="120"/>
      <c r="AS778" s="120"/>
      <c r="AT778" s="120"/>
      <c r="AU778" s="120"/>
    </row>
    <row r="779" spans="27:47" x14ac:dyDescent="0.2">
      <c r="AA779" s="120"/>
      <c r="AB779" s="120"/>
      <c r="AC779" s="120"/>
      <c r="AD779" s="120"/>
      <c r="AE779" s="120"/>
      <c r="AF779" s="135"/>
      <c r="AG779" s="136"/>
      <c r="AN779" s="120"/>
      <c r="AO779" s="120"/>
      <c r="AP779" s="120"/>
      <c r="AQ779" s="120"/>
      <c r="AR779" s="120"/>
      <c r="AS779" s="120"/>
      <c r="AT779" s="120"/>
      <c r="AU779" s="120"/>
    </row>
    <row r="780" spans="27:47" x14ac:dyDescent="0.2">
      <c r="AA780" s="120"/>
      <c r="AB780" s="120"/>
      <c r="AC780" s="120"/>
      <c r="AD780" s="120"/>
      <c r="AE780" s="120"/>
      <c r="AF780" s="135"/>
      <c r="AG780" s="136"/>
      <c r="AN780" s="120"/>
      <c r="AO780" s="120"/>
      <c r="AP780" s="120"/>
      <c r="AQ780" s="120"/>
      <c r="AR780" s="120"/>
      <c r="AS780" s="120"/>
      <c r="AT780" s="120"/>
      <c r="AU780" s="120"/>
    </row>
    <row r="781" spans="27:47" x14ac:dyDescent="0.2">
      <c r="AA781" s="120"/>
      <c r="AB781" s="120"/>
      <c r="AC781" s="120"/>
      <c r="AD781" s="120"/>
      <c r="AE781" s="120"/>
      <c r="AF781" s="135"/>
      <c r="AG781" s="136"/>
      <c r="AN781" s="120"/>
      <c r="AO781" s="120"/>
      <c r="AP781" s="120"/>
      <c r="AQ781" s="120"/>
      <c r="AR781" s="120"/>
      <c r="AS781" s="120"/>
      <c r="AT781" s="120"/>
      <c r="AU781" s="120"/>
    </row>
    <row r="782" spans="27:47" x14ac:dyDescent="0.2">
      <c r="AA782" s="120"/>
      <c r="AB782" s="120"/>
      <c r="AC782" s="120"/>
      <c r="AD782" s="120"/>
      <c r="AE782" s="120"/>
      <c r="AF782" s="135"/>
      <c r="AG782" s="136"/>
      <c r="AN782" s="120"/>
      <c r="AO782" s="120"/>
      <c r="AP782" s="120"/>
      <c r="AQ782" s="120"/>
      <c r="AR782" s="120"/>
      <c r="AS782" s="120"/>
      <c r="AT782" s="120"/>
      <c r="AU782" s="120"/>
    </row>
    <row r="783" spans="27:47" x14ac:dyDescent="0.2">
      <c r="AA783" s="120"/>
      <c r="AB783" s="120"/>
      <c r="AC783" s="120"/>
      <c r="AD783" s="120"/>
      <c r="AE783" s="120"/>
      <c r="AF783" s="135"/>
      <c r="AG783" s="136"/>
      <c r="AN783" s="120"/>
      <c r="AO783" s="120"/>
      <c r="AP783" s="120"/>
      <c r="AQ783" s="120"/>
      <c r="AR783" s="120"/>
      <c r="AS783" s="120"/>
      <c r="AT783" s="120"/>
      <c r="AU783" s="120"/>
    </row>
    <row r="784" spans="27:47" x14ac:dyDescent="0.2">
      <c r="AA784" s="120"/>
      <c r="AB784" s="120"/>
      <c r="AC784" s="120"/>
      <c r="AD784" s="120"/>
      <c r="AE784" s="120"/>
      <c r="AF784" s="135"/>
      <c r="AG784" s="136"/>
      <c r="AN784" s="120"/>
      <c r="AO784" s="120"/>
      <c r="AP784" s="120"/>
      <c r="AQ784" s="120"/>
      <c r="AR784" s="120"/>
      <c r="AS784" s="120"/>
      <c r="AT784" s="120"/>
      <c r="AU784" s="120"/>
    </row>
    <row r="785" spans="27:47" x14ac:dyDescent="0.2">
      <c r="AA785" s="120"/>
      <c r="AB785" s="120"/>
      <c r="AC785" s="120"/>
      <c r="AD785" s="120"/>
      <c r="AE785" s="120"/>
      <c r="AF785" s="135"/>
      <c r="AG785" s="136"/>
      <c r="AN785" s="120"/>
      <c r="AO785" s="120"/>
      <c r="AP785" s="120"/>
      <c r="AQ785" s="120"/>
      <c r="AR785" s="120"/>
      <c r="AS785" s="120"/>
      <c r="AT785" s="120"/>
      <c r="AU785" s="120"/>
    </row>
    <row r="786" spans="27:47" x14ac:dyDescent="0.2">
      <c r="AA786" s="120"/>
      <c r="AB786" s="120"/>
      <c r="AC786" s="120"/>
      <c r="AD786" s="120"/>
      <c r="AE786" s="120"/>
      <c r="AF786" s="135"/>
      <c r="AG786" s="136"/>
      <c r="AN786" s="120"/>
      <c r="AO786" s="120"/>
      <c r="AP786" s="120"/>
      <c r="AQ786" s="120"/>
      <c r="AR786" s="120"/>
      <c r="AS786" s="120"/>
      <c r="AT786" s="120"/>
      <c r="AU786" s="120"/>
    </row>
    <row r="787" spans="27:47" x14ac:dyDescent="0.2">
      <c r="AA787" s="120"/>
      <c r="AB787" s="120"/>
      <c r="AC787" s="120"/>
      <c r="AD787" s="120"/>
      <c r="AE787" s="120"/>
      <c r="AF787" s="135"/>
      <c r="AG787" s="136"/>
      <c r="AN787" s="120"/>
      <c r="AO787" s="120"/>
      <c r="AP787" s="120"/>
      <c r="AQ787" s="120"/>
      <c r="AR787" s="120"/>
      <c r="AS787" s="120"/>
      <c r="AT787" s="120"/>
      <c r="AU787" s="120"/>
    </row>
    <row r="788" spans="27:47" x14ac:dyDescent="0.2">
      <c r="AA788" s="120"/>
      <c r="AB788" s="120"/>
      <c r="AC788" s="120"/>
      <c r="AD788" s="120"/>
      <c r="AE788" s="120"/>
      <c r="AF788" s="135"/>
      <c r="AG788" s="136"/>
      <c r="AN788" s="120"/>
      <c r="AO788" s="120"/>
      <c r="AP788" s="120"/>
      <c r="AQ788" s="120"/>
      <c r="AR788" s="120"/>
      <c r="AS788" s="120"/>
      <c r="AT788" s="120"/>
      <c r="AU788" s="120"/>
    </row>
    <row r="789" spans="27:47" x14ac:dyDescent="0.2">
      <c r="AA789" s="120"/>
      <c r="AB789" s="120"/>
      <c r="AC789" s="120"/>
      <c r="AD789" s="120"/>
      <c r="AE789" s="120"/>
      <c r="AF789" s="135"/>
      <c r="AG789" s="136"/>
      <c r="AN789" s="120"/>
      <c r="AO789" s="120"/>
      <c r="AP789" s="120"/>
      <c r="AQ789" s="120"/>
      <c r="AR789" s="120"/>
      <c r="AS789" s="120"/>
      <c r="AT789" s="120"/>
      <c r="AU789" s="120"/>
    </row>
    <row r="790" spans="27:47" x14ac:dyDescent="0.2">
      <c r="AA790" s="120"/>
      <c r="AB790" s="120"/>
      <c r="AC790" s="120"/>
      <c r="AD790" s="120"/>
      <c r="AE790" s="120"/>
      <c r="AF790" s="135"/>
      <c r="AG790" s="136"/>
      <c r="AN790" s="120"/>
      <c r="AO790" s="120"/>
      <c r="AP790" s="120"/>
      <c r="AQ790" s="120"/>
      <c r="AR790" s="120"/>
      <c r="AS790" s="120"/>
      <c r="AT790" s="120"/>
      <c r="AU790" s="120"/>
    </row>
    <row r="791" spans="27:47" x14ac:dyDescent="0.2">
      <c r="AA791" s="120"/>
      <c r="AB791" s="120"/>
      <c r="AC791" s="120"/>
      <c r="AD791" s="120"/>
      <c r="AE791" s="120"/>
      <c r="AF791" s="135"/>
      <c r="AG791" s="136"/>
      <c r="AN791" s="120"/>
      <c r="AO791" s="120"/>
      <c r="AP791" s="120"/>
      <c r="AQ791" s="120"/>
      <c r="AR791" s="120"/>
      <c r="AS791" s="120"/>
      <c r="AT791" s="120"/>
      <c r="AU791" s="120"/>
    </row>
    <row r="792" spans="27:47" x14ac:dyDescent="0.2">
      <c r="AA792" s="120"/>
      <c r="AB792" s="120"/>
      <c r="AC792" s="120"/>
      <c r="AD792" s="120"/>
      <c r="AE792" s="120"/>
      <c r="AF792" s="135"/>
      <c r="AG792" s="136"/>
      <c r="AN792" s="120"/>
      <c r="AO792" s="120"/>
      <c r="AP792" s="120"/>
      <c r="AQ792" s="120"/>
      <c r="AR792" s="120"/>
      <c r="AS792" s="120"/>
      <c r="AT792" s="120"/>
      <c r="AU792" s="120"/>
    </row>
    <row r="793" spans="27:47" x14ac:dyDescent="0.2">
      <c r="AA793" s="120"/>
      <c r="AB793" s="120"/>
      <c r="AC793" s="120"/>
      <c r="AD793" s="120"/>
      <c r="AE793" s="120"/>
      <c r="AF793" s="135"/>
      <c r="AG793" s="136"/>
      <c r="AN793" s="120"/>
      <c r="AO793" s="120"/>
      <c r="AP793" s="120"/>
      <c r="AQ793" s="120"/>
      <c r="AR793" s="120"/>
      <c r="AS793" s="120"/>
      <c r="AT793" s="120"/>
      <c r="AU793" s="120"/>
    </row>
    <row r="794" spans="27:47" x14ac:dyDescent="0.2">
      <c r="AA794" s="120"/>
      <c r="AB794" s="120"/>
      <c r="AC794" s="120"/>
      <c r="AD794" s="120"/>
      <c r="AE794" s="120"/>
      <c r="AF794" s="135"/>
      <c r="AG794" s="136"/>
      <c r="AN794" s="120"/>
      <c r="AO794" s="120"/>
      <c r="AP794" s="120"/>
      <c r="AQ794" s="120"/>
      <c r="AR794" s="120"/>
      <c r="AS794" s="120"/>
      <c r="AT794" s="120"/>
      <c r="AU794" s="120"/>
    </row>
    <row r="795" spans="27:47" x14ac:dyDescent="0.2">
      <c r="AA795" s="120"/>
      <c r="AB795" s="120"/>
      <c r="AC795" s="120"/>
      <c r="AD795" s="120"/>
      <c r="AE795" s="120"/>
      <c r="AF795" s="135"/>
      <c r="AG795" s="136"/>
      <c r="AN795" s="120"/>
      <c r="AO795" s="120"/>
      <c r="AP795" s="120"/>
      <c r="AQ795" s="120"/>
      <c r="AR795" s="120"/>
      <c r="AS795" s="120"/>
      <c r="AT795" s="120"/>
      <c r="AU795" s="120"/>
    </row>
    <row r="796" spans="27:47" x14ac:dyDescent="0.2">
      <c r="AA796" s="120"/>
      <c r="AB796" s="120"/>
      <c r="AC796" s="120"/>
      <c r="AD796" s="120"/>
      <c r="AE796" s="120"/>
      <c r="AF796" s="135"/>
      <c r="AG796" s="136"/>
      <c r="AN796" s="120"/>
      <c r="AO796" s="120"/>
      <c r="AP796" s="120"/>
      <c r="AQ796" s="120"/>
      <c r="AR796" s="120"/>
      <c r="AS796" s="120"/>
      <c r="AT796" s="120"/>
      <c r="AU796" s="120"/>
    </row>
    <row r="797" spans="27:47" x14ac:dyDescent="0.2">
      <c r="AA797" s="120"/>
      <c r="AB797" s="120"/>
      <c r="AC797" s="120"/>
      <c r="AD797" s="120"/>
      <c r="AE797" s="120"/>
      <c r="AF797" s="135"/>
      <c r="AG797" s="136"/>
      <c r="AN797" s="120"/>
      <c r="AO797" s="120"/>
      <c r="AP797" s="120"/>
      <c r="AQ797" s="120"/>
      <c r="AR797" s="120"/>
      <c r="AS797" s="120"/>
      <c r="AT797" s="120"/>
      <c r="AU797" s="120"/>
    </row>
    <row r="798" spans="27:47" x14ac:dyDescent="0.2">
      <c r="AA798" s="120"/>
      <c r="AB798" s="120"/>
      <c r="AC798" s="120"/>
      <c r="AD798" s="120"/>
      <c r="AE798" s="120"/>
      <c r="AF798" s="135"/>
      <c r="AG798" s="136"/>
      <c r="AN798" s="120"/>
      <c r="AO798" s="120"/>
      <c r="AP798" s="120"/>
      <c r="AQ798" s="120"/>
      <c r="AR798" s="120"/>
      <c r="AS798" s="120"/>
      <c r="AT798" s="120"/>
      <c r="AU798" s="120"/>
    </row>
    <row r="799" spans="27:47" x14ac:dyDescent="0.2">
      <c r="AA799" s="120"/>
      <c r="AB799" s="120"/>
      <c r="AC799" s="120"/>
      <c r="AD799" s="120"/>
      <c r="AE799" s="120"/>
      <c r="AF799" s="135"/>
      <c r="AG799" s="136"/>
      <c r="AN799" s="120"/>
      <c r="AO799" s="120"/>
      <c r="AP799" s="120"/>
      <c r="AQ799" s="120"/>
      <c r="AR799" s="120"/>
      <c r="AS799" s="120"/>
      <c r="AT799" s="120"/>
      <c r="AU799" s="120"/>
    </row>
    <row r="800" spans="27:47" x14ac:dyDescent="0.2">
      <c r="AA800" s="120"/>
      <c r="AB800" s="120"/>
      <c r="AC800" s="120"/>
      <c r="AD800" s="120"/>
      <c r="AE800" s="120"/>
      <c r="AF800" s="135"/>
      <c r="AG800" s="136"/>
      <c r="AN800" s="120"/>
      <c r="AO800" s="120"/>
      <c r="AP800" s="120"/>
      <c r="AQ800" s="120"/>
      <c r="AR800" s="120"/>
      <c r="AS800" s="120"/>
      <c r="AT800" s="120"/>
      <c r="AU800" s="120"/>
    </row>
    <row r="801" spans="27:47" x14ac:dyDescent="0.2">
      <c r="AA801" s="120"/>
      <c r="AB801" s="120"/>
      <c r="AC801" s="120"/>
      <c r="AD801" s="120"/>
      <c r="AE801" s="120"/>
      <c r="AF801" s="135"/>
      <c r="AG801" s="136"/>
      <c r="AN801" s="120"/>
      <c r="AO801" s="120"/>
      <c r="AP801" s="120"/>
      <c r="AQ801" s="120"/>
      <c r="AR801" s="120"/>
      <c r="AS801" s="120"/>
      <c r="AT801" s="120"/>
      <c r="AU801" s="120"/>
    </row>
    <row r="802" spans="27:47" x14ac:dyDescent="0.2">
      <c r="AA802" s="120"/>
      <c r="AB802" s="120"/>
      <c r="AC802" s="120"/>
      <c r="AD802" s="120"/>
      <c r="AE802" s="120"/>
      <c r="AF802" s="135"/>
      <c r="AG802" s="136"/>
      <c r="AN802" s="120"/>
      <c r="AO802" s="120"/>
      <c r="AP802" s="120"/>
      <c r="AQ802" s="120"/>
      <c r="AR802" s="120"/>
      <c r="AS802" s="120"/>
      <c r="AT802" s="120"/>
      <c r="AU802" s="120"/>
    </row>
    <row r="803" spans="27:47" x14ac:dyDescent="0.2">
      <c r="AA803" s="120"/>
      <c r="AB803" s="120"/>
      <c r="AC803" s="120"/>
      <c r="AD803" s="120"/>
      <c r="AE803" s="120"/>
      <c r="AF803" s="135"/>
      <c r="AG803" s="136"/>
      <c r="AN803" s="120"/>
      <c r="AO803" s="120"/>
      <c r="AP803" s="120"/>
      <c r="AQ803" s="120"/>
      <c r="AR803" s="120"/>
      <c r="AS803" s="120"/>
      <c r="AT803" s="120"/>
      <c r="AU803" s="120"/>
    </row>
    <row r="804" spans="27:47" x14ac:dyDescent="0.2">
      <c r="AA804" s="120"/>
      <c r="AB804" s="120"/>
      <c r="AC804" s="120"/>
      <c r="AD804" s="120"/>
      <c r="AE804" s="120"/>
      <c r="AF804" s="135"/>
      <c r="AG804" s="136"/>
      <c r="AN804" s="120"/>
      <c r="AO804" s="120"/>
      <c r="AP804" s="120"/>
      <c r="AQ804" s="120"/>
      <c r="AR804" s="120"/>
      <c r="AS804" s="120"/>
      <c r="AT804" s="120"/>
      <c r="AU804" s="120"/>
    </row>
    <row r="805" spans="27:47" x14ac:dyDescent="0.2">
      <c r="AA805" s="120"/>
      <c r="AB805" s="120"/>
      <c r="AC805" s="120"/>
      <c r="AD805" s="120"/>
      <c r="AE805" s="120"/>
      <c r="AF805" s="135"/>
      <c r="AG805" s="136"/>
      <c r="AN805" s="120"/>
      <c r="AO805" s="120"/>
      <c r="AP805" s="120"/>
      <c r="AQ805" s="120"/>
      <c r="AR805" s="120"/>
      <c r="AS805" s="120"/>
      <c r="AT805" s="120"/>
      <c r="AU805" s="120"/>
    </row>
    <row r="806" spans="27:47" x14ac:dyDescent="0.2">
      <c r="AA806" s="120"/>
      <c r="AB806" s="120"/>
      <c r="AC806" s="120"/>
      <c r="AD806" s="120"/>
      <c r="AE806" s="120"/>
      <c r="AF806" s="135"/>
      <c r="AG806" s="136"/>
      <c r="AN806" s="120"/>
      <c r="AO806" s="120"/>
      <c r="AP806" s="120"/>
      <c r="AQ806" s="120"/>
      <c r="AR806" s="120"/>
      <c r="AS806" s="120"/>
      <c r="AT806" s="120"/>
      <c r="AU806" s="120"/>
    </row>
    <row r="807" spans="27:47" x14ac:dyDescent="0.2">
      <c r="AA807" s="120"/>
      <c r="AB807" s="120"/>
      <c r="AC807" s="120"/>
      <c r="AD807" s="120"/>
      <c r="AE807" s="120"/>
      <c r="AF807" s="135"/>
      <c r="AG807" s="136"/>
      <c r="AN807" s="120"/>
      <c r="AO807" s="120"/>
      <c r="AP807" s="120"/>
      <c r="AQ807" s="120"/>
      <c r="AR807" s="120"/>
      <c r="AS807" s="120"/>
      <c r="AT807" s="120"/>
      <c r="AU807" s="120"/>
    </row>
    <row r="808" spans="27:47" x14ac:dyDescent="0.2">
      <c r="AA808" s="120"/>
      <c r="AB808" s="120"/>
      <c r="AC808" s="120"/>
      <c r="AD808" s="120"/>
      <c r="AE808" s="120"/>
      <c r="AF808" s="135"/>
      <c r="AG808" s="136"/>
      <c r="AN808" s="120"/>
      <c r="AO808" s="120"/>
      <c r="AP808" s="120"/>
      <c r="AQ808" s="120"/>
      <c r="AR808" s="120"/>
      <c r="AS808" s="120"/>
      <c r="AT808" s="120"/>
      <c r="AU808" s="120"/>
    </row>
    <row r="809" spans="27:47" x14ac:dyDescent="0.2">
      <c r="AA809" s="120"/>
      <c r="AB809" s="120"/>
      <c r="AC809" s="120"/>
      <c r="AD809" s="120"/>
      <c r="AE809" s="120"/>
      <c r="AF809" s="135"/>
      <c r="AG809" s="136"/>
      <c r="AN809" s="120"/>
      <c r="AO809" s="120"/>
      <c r="AP809" s="120"/>
      <c r="AQ809" s="120"/>
      <c r="AR809" s="120"/>
      <c r="AS809" s="120"/>
      <c r="AT809" s="120"/>
      <c r="AU809" s="120"/>
    </row>
    <row r="810" spans="27:47" x14ac:dyDescent="0.2">
      <c r="AA810" s="120"/>
      <c r="AB810" s="120"/>
      <c r="AC810" s="120"/>
      <c r="AD810" s="120"/>
      <c r="AE810" s="120"/>
      <c r="AF810" s="135"/>
      <c r="AG810" s="136"/>
      <c r="AN810" s="120"/>
      <c r="AO810" s="120"/>
      <c r="AP810" s="120"/>
      <c r="AQ810" s="120"/>
      <c r="AR810" s="120"/>
      <c r="AS810" s="120"/>
      <c r="AT810" s="120"/>
      <c r="AU810" s="120"/>
    </row>
    <row r="811" spans="27:47" x14ac:dyDescent="0.2">
      <c r="AA811" s="120"/>
      <c r="AB811" s="120"/>
      <c r="AC811" s="120"/>
      <c r="AD811" s="120"/>
      <c r="AE811" s="120"/>
      <c r="AF811" s="135"/>
      <c r="AG811" s="136"/>
      <c r="AN811" s="120"/>
      <c r="AO811" s="120"/>
      <c r="AP811" s="120"/>
      <c r="AQ811" s="120"/>
      <c r="AR811" s="120"/>
      <c r="AS811" s="120"/>
      <c r="AT811" s="120"/>
      <c r="AU811" s="120"/>
    </row>
    <row r="812" spans="27:47" x14ac:dyDescent="0.2">
      <c r="AA812" s="120"/>
      <c r="AB812" s="120"/>
      <c r="AC812" s="120"/>
      <c r="AD812" s="120"/>
      <c r="AE812" s="120"/>
      <c r="AF812" s="135"/>
      <c r="AG812" s="136"/>
      <c r="AN812" s="120"/>
      <c r="AO812" s="120"/>
      <c r="AP812" s="120"/>
      <c r="AQ812" s="120"/>
      <c r="AR812" s="120"/>
      <c r="AS812" s="120"/>
      <c r="AT812" s="120"/>
      <c r="AU812" s="120"/>
    </row>
    <row r="813" spans="27:47" x14ac:dyDescent="0.2">
      <c r="AA813" s="120"/>
      <c r="AB813" s="120"/>
      <c r="AC813" s="120"/>
      <c r="AD813" s="120"/>
      <c r="AE813" s="120"/>
      <c r="AF813" s="135"/>
      <c r="AG813" s="136"/>
      <c r="AN813" s="120"/>
      <c r="AO813" s="120"/>
      <c r="AP813" s="120"/>
      <c r="AQ813" s="120"/>
      <c r="AR813" s="120"/>
      <c r="AS813" s="120"/>
      <c r="AT813" s="120"/>
      <c r="AU813" s="120"/>
    </row>
    <row r="814" spans="27:47" x14ac:dyDescent="0.2">
      <c r="AA814" s="120"/>
      <c r="AB814" s="120"/>
      <c r="AC814" s="120"/>
      <c r="AD814" s="120"/>
      <c r="AE814" s="120"/>
      <c r="AF814" s="135"/>
      <c r="AG814" s="136"/>
      <c r="AN814" s="120"/>
      <c r="AO814" s="120"/>
      <c r="AP814" s="120"/>
      <c r="AQ814" s="120"/>
      <c r="AR814" s="120"/>
      <c r="AS814" s="120"/>
      <c r="AT814" s="120"/>
      <c r="AU814" s="120"/>
    </row>
    <row r="815" spans="27:47" x14ac:dyDescent="0.2">
      <c r="AA815" s="120"/>
      <c r="AB815" s="120"/>
      <c r="AC815" s="120"/>
      <c r="AD815" s="120"/>
      <c r="AE815" s="120"/>
      <c r="AF815" s="135"/>
      <c r="AG815" s="136"/>
      <c r="AN815" s="120"/>
      <c r="AO815" s="120"/>
      <c r="AP815" s="120"/>
      <c r="AQ815" s="120"/>
      <c r="AR815" s="120"/>
      <c r="AS815" s="120"/>
      <c r="AT815" s="120"/>
      <c r="AU815" s="120"/>
    </row>
    <row r="816" spans="27:47" x14ac:dyDescent="0.2">
      <c r="AA816" s="120"/>
      <c r="AB816" s="120"/>
      <c r="AC816" s="120"/>
      <c r="AD816" s="120"/>
      <c r="AE816" s="120"/>
      <c r="AF816" s="135"/>
      <c r="AG816" s="136"/>
      <c r="AN816" s="120"/>
      <c r="AO816" s="120"/>
      <c r="AP816" s="120"/>
      <c r="AQ816" s="120"/>
      <c r="AR816" s="120"/>
      <c r="AS816" s="120"/>
      <c r="AT816" s="120"/>
      <c r="AU816" s="120"/>
    </row>
    <row r="817" spans="27:47" x14ac:dyDescent="0.2">
      <c r="AA817" s="120"/>
      <c r="AB817" s="120"/>
      <c r="AC817" s="120"/>
      <c r="AD817" s="120"/>
      <c r="AE817" s="120"/>
      <c r="AF817" s="135"/>
      <c r="AG817" s="136"/>
      <c r="AN817" s="120"/>
      <c r="AO817" s="120"/>
      <c r="AP817" s="120"/>
      <c r="AQ817" s="120"/>
      <c r="AR817" s="120"/>
      <c r="AS817" s="120"/>
      <c r="AT817" s="120"/>
      <c r="AU817" s="120"/>
    </row>
    <row r="818" spans="27:47" x14ac:dyDescent="0.2">
      <c r="AA818" s="120"/>
      <c r="AB818" s="120"/>
      <c r="AC818" s="120"/>
      <c r="AD818" s="120"/>
      <c r="AE818" s="120"/>
      <c r="AF818" s="135"/>
      <c r="AG818" s="136"/>
      <c r="AN818" s="120"/>
      <c r="AO818" s="120"/>
      <c r="AP818" s="120"/>
      <c r="AQ818" s="120"/>
      <c r="AR818" s="120"/>
      <c r="AS818" s="120"/>
      <c r="AT818" s="120"/>
      <c r="AU818" s="120"/>
    </row>
    <row r="819" spans="27:47" x14ac:dyDescent="0.2">
      <c r="AA819" s="120"/>
      <c r="AB819" s="120"/>
      <c r="AC819" s="120"/>
      <c r="AD819" s="120"/>
      <c r="AE819" s="120"/>
      <c r="AF819" s="135"/>
      <c r="AG819" s="136"/>
      <c r="AN819" s="120"/>
      <c r="AO819" s="120"/>
      <c r="AP819" s="120"/>
      <c r="AQ819" s="120"/>
      <c r="AR819" s="120"/>
      <c r="AS819" s="120"/>
      <c r="AT819" s="120"/>
      <c r="AU819" s="120"/>
    </row>
    <row r="820" spans="27:47" x14ac:dyDescent="0.2">
      <c r="AA820" s="120"/>
      <c r="AB820" s="120"/>
      <c r="AC820" s="120"/>
      <c r="AD820" s="120"/>
      <c r="AE820" s="120"/>
      <c r="AF820" s="135"/>
      <c r="AG820" s="136"/>
      <c r="AN820" s="120"/>
      <c r="AO820" s="120"/>
      <c r="AP820" s="120"/>
      <c r="AQ820" s="120"/>
      <c r="AR820" s="120"/>
      <c r="AS820" s="120"/>
      <c r="AT820" s="120"/>
      <c r="AU820" s="120"/>
    </row>
    <row r="821" spans="27:47" x14ac:dyDescent="0.2">
      <c r="AA821" s="120"/>
      <c r="AB821" s="120"/>
      <c r="AC821" s="120"/>
      <c r="AD821" s="120"/>
      <c r="AE821" s="120"/>
      <c r="AF821" s="135"/>
      <c r="AG821" s="136"/>
      <c r="AN821" s="120"/>
      <c r="AO821" s="120"/>
      <c r="AP821" s="120"/>
      <c r="AQ821" s="120"/>
      <c r="AR821" s="120"/>
      <c r="AS821" s="120"/>
      <c r="AT821" s="120"/>
      <c r="AU821" s="120"/>
    </row>
    <row r="822" spans="27:47" x14ac:dyDescent="0.2">
      <c r="AA822" s="120"/>
      <c r="AB822" s="120"/>
      <c r="AC822" s="120"/>
      <c r="AD822" s="120"/>
      <c r="AE822" s="120"/>
      <c r="AF822" s="135"/>
      <c r="AG822" s="136"/>
      <c r="AN822" s="120"/>
      <c r="AO822" s="120"/>
      <c r="AP822" s="120"/>
      <c r="AQ822" s="120"/>
      <c r="AR822" s="120"/>
      <c r="AS822" s="120"/>
      <c r="AT822" s="120"/>
      <c r="AU822" s="120"/>
    </row>
    <row r="823" spans="27:47" x14ac:dyDescent="0.2">
      <c r="AA823" s="120"/>
      <c r="AB823" s="120"/>
      <c r="AC823" s="120"/>
      <c r="AD823" s="120"/>
      <c r="AE823" s="120"/>
      <c r="AF823" s="135"/>
      <c r="AG823" s="136"/>
      <c r="AN823" s="120"/>
      <c r="AO823" s="120"/>
      <c r="AP823" s="120"/>
      <c r="AQ823" s="120"/>
      <c r="AR823" s="120"/>
      <c r="AS823" s="120"/>
      <c r="AT823" s="120"/>
      <c r="AU823" s="120"/>
    </row>
    <row r="824" spans="27:47" x14ac:dyDescent="0.2">
      <c r="AA824" s="120"/>
      <c r="AB824" s="120"/>
      <c r="AC824" s="120"/>
      <c r="AD824" s="120"/>
      <c r="AE824" s="120"/>
      <c r="AF824" s="135"/>
      <c r="AG824" s="136"/>
      <c r="AN824" s="120"/>
      <c r="AO824" s="120"/>
      <c r="AP824" s="120"/>
      <c r="AQ824" s="120"/>
      <c r="AR824" s="120"/>
      <c r="AS824" s="120"/>
      <c r="AT824" s="120"/>
      <c r="AU824" s="120"/>
    </row>
    <row r="825" spans="27:47" x14ac:dyDescent="0.2">
      <c r="AA825" s="120"/>
      <c r="AB825" s="120"/>
      <c r="AC825" s="120"/>
      <c r="AD825" s="120"/>
      <c r="AE825" s="120"/>
      <c r="AF825" s="135"/>
      <c r="AG825" s="136"/>
      <c r="AN825" s="120"/>
      <c r="AO825" s="120"/>
      <c r="AP825" s="120"/>
      <c r="AQ825" s="120"/>
      <c r="AR825" s="120"/>
      <c r="AS825" s="120"/>
      <c r="AT825" s="120"/>
      <c r="AU825" s="120"/>
    </row>
    <row r="826" spans="27:47" x14ac:dyDescent="0.2">
      <c r="AA826" s="120"/>
      <c r="AB826" s="120"/>
      <c r="AC826" s="120"/>
      <c r="AD826" s="120"/>
      <c r="AE826" s="120"/>
      <c r="AF826" s="135"/>
      <c r="AG826" s="136"/>
      <c r="AN826" s="120"/>
      <c r="AO826" s="120"/>
      <c r="AP826" s="120"/>
      <c r="AQ826" s="120"/>
      <c r="AR826" s="120"/>
      <c r="AS826" s="120"/>
      <c r="AT826" s="120"/>
      <c r="AU826" s="120"/>
    </row>
    <row r="827" spans="27:47" x14ac:dyDescent="0.2">
      <c r="AA827" s="120"/>
      <c r="AB827" s="120"/>
      <c r="AC827" s="120"/>
      <c r="AD827" s="120"/>
      <c r="AE827" s="120"/>
      <c r="AF827" s="135"/>
      <c r="AG827" s="136"/>
      <c r="AN827" s="120"/>
      <c r="AO827" s="120"/>
      <c r="AP827" s="120"/>
      <c r="AQ827" s="120"/>
      <c r="AR827" s="120"/>
      <c r="AS827" s="120"/>
      <c r="AT827" s="120"/>
      <c r="AU827" s="120"/>
    </row>
    <row r="828" spans="27:47" x14ac:dyDescent="0.2">
      <c r="AA828" s="120"/>
      <c r="AB828" s="120"/>
      <c r="AC828" s="120"/>
      <c r="AD828" s="120"/>
      <c r="AE828" s="120"/>
      <c r="AF828" s="135"/>
      <c r="AG828" s="136"/>
      <c r="AN828" s="120"/>
      <c r="AO828" s="120"/>
      <c r="AP828" s="120"/>
      <c r="AQ828" s="120"/>
      <c r="AR828" s="120"/>
      <c r="AS828" s="120"/>
      <c r="AT828" s="120"/>
      <c r="AU828" s="120"/>
    </row>
    <row r="829" spans="27:47" x14ac:dyDescent="0.2">
      <c r="AA829" s="120"/>
      <c r="AB829" s="120"/>
      <c r="AC829" s="120"/>
      <c r="AD829" s="120"/>
      <c r="AE829" s="120"/>
      <c r="AF829" s="135"/>
      <c r="AG829" s="136"/>
      <c r="AN829" s="120"/>
      <c r="AO829" s="120"/>
      <c r="AP829" s="120"/>
      <c r="AQ829" s="120"/>
      <c r="AR829" s="120"/>
      <c r="AS829" s="120"/>
      <c r="AT829" s="120"/>
      <c r="AU829" s="120"/>
    </row>
    <row r="830" spans="27:47" x14ac:dyDescent="0.2">
      <c r="AA830" s="120"/>
      <c r="AB830" s="120"/>
      <c r="AC830" s="120"/>
      <c r="AD830" s="120"/>
      <c r="AE830" s="120"/>
      <c r="AF830" s="135"/>
      <c r="AG830" s="136"/>
      <c r="AN830" s="120"/>
      <c r="AO830" s="120"/>
      <c r="AP830" s="120"/>
      <c r="AQ830" s="120"/>
      <c r="AR830" s="120"/>
      <c r="AS830" s="120"/>
      <c r="AT830" s="120"/>
      <c r="AU830" s="120"/>
    </row>
    <row r="831" spans="27:47" x14ac:dyDescent="0.2">
      <c r="AA831" s="120"/>
      <c r="AB831" s="120"/>
      <c r="AC831" s="120"/>
      <c r="AD831" s="120"/>
      <c r="AE831" s="120"/>
      <c r="AF831" s="135"/>
      <c r="AG831" s="136"/>
      <c r="AN831" s="120"/>
      <c r="AO831" s="120"/>
      <c r="AP831" s="120"/>
      <c r="AQ831" s="120"/>
      <c r="AR831" s="120"/>
      <c r="AS831" s="120"/>
      <c r="AT831" s="120"/>
      <c r="AU831" s="120"/>
    </row>
    <row r="832" spans="27:47" x14ac:dyDescent="0.2">
      <c r="AA832" s="120"/>
      <c r="AB832" s="120"/>
      <c r="AC832" s="120"/>
      <c r="AD832" s="120"/>
      <c r="AE832" s="120"/>
      <c r="AF832" s="135"/>
      <c r="AG832" s="136"/>
      <c r="AN832" s="120"/>
      <c r="AO832" s="120"/>
      <c r="AP832" s="120"/>
      <c r="AQ832" s="120"/>
      <c r="AR832" s="120"/>
      <c r="AS832" s="120"/>
      <c r="AT832" s="120"/>
      <c r="AU832" s="120"/>
    </row>
    <row r="833" spans="27:47" x14ac:dyDescent="0.2">
      <c r="AA833" s="120"/>
      <c r="AB833" s="120"/>
      <c r="AC833" s="120"/>
      <c r="AD833" s="120"/>
      <c r="AE833" s="120"/>
      <c r="AF833" s="135"/>
      <c r="AG833" s="136"/>
      <c r="AN833" s="120"/>
      <c r="AO833" s="120"/>
      <c r="AP833" s="120"/>
      <c r="AQ833" s="120"/>
      <c r="AR833" s="120"/>
      <c r="AS833" s="120"/>
      <c r="AT833" s="120"/>
      <c r="AU833" s="120"/>
    </row>
    <row r="834" spans="27:47" x14ac:dyDescent="0.2">
      <c r="AA834" s="120"/>
      <c r="AB834" s="120"/>
      <c r="AC834" s="120"/>
      <c r="AD834" s="120"/>
      <c r="AE834" s="120"/>
      <c r="AF834" s="135"/>
      <c r="AG834" s="136"/>
      <c r="AN834" s="120"/>
      <c r="AO834" s="120"/>
      <c r="AP834" s="120"/>
      <c r="AQ834" s="120"/>
      <c r="AR834" s="120"/>
      <c r="AS834" s="120"/>
      <c r="AT834" s="120"/>
      <c r="AU834" s="120"/>
    </row>
    <row r="835" spans="27:47" x14ac:dyDescent="0.2">
      <c r="AA835" s="120"/>
      <c r="AB835" s="120"/>
      <c r="AC835" s="120"/>
      <c r="AD835" s="120"/>
      <c r="AE835" s="120"/>
      <c r="AF835" s="135"/>
      <c r="AG835" s="136"/>
      <c r="AN835" s="120"/>
      <c r="AO835" s="120"/>
      <c r="AP835" s="120"/>
      <c r="AQ835" s="120"/>
      <c r="AR835" s="120"/>
      <c r="AS835" s="120"/>
      <c r="AT835" s="120"/>
      <c r="AU835" s="120"/>
    </row>
    <row r="836" spans="27:47" x14ac:dyDescent="0.2">
      <c r="AA836" s="120"/>
      <c r="AB836" s="120"/>
      <c r="AC836" s="120"/>
      <c r="AD836" s="120"/>
      <c r="AE836" s="120"/>
      <c r="AF836" s="135"/>
      <c r="AG836" s="136"/>
      <c r="AN836" s="120"/>
      <c r="AO836" s="120"/>
      <c r="AP836" s="120"/>
      <c r="AQ836" s="120"/>
      <c r="AR836" s="120"/>
      <c r="AS836" s="120"/>
      <c r="AT836" s="120"/>
      <c r="AU836" s="120"/>
    </row>
    <row r="837" spans="27:47" x14ac:dyDescent="0.2">
      <c r="AA837" s="120"/>
      <c r="AB837" s="120"/>
      <c r="AC837" s="120"/>
      <c r="AD837" s="120"/>
      <c r="AE837" s="120"/>
      <c r="AF837" s="135"/>
      <c r="AG837" s="136"/>
      <c r="AN837" s="120"/>
      <c r="AO837" s="120"/>
      <c r="AP837" s="120"/>
      <c r="AQ837" s="120"/>
      <c r="AR837" s="120"/>
      <c r="AS837" s="120"/>
      <c r="AT837" s="120"/>
      <c r="AU837" s="120"/>
    </row>
    <row r="838" spans="27:47" x14ac:dyDescent="0.2">
      <c r="AA838" s="120"/>
      <c r="AB838" s="120"/>
      <c r="AC838" s="120"/>
      <c r="AD838" s="120"/>
      <c r="AE838" s="120"/>
      <c r="AF838" s="135"/>
      <c r="AG838" s="136"/>
      <c r="AN838" s="120"/>
      <c r="AO838" s="120"/>
      <c r="AP838" s="120"/>
      <c r="AQ838" s="120"/>
      <c r="AR838" s="120"/>
      <c r="AS838" s="120"/>
      <c r="AT838" s="120"/>
      <c r="AU838" s="120"/>
    </row>
    <row r="839" spans="27:47" x14ac:dyDescent="0.2">
      <c r="AA839" s="120"/>
      <c r="AB839" s="120"/>
      <c r="AC839" s="120"/>
      <c r="AD839" s="120"/>
      <c r="AE839" s="120"/>
      <c r="AF839" s="135"/>
      <c r="AG839" s="136"/>
      <c r="AN839" s="120"/>
      <c r="AO839" s="120"/>
      <c r="AP839" s="120"/>
      <c r="AQ839" s="120"/>
      <c r="AR839" s="120"/>
      <c r="AS839" s="120"/>
      <c r="AT839" s="120"/>
      <c r="AU839" s="120"/>
    </row>
    <row r="840" spans="27:47" x14ac:dyDescent="0.2">
      <c r="AA840" s="120"/>
      <c r="AB840" s="120"/>
      <c r="AC840" s="120"/>
      <c r="AD840" s="120"/>
      <c r="AE840" s="120"/>
      <c r="AF840" s="135"/>
      <c r="AG840" s="136"/>
      <c r="AN840" s="120"/>
      <c r="AO840" s="120"/>
      <c r="AP840" s="120"/>
      <c r="AQ840" s="120"/>
      <c r="AR840" s="120"/>
      <c r="AS840" s="120"/>
      <c r="AT840" s="120"/>
      <c r="AU840" s="120"/>
    </row>
    <row r="841" spans="27:47" x14ac:dyDescent="0.2">
      <c r="AA841" s="120"/>
      <c r="AB841" s="120"/>
      <c r="AC841" s="120"/>
      <c r="AD841" s="120"/>
      <c r="AE841" s="120"/>
      <c r="AF841" s="135"/>
      <c r="AG841" s="136"/>
      <c r="AN841" s="120"/>
      <c r="AO841" s="120"/>
      <c r="AP841" s="120"/>
      <c r="AQ841" s="120"/>
      <c r="AR841" s="120"/>
      <c r="AS841" s="120"/>
      <c r="AT841" s="120"/>
      <c r="AU841" s="120"/>
    </row>
    <row r="842" spans="27:47" x14ac:dyDescent="0.2">
      <c r="AA842" s="120"/>
      <c r="AB842" s="120"/>
      <c r="AC842" s="120"/>
      <c r="AD842" s="120"/>
      <c r="AE842" s="120"/>
      <c r="AF842" s="135"/>
      <c r="AG842" s="136"/>
      <c r="AN842" s="120"/>
      <c r="AO842" s="120"/>
      <c r="AP842" s="120"/>
      <c r="AQ842" s="120"/>
      <c r="AR842" s="120"/>
      <c r="AS842" s="120"/>
      <c r="AT842" s="120"/>
      <c r="AU842" s="120"/>
    </row>
    <row r="843" spans="27:47" x14ac:dyDescent="0.2">
      <c r="AA843" s="120"/>
      <c r="AB843" s="120"/>
      <c r="AC843" s="120"/>
      <c r="AD843" s="120"/>
      <c r="AE843" s="120"/>
      <c r="AF843" s="135"/>
      <c r="AG843" s="136"/>
      <c r="AN843" s="120"/>
      <c r="AO843" s="120"/>
      <c r="AP843" s="120"/>
      <c r="AQ843" s="120"/>
      <c r="AR843" s="120"/>
      <c r="AS843" s="120"/>
      <c r="AT843" s="120"/>
      <c r="AU843" s="120"/>
    </row>
    <row r="844" spans="27:47" x14ac:dyDescent="0.2">
      <c r="AA844" s="120"/>
      <c r="AB844" s="120"/>
      <c r="AC844" s="120"/>
      <c r="AD844" s="120"/>
      <c r="AE844" s="120"/>
      <c r="AF844" s="135"/>
      <c r="AG844" s="136"/>
      <c r="AN844" s="120"/>
      <c r="AO844" s="120"/>
      <c r="AP844" s="120"/>
      <c r="AQ844" s="120"/>
      <c r="AR844" s="120"/>
      <c r="AS844" s="120"/>
      <c r="AT844" s="120"/>
      <c r="AU844" s="120"/>
    </row>
    <row r="845" spans="27:47" x14ac:dyDescent="0.2">
      <c r="AA845" s="120"/>
      <c r="AB845" s="120"/>
      <c r="AC845" s="120"/>
      <c r="AD845" s="120"/>
      <c r="AE845" s="120"/>
      <c r="AF845" s="135"/>
      <c r="AG845" s="136"/>
      <c r="AN845" s="120"/>
      <c r="AO845" s="120"/>
      <c r="AP845" s="120"/>
      <c r="AQ845" s="120"/>
      <c r="AR845" s="120"/>
      <c r="AS845" s="120"/>
      <c r="AT845" s="120"/>
      <c r="AU845" s="120"/>
    </row>
    <row r="846" spans="27:47" x14ac:dyDescent="0.2">
      <c r="AA846" s="120"/>
      <c r="AB846" s="120"/>
      <c r="AC846" s="120"/>
      <c r="AD846" s="120"/>
      <c r="AE846" s="120"/>
      <c r="AF846" s="135"/>
      <c r="AG846" s="136"/>
      <c r="AN846" s="120"/>
      <c r="AO846" s="120"/>
      <c r="AP846" s="120"/>
      <c r="AQ846" s="120"/>
      <c r="AR846" s="120"/>
      <c r="AS846" s="120"/>
      <c r="AT846" s="120"/>
      <c r="AU846" s="120"/>
    </row>
    <row r="847" spans="27:47" x14ac:dyDescent="0.2">
      <c r="AA847" s="120"/>
      <c r="AB847" s="120"/>
      <c r="AC847" s="120"/>
      <c r="AD847" s="120"/>
      <c r="AE847" s="120"/>
      <c r="AF847" s="135"/>
      <c r="AG847" s="136"/>
      <c r="AN847" s="120"/>
      <c r="AO847" s="120"/>
      <c r="AP847" s="120"/>
      <c r="AQ847" s="120"/>
      <c r="AR847" s="120"/>
      <c r="AS847" s="120"/>
      <c r="AT847" s="120"/>
      <c r="AU847" s="120"/>
    </row>
    <row r="848" spans="27:47" x14ac:dyDescent="0.2">
      <c r="AA848" s="120"/>
      <c r="AB848" s="120"/>
      <c r="AC848" s="120"/>
      <c r="AD848" s="120"/>
      <c r="AE848" s="120"/>
      <c r="AF848" s="135"/>
      <c r="AG848" s="136"/>
      <c r="AN848" s="120"/>
      <c r="AO848" s="120"/>
      <c r="AP848" s="120"/>
      <c r="AQ848" s="120"/>
      <c r="AR848" s="120"/>
      <c r="AS848" s="120"/>
      <c r="AT848" s="120"/>
      <c r="AU848" s="120"/>
    </row>
    <row r="849" spans="27:47" x14ac:dyDescent="0.2">
      <c r="AA849" s="120"/>
      <c r="AB849" s="120"/>
      <c r="AC849" s="120"/>
      <c r="AD849" s="120"/>
      <c r="AE849" s="120"/>
      <c r="AF849" s="135"/>
      <c r="AG849" s="136"/>
      <c r="AN849" s="120"/>
      <c r="AO849" s="120"/>
      <c r="AP849" s="120"/>
      <c r="AQ849" s="120"/>
      <c r="AR849" s="120"/>
      <c r="AS849" s="120"/>
      <c r="AT849" s="120"/>
      <c r="AU849" s="120"/>
    </row>
    <row r="850" spans="27:47" x14ac:dyDescent="0.2">
      <c r="AA850" s="120"/>
      <c r="AB850" s="120"/>
      <c r="AC850" s="120"/>
      <c r="AD850" s="120"/>
      <c r="AE850" s="120"/>
      <c r="AF850" s="135"/>
      <c r="AG850" s="136"/>
      <c r="AN850" s="120"/>
      <c r="AO850" s="120"/>
      <c r="AP850" s="120"/>
      <c r="AQ850" s="120"/>
      <c r="AR850" s="120"/>
      <c r="AS850" s="120"/>
      <c r="AT850" s="120"/>
      <c r="AU850" s="120"/>
    </row>
    <row r="851" spans="27:47" x14ac:dyDescent="0.2">
      <c r="AA851" s="120"/>
      <c r="AB851" s="120"/>
      <c r="AC851" s="120"/>
      <c r="AD851" s="120"/>
      <c r="AE851" s="120"/>
      <c r="AF851" s="135"/>
      <c r="AG851" s="136"/>
      <c r="AN851" s="120"/>
      <c r="AO851" s="120"/>
      <c r="AP851" s="120"/>
      <c r="AQ851" s="120"/>
      <c r="AR851" s="120"/>
      <c r="AS851" s="120"/>
      <c r="AT851" s="120"/>
      <c r="AU851" s="120"/>
    </row>
    <row r="852" spans="27:47" x14ac:dyDescent="0.2">
      <c r="AA852" s="120"/>
      <c r="AB852" s="120"/>
      <c r="AC852" s="120"/>
      <c r="AD852" s="120"/>
      <c r="AE852" s="120"/>
      <c r="AF852" s="135"/>
      <c r="AG852" s="136"/>
      <c r="AN852" s="120"/>
      <c r="AO852" s="120"/>
      <c r="AP852" s="120"/>
      <c r="AQ852" s="120"/>
      <c r="AR852" s="120"/>
      <c r="AS852" s="120"/>
      <c r="AT852" s="120"/>
      <c r="AU852" s="120"/>
    </row>
    <row r="853" spans="27:47" x14ac:dyDescent="0.2">
      <c r="AA853" s="120"/>
      <c r="AB853" s="120"/>
      <c r="AC853" s="120"/>
      <c r="AD853" s="120"/>
      <c r="AE853" s="120"/>
      <c r="AF853" s="135"/>
      <c r="AG853" s="136"/>
      <c r="AN853" s="120"/>
      <c r="AO853" s="120"/>
      <c r="AP853" s="120"/>
      <c r="AQ853" s="120"/>
      <c r="AR853" s="120"/>
      <c r="AS853" s="120"/>
      <c r="AT853" s="120"/>
      <c r="AU853" s="120"/>
    </row>
    <row r="854" spans="27:47" x14ac:dyDescent="0.2">
      <c r="AA854" s="120"/>
      <c r="AB854" s="120"/>
      <c r="AC854" s="120"/>
      <c r="AD854" s="120"/>
      <c r="AE854" s="120"/>
      <c r="AF854" s="135"/>
      <c r="AG854" s="136"/>
      <c r="AN854" s="120"/>
      <c r="AO854" s="120"/>
      <c r="AP854" s="120"/>
      <c r="AQ854" s="120"/>
      <c r="AR854" s="120"/>
      <c r="AS854" s="120"/>
      <c r="AT854" s="120"/>
      <c r="AU854" s="120"/>
    </row>
    <row r="855" spans="27:47" x14ac:dyDescent="0.2">
      <c r="AA855" s="120"/>
      <c r="AB855" s="120"/>
      <c r="AC855" s="120"/>
      <c r="AD855" s="120"/>
      <c r="AE855" s="120"/>
      <c r="AF855" s="135"/>
      <c r="AG855" s="136"/>
      <c r="AN855" s="120"/>
      <c r="AO855" s="120"/>
      <c r="AP855" s="120"/>
      <c r="AQ855" s="120"/>
      <c r="AR855" s="120"/>
      <c r="AS855" s="120"/>
      <c r="AT855" s="120"/>
      <c r="AU855" s="120"/>
    </row>
    <row r="856" spans="27:47" x14ac:dyDescent="0.2">
      <c r="AA856" s="120"/>
      <c r="AB856" s="120"/>
      <c r="AC856" s="120"/>
      <c r="AD856" s="120"/>
      <c r="AE856" s="120"/>
      <c r="AF856" s="135"/>
      <c r="AG856" s="136"/>
      <c r="AN856" s="120"/>
      <c r="AO856" s="120"/>
      <c r="AP856" s="120"/>
      <c r="AQ856" s="120"/>
      <c r="AR856" s="120"/>
      <c r="AS856" s="120"/>
      <c r="AT856" s="120"/>
      <c r="AU856" s="120"/>
    </row>
    <row r="857" spans="27:47" x14ac:dyDescent="0.2">
      <c r="AA857" s="120"/>
      <c r="AB857" s="120"/>
      <c r="AC857" s="120"/>
      <c r="AD857" s="120"/>
      <c r="AE857" s="120"/>
      <c r="AF857" s="135"/>
      <c r="AG857" s="136"/>
      <c r="AN857" s="120"/>
      <c r="AO857" s="120"/>
      <c r="AP857" s="120"/>
      <c r="AQ857" s="120"/>
      <c r="AR857" s="120"/>
      <c r="AS857" s="120"/>
      <c r="AT857" s="120"/>
      <c r="AU857" s="120"/>
    </row>
    <row r="858" spans="27:47" x14ac:dyDescent="0.2">
      <c r="AA858" s="120"/>
      <c r="AB858" s="120"/>
      <c r="AC858" s="120"/>
      <c r="AD858" s="120"/>
      <c r="AE858" s="120"/>
      <c r="AF858" s="135"/>
      <c r="AG858" s="136"/>
      <c r="AN858" s="120"/>
      <c r="AO858" s="120"/>
      <c r="AP858" s="120"/>
      <c r="AQ858" s="120"/>
      <c r="AR858" s="120"/>
      <c r="AS858" s="120"/>
      <c r="AT858" s="120"/>
      <c r="AU858" s="120"/>
    </row>
    <row r="859" spans="27:47" x14ac:dyDescent="0.2">
      <c r="AA859" s="120"/>
      <c r="AB859" s="120"/>
      <c r="AC859" s="120"/>
      <c r="AD859" s="120"/>
      <c r="AE859" s="120"/>
      <c r="AF859" s="135"/>
      <c r="AG859" s="136"/>
      <c r="AN859" s="120"/>
      <c r="AO859" s="120"/>
      <c r="AP859" s="120"/>
      <c r="AQ859" s="120"/>
      <c r="AR859" s="120"/>
      <c r="AS859" s="120"/>
      <c r="AT859" s="120"/>
      <c r="AU859" s="120"/>
    </row>
    <row r="860" spans="27:47" x14ac:dyDescent="0.2">
      <c r="AA860" s="120"/>
      <c r="AB860" s="120"/>
      <c r="AC860" s="120"/>
      <c r="AD860" s="120"/>
      <c r="AE860" s="120"/>
      <c r="AF860" s="135"/>
      <c r="AG860" s="136"/>
      <c r="AN860" s="120"/>
      <c r="AO860" s="120"/>
      <c r="AP860" s="120"/>
      <c r="AQ860" s="120"/>
      <c r="AR860" s="120"/>
      <c r="AS860" s="120"/>
      <c r="AT860" s="120"/>
      <c r="AU860" s="120"/>
    </row>
    <row r="861" spans="27:47" x14ac:dyDescent="0.2">
      <c r="AA861" s="120"/>
      <c r="AB861" s="120"/>
      <c r="AC861" s="120"/>
      <c r="AD861" s="120"/>
      <c r="AE861" s="120"/>
      <c r="AF861" s="135"/>
      <c r="AG861" s="136"/>
      <c r="AN861" s="120"/>
      <c r="AO861" s="120"/>
      <c r="AP861" s="120"/>
      <c r="AQ861" s="120"/>
      <c r="AR861" s="120"/>
      <c r="AS861" s="120"/>
      <c r="AT861" s="120"/>
      <c r="AU861" s="120"/>
    </row>
    <row r="862" spans="27:47" x14ac:dyDescent="0.2">
      <c r="AA862" s="120"/>
      <c r="AB862" s="120"/>
      <c r="AC862" s="120"/>
      <c r="AD862" s="120"/>
      <c r="AE862" s="120"/>
      <c r="AF862" s="135"/>
      <c r="AG862" s="136"/>
      <c r="AN862" s="120"/>
      <c r="AO862" s="120"/>
      <c r="AP862" s="120"/>
      <c r="AQ862" s="120"/>
      <c r="AR862" s="120"/>
      <c r="AS862" s="120"/>
      <c r="AT862" s="120"/>
      <c r="AU862" s="120"/>
    </row>
    <row r="863" spans="27:47" x14ac:dyDescent="0.2">
      <c r="AA863" s="120"/>
      <c r="AB863" s="120"/>
      <c r="AC863" s="120"/>
      <c r="AD863" s="120"/>
      <c r="AE863" s="120"/>
      <c r="AF863" s="135"/>
      <c r="AG863" s="136"/>
      <c r="AN863" s="120"/>
      <c r="AO863" s="120"/>
      <c r="AP863" s="120"/>
      <c r="AQ863" s="120"/>
      <c r="AR863" s="120"/>
      <c r="AS863" s="120"/>
      <c r="AT863" s="120"/>
      <c r="AU863" s="120"/>
    </row>
    <row r="864" spans="27:47" x14ac:dyDescent="0.2">
      <c r="AA864" s="120"/>
      <c r="AB864" s="120"/>
      <c r="AC864" s="120"/>
      <c r="AD864" s="120"/>
      <c r="AE864" s="120"/>
      <c r="AF864" s="135"/>
      <c r="AG864" s="136"/>
      <c r="AN864" s="120"/>
      <c r="AO864" s="120"/>
      <c r="AP864" s="120"/>
      <c r="AQ864" s="120"/>
      <c r="AR864" s="120"/>
      <c r="AS864" s="120"/>
      <c r="AT864" s="120"/>
      <c r="AU864" s="120"/>
    </row>
    <row r="865" spans="27:47" x14ac:dyDescent="0.2">
      <c r="AA865" s="120"/>
      <c r="AB865" s="120"/>
      <c r="AC865" s="120"/>
      <c r="AD865" s="120"/>
      <c r="AE865" s="120"/>
      <c r="AF865" s="135"/>
      <c r="AG865" s="136"/>
      <c r="AN865" s="120"/>
      <c r="AO865" s="120"/>
      <c r="AP865" s="120"/>
      <c r="AQ865" s="120"/>
      <c r="AR865" s="120"/>
      <c r="AS865" s="120"/>
      <c r="AT865" s="120"/>
      <c r="AU865" s="120"/>
    </row>
    <row r="866" spans="27:47" x14ac:dyDescent="0.2">
      <c r="AA866" s="120"/>
      <c r="AB866" s="120"/>
      <c r="AC866" s="120"/>
      <c r="AD866" s="120"/>
      <c r="AE866" s="120"/>
      <c r="AF866" s="135"/>
      <c r="AG866" s="136"/>
      <c r="AN866" s="120"/>
      <c r="AO866" s="120"/>
      <c r="AP866" s="120"/>
      <c r="AQ866" s="120"/>
      <c r="AR866" s="120"/>
      <c r="AS866" s="120"/>
      <c r="AT866" s="120"/>
      <c r="AU866" s="120"/>
    </row>
    <row r="867" spans="27:47" x14ac:dyDescent="0.2">
      <c r="AA867" s="120"/>
      <c r="AB867" s="120"/>
      <c r="AC867" s="120"/>
      <c r="AD867" s="120"/>
      <c r="AE867" s="120"/>
      <c r="AF867" s="135"/>
      <c r="AG867" s="136"/>
      <c r="AN867" s="120"/>
      <c r="AO867" s="120"/>
      <c r="AP867" s="120"/>
      <c r="AQ867" s="120"/>
      <c r="AR867" s="120"/>
      <c r="AS867" s="120"/>
      <c r="AT867" s="120"/>
      <c r="AU867" s="120"/>
    </row>
    <row r="868" spans="27:47" x14ac:dyDescent="0.2">
      <c r="AA868" s="120"/>
      <c r="AB868" s="120"/>
      <c r="AC868" s="120"/>
      <c r="AD868" s="120"/>
      <c r="AE868" s="120"/>
      <c r="AF868" s="135"/>
      <c r="AG868" s="136"/>
      <c r="AN868" s="120"/>
      <c r="AO868" s="120"/>
      <c r="AP868" s="120"/>
      <c r="AQ868" s="120"/>
      <c r="AR868" s="120"/>
      <c r="AS868" s="120"/>
      <c r="AT868" s="120"/>
      <c r="AU868" s="120"/>
    </row>
    <row r="869" spans="27:47" x14ac:dyDescent="0.2">
      <c r="AA869" s="120"/>
      <c r="AB869" s="120"/>
      <c r="AC869" s="120"/>
      <c r="AD869" s="120"/>
      <c r="AE869" s="120"/>
      <c r="AF869" s="135"/>
      <c r="AG869" s="136"/>
      <c r="AN869" s="120"/>
      <c r="AO869" s="120"/>
      <c r="AP869" s="120"/>
      <c r="AQ869" s="120"/>
      <c r="AR869" s="120"/>
      <c r="AS869" s="120"/>
      <c r="AT869" s="120"/>
      <c r="AU869" s="120"/>
    </row>
    <row r="870" spans="27:47" x14ac:dyDescent="0.2">
      <c r="AA870" s="120"/>
      <c r="AB870" s="120"/>
      <c r="AC870" s="120"/>
      <c r="AD870" s="120"/>
      <c r="AE870" s="120"/>
      <c r="AF870" s="135"/>
      <c r="AG870" s="136"/>
      <c r="AN870" s="120"/>
      <c r="AO870" s="120"/>
      <c r="AP870" s="120"/>
      <c r="AQ870" s="120"/>
      <c r="AR870" s="120"/>
      <c r="AS870" s="120"/>
      <c r="AT870" s="120"/>
      <c r="AU870" s="120"/>
    </row>
    <row r="871" spans="27:47" x14ac:dyDescent="0.2">
      <c r="AA871" s="120"/>
      <c r="AB871" s="120"/>
      <c r="AC871" s="120"/>
      <c r="AD871" s="120"/>
      <c r="AE871" s="120"/>
      <c r="AF871" s="135"/>
      <c r="AG871" s="136"/>
      <c r="AN871" s="120"/>
      <c r="AO871" s="120"/>
      <c r="AP871" s="120"/>
      <c r="AQ871" s="120"/>
      <c r="AR871" s="120"/>
      <c r="AS871" s="120"/>
      <c r="AT871" s="120"/>
      <c r="AU871" s="120"/>
    </row>
    <row r="872" spans="27:47" x14ac:dyDescent="0.2">
      <c r="AA872" s="120"/>
      <c r="AB872" s="120"/>
      <c r="AC872" s="120"/>
      <c r="AD872" s="120"/>
      <c r="AE872" s="120"/>
      <c r="AF872" s="135"/>
      <c r="AG872" s="136"/>
      <c r="AN872" s="120"/>
      <c r="AO872" s="120"/>
      <c r="AP872" s="120"/>
      <c r="AQ872" s="120"/>
      <c r="AR872" s="120"/>
      <c r="AS872" s="120"/>
      <c r="AT872" s="120"/>
      <c r="AU872" s="120"/>
    </row>
    <row r="873" spans="27:47" x14ac:dyDescent="0.2">
      <c r="AA873" s="120"/>
      <c r="AB873" s="120"/>
      <c r="AC873" s="120"/>
      <c r="AD873" s="120"/>
      <c r="AE873" s="120"/>
      <c r="AF873" s="135"/>
      <c r="AG873" s="136"/>
      <c r="AN873" s="120"/>
      <c r="AO873" s="120"/>
      <c r="AP873" s="120"/>
      <c r="AQ873" s="120"/>
      <c r="AR873" s="120"/>
      <c r="AS873" s="120"/>
      <c r="AT873" s="120"/>
      <c r="AU873" s="120"/>
    </row>
    <row r="874" spans="27:47" x14ac:dyDescent="0.2">
      <c r="AA874" s="120"/>
      <c r="AB874" s="120"/>
      <c r="AC874" s="120"/>
      <c r="AD874" s="120"/>
      <c r="AE874" s="120"/>
      <c r="AF874" s="135"/>
      <c r="AG874" s="136"/>
      <c r="AN874" s="120"/>
      <c r="AO874" s="120"/>
      <c r="AP874" s="120"/>
      <c r="AQ874" s="120"/>
      <c r="AR874" s="120"/>
      <c r="AS874" s="120"/>
      <c r="AT874" s="120"/>
      <c r="AU874" s="120"/>
    </row>
    <row r="875" spans="27:47" x14ac:dyDescent="0.2">
      <c r="AA875" s="120"/>
      <c r="AB875" s="120"/>
      <c r="AC875" s="120"/>
      <c r="AD875" s="120"/>
      <c r="AE875" s="120"/>
      <c r="AF875" s="135"/>
      <c r="AG875" s="136"/>
      <c r="AN875" s="120"/>
      <c r="AO875" s="120"/>
      <c r="AP875" s="120"/>
      <c r="AQ875" s="120"/>
      <c r="AR875" s="120"/>
      <c r="AS875" s="120"/>
      <c r="AT875" s="120"/>
      <c r="AU875" s="120"/>
    </row>
    <row r="876" spans="27:47" x14ac:dyDescent="0.2">
      <c r="AA876" s="120"/>
      <c r="AB876" s="120"/>
      <c r="AC876" s="120"/>
      <c r="AD876" s="120"/>
      <c r="AE876" s="120"/>
      <c r="AF876" s="135"/>
      <c r="AG876" s="136"/>
      <c r="AN876" s="120"/>
      <c r="AO876" s="120"/>
      <c r="AP876" s="120"/>
      <c r="AQ876" s="120"/>
      <c r="AR876" s="120"/>
      <c r="AS876" s="120"/>
      <c r="AT876" s="120"/>
      <c r="AU876" s="120"/>
    </row>
    <row r="877" spans="27:47" x14ac:dyDescent="0.2">
      <c r="AA877" s="120"/>
      <c r="AB877" s="120"/>
      <c r="AC877" s="120"/>
      <c r="AD877" s="120"/>
      <c r="AE877" s="120"/>
      <c r="AF877" s="135"/>
      <c r="AG877" s="136"/>
      <c r="AN877" s="120"/>
      <c r="AO877" s="120"/>
      <c r="AP877" s="120"/>
      <c r="AQ877" s="120"/>
      <c r="AR877" s="120"/>
      <c r="AS877" s="120"/>
      <c r="AT877" s="120"/>
      <c r="AU877" s="120"/>
    </row>
    <row r="878" spans="27:47" x14ac:dyDescent="0.2">
      <c r="AA878" s="120"/>
      <c r="AB878" s="120"/>
      <c r="AC878" s="120"/>
      <c r="AD878" s="120"/>
      <c r="AE878" s="120"/>
      <c r="AF878" s="135"/>
      <c r="AG878" s="136"/>
      <c r="AN878" s="120"/>
      <c r="AO878" s="120"/>
      <c r="AP878" s="120"/>
      <c r="AQ878" s="120"/>
      <c r="AR878" s="120"/>
      <c r="AS878" s="120"/>
      <c r="AT878" s="120"/>
      <c r="AU878" s="120"/>
    </row>
    <row r="879" spans="27:47" x14ac:dyDescent="0.2">
      <c r="AA879" s="120"/>
      <c r="AB879" s="120"/>
      <c r="AC879" s="120"/>
      <c r="AD879" s="120"/>
      <c r="AE879" s="120"/>
      <c r="AF879" s="135"/>
      <c r="AG879" s="136"/>
      <c r="AN879" s="120"/>
      <c r="AO879" s="120"/>
      <c r="AP879" s="120"/>
      <c r="AQ879" s="120"/>
      <c r="AR879" s="120"/>
      <c r="AS879" s="120"/>
      <c r="AT879" s="120"/>
      <c r="AU879" s="120"/>
    </row>
    <row r="880" spans="27:47" x14ac:dyDescent="0.2">
      <c r="AA880" s="120"/>
      <c r="AB880" s="120"/>
      <c r="AC880" s="120"/>
      <c r="AD880" s="120"/>
      <c r="AE880" s="120"/>
      <c r="AF880" s="135"/>
      <c r="AG880" s="136"/>
      <c r="AN880" s="120"/>
      <c r="AO880" s="120"/>
      <c r="AP880" s="120"/>
      <c r="AQ880" s="120"/>
      <c r="AR880" s="120"/>
      <c r="AS880" s="120"/>
      <c r="AT880" s="120"/>
      <c r="AU880" s="120"/>
    </row>
    <row r="881" spans="27:47" x14ac:dyDescent="0.2">
      <c r="AA881" s="120"/>
      <c r="AB881" s="120"/>
      <c r="AC881" s="120"/>
      <c r="AD881" s="120"/>
      <c r="AE881" s="120"/>
      <c r="AF881" s="135"/>
      <c r="AG881" s="136"/>
      <c r="AN881" s="120"/>
      <c r="AO881" s="120"/>
      <c r="AP881" s="120"/>
      <c r="AQ881" s="120"/>
      <c r="AR881" s="120"/>
      <c r="AS881" s="120"/>
      <c r="AT881" s="120"/>
      <c r="AU881" s="120"/>
    </row>
    <row r="882" spans="27:47" x14ac:dyDescent="0.2">
      <c r="AA882" s="120"/>
      <c r="AB882" s="120"/>
      <c r="AC882" s="120"/>
      <c r="AD882" s="120"/>
      <c r="AE882" s="120"/>
      <c r="AF882" s="135"/>
      <c r="AG882" s="136"/>
      <c r="AN882" s="120"/>
      <c r="AO882" s="120"/>
      <c r="AP882" s="120"/>
      <c r="AQ882" s="120"/>
      <c r="AR882" s="120"/>
      <c r="AS882" s="120"/>
      <c r="AT882" s="120"/>
      <c r="AU882" s="120"/>
    </row>
    <row r="883" spans="27:47" x14ac:dyDescent="0.2">
      <c r="AA883" s="120"/>
      <c r="AB883" s="120"/>
      <c r="AC883" s="120"/>
      <c r="AD883" s="120"/>
      <c r="AE883" s="120"/>
      <c r="AF883" s="135"/>
      <c r="AG883" s="136"/>
      <c r="AN883" s="120"/>
      <c r="AO883" s="120"/>
      <c r="AP883" s="120"/>
      <c r="AQ883" s="120"/>
      <c r="AR883" s="120"/>
      <c r="AS883" s="120"/>
      <c r="AT883" s="120"/>
      <c r="AU883" s="120"/>
    </row>
    <row r="884" spans="27:47" x14ac:dyDescent="0.2">
      <c r="AA884" s="120"/>
      <c r="AB884" s="120"/>
      <c r="AC884" s="120"/>
      <c r="AD884" s="120"/>
      <c r="AE884" s="120"/>
      <c r="AF884" s="135"/>
      <c r="AG884" s="136"/>
      <c r="AN884" s="120"/>
      <c r="AO884" s="120"/>
      <c r="AP884" s="120"/>
      <c r="AQ884" s="120"/>
      <c r="AR884" s="120"/>
      <c r="AS884" s="120"/>
      <c r="AT884" s="120"/>
      <c r="AU884" s="120"/>
    </row>
    <row r="885" spans="27:47" x14ac:dyDescent="0.2">
      <c r="AA885" s="120"/>
      <c r="AB885" s="120"/>
      <c r="AC885" s="120"/>
      <c r="AD885" s="120"/>
      <c r="AE885" s="120"/>
      <c r="AF885" s="135"/>
      <c r="AG885" s="136"/>
      <c r="AN885" s="120"/>
      <c r="AO885" s="120"/>
      <c r="AP885" s="120"/>
      <c r="AQ885" s="120"/>
      <c r="AR885" s="120"/>
      <c r="AS885" s="120"/>
      <c r="AT885" s="120"/>
      <c r="AU885" s="120"/>
    </row>
    <row r="886" spans="27:47" x14ac:dyDescent="0.2">
      <c r="AA886" s="120"/>
      <c r="AB886" s="120"/>
      <c r="AC886" s="120"/>
      <c r="AD886" s="120"/>
      <c r="AE886" s="120"/>
      <c r="AF886" s="135"/>
      <c r="AG886" s="136"/>
      <c r="AN886" s="120"/>
      <c r="AO886" s="120"/>
      <c r="AP886" s="120"/>
      <c r="AQ886" s="120"/>
      <c r="AR886" s="120"/>
      <c r="AS886" s="120"/>
      <c r="AT886" s="120"/>
      <c r="AU886" s="120"/>
    </row>
    <row r="887" spans="27:47" x14ac:dyDescent="0.2">
      <c r="AA887" s="120"/>
      <c r="AB887" s="120"/>
      <c r="AC887" s="120"/>
      <c r="AD887" s="120"/>
      <c r="AE887" s="120"/>
      <c r="AF887" s="135"/>
      <c r="AG887" s="136"/>
      <c r="AN887" s="120"/>
      <c r="AO887" s="120"/>
      <c r="AP887" s="120"/>
      <c r="AQ887" s="120"/>
      <c r="AR887" s="120"/>
      <c r="AS887" s="120"/>
      <c r="AT887" s="120"/>
      <c r="AU887" s="120"/>
    </row>
    <row r="888" spans="27:47" x14ac:dyDescent="0.2">
      <c r="AA888" s="120"/>
      <c r="AB888" s="120"/>
      <c r="AC888" s="120"/>
      <c r="AD888" s="120"/>
      <c r="AE888" s="120"/>
      <c r="AF888" s="135"/>
      <c r="AG888" s="136"/>
      <c r="AN888" s="120"/>
      <c r="AO888" s="120"/>
      <c r="AP888" s="120"/>
      <c r="AQ888" s="120"/>
      <c r="AR888" s="120"/>
      <c r="AS888" s="120"/>
      <c r="AT888" s="120"/>
      <c r="AU888" s="120"/>
    </row>
    <row r="889" spans="27:47" x14ac:dyDescent="0.2">
      <c r="AA889" s="120"/>
      <c r="AB889" s="120"/>
      <c r="AC889" s="120"/>
      <c r="AD889" s="120"/>
      <c r="AE889" s="120"/>
      <c r="AF889" s="135"/>
      <c r="AG889" s="136"/>
      <c r="AN889" s="120"/>
      <c r="AO889" s="120"/>
      <c r="AP889" s="120"/>
      <c r="AQ889" s="120"/>
      <c r="AR889" s="120"/>
      <c r="AS889" s="120"/>
      <c r="AT889" s="120"/>
      <c r="AU889" s="120"/>
    </row>
    <row r="890" spans="27:47" x14ac:dyDescent="0.2">
      <c r="AA890" s="120"/>
      <c r="AB890" s="120"/>
      <c r="AC890" s="120"/>
      <c r="AD890" s="120"/>
      <c r="AE890" s="120"/>
      <c r="AF890" s="135"/>
      <c r="AG890" s="136"/>
      <c r="AN890" s="120"/>
      <c r="AO890" s="120"/>
      <c r="AP890" s="120"/>
      <c r="AQ890" s="120"/>
      <c r="AR890" s="120"/>
      <c r="AS890" s="120"/>
      <c r="AT890" s="120"/>
      <c r="AU890" s="120"/>
    </row>
    <row r="891" spans="27:47" x14ac:dyDescent="0.2">
      <c r="AA891" s="120"/>
      <c r="AB891" s="120"/>
      <c r="AC891" s="120"/>
      <c r="AD891" s="120"/>
      <c r="AE891" s="120"/>
      <c r="AF891" s="135"/>
      <c r="AG891" s="136"/>
      <c r="AN891" s="120"/>
      <c r="AO891" s="120"/>
      <c r="AP891" s="120"/>
      <c r="AQ891" s="120"/>
      <c r="AR891" s="120"/>
      <c r="AS891" s="120"/>
      <c r="AT891" s="120"/>
      <c r="AU891" s="120"/>
    </row>
    <row r="892" spans="27:47" x14ac:dyDescent="0.2">
      <c r="AA892" s="120"/>
      <c r="AB892" s="120"/>
      <c r="AC892" s="120"/>
      <c r="AD892" s="120"/>
      <c r="AE892" s="120"/>
      <c r="AF892" s="135"/>
      <c r="AG892" s="136"/>
      <c r="AN892" s="120"/>
      <c r="AO892" s="120"/>
      <c r="AP892" s="120"/>
      <c r="AQ892" s="120"/>
      <c r="AR892" s="120"/>
      <c r="AS892" s="120"/>
      <c r="AT892" s="120"/>
      <c r="AU892" s="120"/>
    </row>
    <row r="893" spans="27:47" x14ac:dyDescent="0.2">
      <c r="AA893" s="120"/>
      <c r="AB893" s="120"/>
      <c r="AC893" s="120"/>
      <c r="AD893" s="120"/>
      <c r="AE893" s="120"/>
      <c r="AF893" s="135"/>
      <c r="AG893" s="136"/>
      <c r="AN893" s="120"/>
      <c r="AO893" s="120"/>
      <c r="AP893" s="120"/>
      <c r="AQ893" s="120"/>
      <c r="AR893" s="120"/>
      <c r="AS893" s="120"/>
      <c r="AT893" s="120"/>
      <c r="AU893" s="120"/>
    </row>
    <row r="894" spans="27:47" x14ac:dyDescent="0.2">
      <c r="AA894" s="120"/>
      <c r="AB894" s="120"/>
      <c r="AC894" s="120"/>
      <c r="AD894" s="120"/>
      <c r="AE894" s="120"/>
      <c r="AF894" s="135"/>
      <c r="AG894" s="136"/>
      <c r="AN894" s="120"/>
      <c r="AO894" s="120"/>
      <c r="AP894" s="120"/>
      <c r="AQ894" s="120"/>
      <c r="AR894" s="120"/>
      <c r="AS894" s="120"/>
      <c r="AT894" s="120"/>
      <c r="AU894" s="120"/>
    </row>
    <row r="895" spans="27:47" x14ac:dyDescent="0.2">
      <c r="AA895" s="120"/>
      <c r="AB895" s="120"/>
      <c r="AC895" s="120"/>
      <c r="AD895" s="120"/>
      <c r="AE895" s="120"/>
      <c r="AF895" s="135"/>
      <c r="AG895" s="136"/>
      <c r="AN895" s="120"/>
      <c r="AO895" s="120"/>
      <c r="AP895" s="120"/>
      <c r="AQ895" s="120"/>
      <c r="AR895" s="120"/>
      <c r="AS895" s="120"/>
      <c r="AT895" s="120"/>
      <c r="AU895" s="120"/>
    </row>
    <row r="896" spans="27:47" x14ac:dyDescent="0.2">
      <c r="AA896" s="120"/>
      <c r="AB896" s="120"/>
      <c r="AC896" s="120"/>
      <c r="AD896" s="120"/>
      <c r="AE896" s="120"/>
      <c r="AF896" s="135"/>
      <c r="AG896" s="136"/>
      <c r="AN896" s="120"/>
      <c r="AO896" s="120"/>
      <c r="AP896" s="120"/>
      <c r="AQ896" s="120"/>
      <c r="AR896" s="120"/>
      <c r="AS896" s="120"/>
      <c r="AT896" s="120"/>
      <c r="AU896" s="120"/>
    </row>
    <row r="897" spans="27:47" x14ac:dyDescent="0.2">
      <c r="AA897" s="120"/>
      <c r="AB897" s="120"/>
      <c r="AC897" s="120"/>
      <c r="AD897" s="120"/>
      <c r="AE897" s="120"/>
      <c r="AF897" s="135"/>
      <c r="AG897" s="136"/>
      <c r="AN897" s="120"/>
      <c r="AO897" s="120"/>
      <c r="AP897" s="120"/>
      <c r="AQ897" s="120"/>
      <c r="AR897" s="120"/>
      <c r="AS897" s="120"/>
      <c r="AT897" s="120"/>
      <c r="AU897" s="120"/>
    </row>
    <row r="898" spans="27:47" x14ac:dyDescent="0.2">
      <c r="AA898" s="120"/>
      <c r="AB898" s="120"/>
      <c r="AC898" s="120"/>
      <c r="AD898" s="120"/>
      <c r="AE898" s="120"/>
      <c r="AF898" s="135"/>
      <c r="AG898" s="136"/>
      <c r="AN898" s="120"/>
      <c r="AO898" s="120"/>
      <c r="AP898" s="120"/>
      <c r="AQ898" s="120"/>
      <c r="AR898" s="120"/>
      <c r="AS898" s="120"/>
      <c r="AT898" s="120"/>
      <c r="AU898" s="120"/>
    </row>
    <row r="899" spans="27:47" x14ac:dyDescent="0.2">
      <c r="AA899" s="120"/>
      <c r="AB899" s="120"/>
      <c r="AC899" s="120"/>
      <c r="AD899" s="120"/>
      <c r="AE899" s="120"/>
      <c r="AF899" s="135"/>
      <c r="AG899" s="136"/>
      <c r="AN899" s="120"/>
      <c r="AO899" s="120"/>
      <c r="AP899" s="120"/>
      <c r="AQ899" s="120"/>
      <c r="AR899" s="120"/>
      <c r="AS899" s="120"/>
      <c r="AT899" s="120"/>
      <c r="AU899" s="120"/>
    </row>
    <row r="900" spans="27:47" x14ac:dyDescent="0.2">
      <c r="AA900" s="120"/>
      <c r="AB900" s="120"/>
      <c r="AC900" s="120"/>
      <c r="AD900" s="120"/>
      <c r="AE900" s="120"/>
      <c r="AF900" s="135"/>
      <c r="AG900" s="136"/>
      <c r="AN900" s="120"/>
      <c r="AO900" s="120"/>
      <c r="AP900" s="120"/>
      <c r="AQ900" s="120"/>
      <c r="AR900" s="120"/>
      <c r="AS900" s="120"/>
      <c r="AT900" s="120"/>
      <c r="AU900" s="120"/>
    </row>
    <row r="901" spans="27:47" x14ac:dyDescent="0.2">
      <c r="AA901" s="120"/>
      <c r="AB901" s="120"/>
      <c r="AC901" s="120"/>
      <c r="AD901" s="120"/>
      <c r="AE901" s="120"/>
      <c r="AF901" s="135"/>
      <c r="AG901" s="136"/>
      <c r="AN901" s="120"/>
      <c r="AO901" s="120"/>
      <c r="AP901" s="120"/>
      <c r="AQ901" s="120"/>
      <c r="AR901" s="120"/>
      <c r="AS901" s="120"/>
      <c r="AT901" s="120"/>
      <c r="AU901" s="120"/>
    </row>
    <row r="902" spans="27:47" x14ac:dyDescent="0.2">
      <c r="AA902" s="120"/>
      <c r="AB902" s="120"/>
      <c r="AC902" s="120"/>
      <c r="AD902" s="120"/>
      <c r="AE902" s="120"/>
      <c r="AF902" s="135"/>
      <c r="AG902" s="136"/>
      <c r="AN902" s="120"/>
      <c r="AO902" s="120"/>
      <c r="AP902" s="120"/>
      <c r="AQ902" s="120"/>
      <c r="AR902" s="120"/>
      <c r="AS902" s="120"/>
      <c r="AT902" s="120"/>
      <c r="AU902" s="120"/>
    </row>
    <row r="903" spans="27:47" x14ac:dyDescent="0.2">
      <c r="AA903" s="120"/>
      <c r="AB903" s="120"/>
      <c r="AC903" s="120"/>
      <c r="AD903" s="120"/>
      <c r="AE903" s="120"/>
      <c r="AF903" s="135"/>
      <c r="AG903" s="136"/>
      <c r="AN903" s="120"/>
      <c r="AO903" s="120"/>
      <c r="AP903" s="120"/>
      <c r="AQ903" s="120"/>
      <c r="AR903" s="120"/>
      <c r="AS903" s="120"/>
      <c r="AT903" s="120"/>
      <c r="AU903" s="120"/>
    </row>
    <row r="904" spans="27:47" x14ac:dyDescent="0.2">
      <c r="AA904" s="120"/>
      <c r="AB904" s="120"/>
      <c r="AC904" s="120"/>
      <c r="AD904" s="120"/>
      <c r="AE904" s="120"/>
      <c r="AF904" s="135"/>
      <c r="AG904" s="136"/>
      <c r="AN904" s="120"/>
      <c r="AO904" s="120"/>
      <c r="AP904" s="120"/>
      <c r="AQ904" s="120"/>
      <c r="AR904" s="120"/>
      <c r="AS904" s="120"/>
      <c r="AT904" s="120"/>
      <c r="AU904" s="120"/>
    </row>
    <row r="905" spans="27:47" x14ac:dyDescent="0.2">
      <c r="AA905" s="120"/>
      <c r="AB905" s="120"/>
      <c r="AC905" s="120"/>
      <c r="AD905" s="120"/>
      <c r="AE905" s="120"/>
      <c r="AF905" s="135"/>
      <c r="AG905" s="136"/>
      <c r="AN905" s="120"/>
      <c r="AO905" s="120"/>
      <c r="AP905" s="120"/>
      <c r="AQ905" s="120"/>
      <c r="AR905" s="120"/>
      <c r="AS905" s="120"/>
      <c r="AT905" s="120"/>
      <c r="AU905" s="120"/>
    </row>
    <row r="906" spans="27:47" x14ac:dyDescent="0.2">
      <c r="AA906" s="120"/>
      <c r="AB906" s="120"/>
      <c r="AC906" s="120"/>
      <c r="AD906" s="120"/>
      <c r="AE906" s="120"/>
      <c r="AF906" s="135"/>
      <c r="AG906" s="136"/>
      <c r="AN906" s="120"/>
      <c r="AO906" s="120"/>
      <c r="AP906" s="120"/>
      <c r="AQ906" s="120"/>
      <c r="AR906" s="120"/>
      <c r="AS906" s="120"/>
      <c r="AT906" s="120"/>
      <c r="AU906" s="120"/>
    </row>
    <row r="907" spans="27:47" x14ac:dyDescent="0.2">
      <c r="AA907" s="120"/>
      <c r="AB907" s="120"/>
      <c r="AC907" s="120"/>
      <c r="AD907" s="120"/>
      <c r="AE907" s="120"/>
      <c r="AF907" s="135"/>
      <c r="AG907" s="136"/>
      <c r="AN907" s="120"/>
      <c r="AO907" s="120"/>
      <c r="AP907" s="120"/>
      <c r="AQ907" s="120"/>
      <c r="AR907" s="120"/>
      <c r="AS907" s="120"/>
      <c r="AT907" s="120"/>
      <c r="AU907" s="120"/>
    </row>
    <row r="908" spans="27:47" x14ac:dyDescent="0.2">
      <c r="AA908" s="120"/>
      <c r="AB908" s="120"/>
      <c r="AC908" s="120"/>
      <c r="AD908" s="120"/>
      <c r="AE908" s="120"/>
      <c r="AF908" s="135"/>
      <c r="AG908" s="136"/>
      <c r="AN908" s="120"/>
      <c r="AO908" s="120"/>
      <c r="AP908" s="120"/>
      <c r="AQ908" s="120"/>
      <c r="AR908" s="120"/>
      <c r="AS908" s="120"/>
      <c r="AT908" s="120"/>
      <c r="AU908" s="120"/>
    </row>
    <row r="909" spans="27:47" x14ac:dyDescent="0.2">
      <c r="AA909" s="120"/>
      <c r="AB909" s="120"/>
      <c r="AC909" s="120"/>
      <c r="AD909" s="120"/>
      <c r="AE909" s="120"/>
      <c r="AF909" s="135"/>
      <c r="AG909" s="136"/>
      <c r="AN909" s="120"/>
      <c r="AO909" s="120"/>
      <c r="AP909" s="120"/>
      <c r="AQ909" s="120"/>
      <c r="AR909" s="120"/>
      <c r="AS909" s="120"/>
      <c r="AT909" s="120"/>
      <c r="AU909" s="120"/>
    </row>
    <row r="910" spans="27:47" x14ac:dyDescent="0.2">
      <c r="AA910" s="120"/>
      <c r="AB910" s="120"/>
      <c r="AC910" s="120"/>
      <c r="AD910" s="120"/>
      <c r="AE910" s="120"/>
      <c r="AF910" s="135"/>
      <c r="AG910" s="136"/>
      <c r="AN910" s="120"/>
      <c r="AO910" s="120"/>
      <c r="AP910" s="120"/>
      <c r="AQ910" s="120"/>
      <c r="AR910" s="120"/>
      <c r="AS910" s="120"/>
      <c r="AT910" s="120"/>
      <c r="AU910" s="120"/>
    </row>
    <row r="911" spans="27:47" x14ac:dyDescent="0.2">
      <c r="AA911" s="120"/>
      <c r="AB911" s="120"/>
      <c r="AC911" s="120"/>
      <c r="AD911" s="120"/>
      <c r="AE911" s="120"/>
      <c r="AF911" s="135"/>
      <c r="AG911" s="136"/>
      <c r="AN911" s="120"/>
      <c r="AO911" s="120"/>
      <c r="AP911" s="120"/>
      <c r="AQ911" s="120"/>
      <c r="AR911" s="120"/>
      <c r="AS911" s="120"/>
      <c r="AT911" s="120"/>
      <c r="AU911" s="120"/>
    </row>
    <row r="912" spans="27:47" x14ac:dyDescent="0.2">
      <c r="AA912" s="120"/>
      <c r="AB912" s="120"/>
      <c r="AC912" s="120"/>
      <c r="AD912" s="120"/>
      <c r="AE912" s="120"/>
      <c r="AF912" s="135"/>
      <c r="AG912" s="136"/>
      <c r="AN912" s="120"/>
      <c r="AO912" s="120"/>
      <c r="AP912" s="120"/>
      <c r="AQ912" s="120"/>
      <c r="AR912" s="120"/>
      <c r="AS912" s="120"/>
      <c r="AT912" s="120"/>
      <c r="AU912" s="120"/>
    </row>
    <row r="913" spans="27:47" x14ac:dyDescent="0.2">
      <c r="AA913" s="120"/>
      <c r="AB913" s="120"/>
      <c r="AC913" s="120"/>
      <c r="AD913" s="120"/>
      <c r="AE913" s="120"/>
      <c r="AF913" s="135"/>
      <c r="AG913" s="136"/>
      <c r="AN913" s="120"/>
      <c r="AO913" s="120"/>
      <c r="AP913" s="120"/>
      <c r="AQ913" s="120"/>
      <c r="AR913" s="120"/>
      <c r="AS913" s="120"/>
      <c r="AT913" s="120"/>
      <c r="AU913" s="120"/>
    </row>
    <row r="914" spans="27:47" x14ac:dyDescent="0.2">
      <c r="AA914" s="120"/>
      <c r="AB914" s="120"/>
      <c r="AC914" s="120"/>
      <c r="AD914" s="120"/>
      <c r="AE914" s="120"/>
      <c r="AF914" s="135"/>
      <c r="AG914" s="136"/>
      <c r="AN914" s="120"/>
      <c r="AO914" s="120"/>
      <c r="AP914" s="120"/>
      <c r="AQ914" s="120"/>
      <c r="AR914" s="120"/>
      <c r="AS914" s="120"/>
      <c r="AT914" s="120"/>
      <c r="AU914" s="120"/>
    </row>
    <row r="915" spans="27:47" x14ac:dyDescent="0.2">
      <c r="AA915" s="120"/>
      <c r="AB915" s="120"/>
      <c r="AC915" s="120"/>
      <c r="AD915" s="120"/>
      <c r="AE915" s="120"/>
      <c r="AF915" s="135"/>
      <c r="AG915" s="136"/>
      <c r="AN915" s="120"/>
      <c r="AO915" s="120"/>
      <c r="AP915" s="120"/>
      <c r="AQ915" s="120"/>
      <c r="AR915" s="120"/>
      <c r="AS915" s="120"/>
      <c r="AT915" s="120"/>
      <c r="AU915" s="120"/>
    </row>
    <row r="916" spans="27:47" x14ac:dyDescent="0.2">
      <c r="AA916" s="120"/>
      <c r="AB916" s="120"/>
      <c r="AC916" s="120"/>
      <c r="AD916" s="120"/>
      <c r="AE916" s="120"/>
      <c r="AF916" s="135"/>
      <c r="AG916" s="136"/>
      <c r="AN916" s="120"/>
      <c r="AO916" s="120"/>
      <c r="AP916" s="120"/>
      <c r="AQ916" s="120"/>
      <c r="AR916" s="120"/>
      <c r="AS916" s="120"/>
      <c r="AT916" s="120"/>
      <c r="AU916" s="120"/>
    </row>
    <row r="917" spans="27:47" x14ac:dyDescent="0.2">
      <c r="AA917" s="120"/>
      <c r="AB917" s="120"/>
      <c r="AC917" s="120"/>
      <c r="AD917" s="120"/>
      <c r="AE917" s="120"/>
      <c r="AF917" s="135"/>
      <c r="AG917" s="136"/>
      <c r="AN917" s="120"/>
      <c r="AO917" s="120"/>
      <c r="AP917" s="120"/>
      <c r="AQ917" s="120"/>
      <c r="AR917" s="120"/>
      <c r="AS917" s="120"/>
      <c r="AT917" s="120"/>
      <c r="AU917" s="120"/>
    </row>
    <row r="918" spans="27:47" x14ac:dyDescent="0.2">
      <c r="AA918" s="120"/>
      <c r="AB918" s="120"/>
      <c r="AC918" s="120"/>
      <c r="AD918" s="120"/>
      <c r="AE918" s="120"/>
      <c r="AF918" s="135"/>
      <c r="AG918" s="136"/>
      <c r="AN918" s="120"/>
      <c r="AO918" s="120"/>
      <c r="AP918" s="120"/>
      <c r="AQ918" s="120"/>
      <c r="AR918" s="120"/>
      <c r="AS918" s="120"/>
      <c r="AT918" s="120"/>
      <c r="AU918" s="120"/>
    </row>
    <row r="919" spans="27:47" x14ac:dyDescent="0.2">
      <c r="AA919" s="120"/>
      <c r="AB919" s="120"/>
      <c r="AC919" s="120"/>
      <c r="AD919" s="120"/>
      <c r="AE919" s="120"/>
      <c r="AF919" s="135"/>
      <c r="AG919" s="136"/>
      <c r="AN919" s="120"/>
      <c r="AO919" s="120"/>
      <c r="AP919" s="120"/>
      <c r="AQ919" s="120"/>
      <c r="AR919" s="120"/>
      <c r="AS919" s="120"/>
      <c r="AT919" s="120"/>
      <c r="AU919" s="120"/>
    </row>
    <row r="920" spans="27:47" x14ac:dyDescent="0.2">
      <c r="AA920" s="120"/>
      <c r="AB920" s="120"/>
      <c r="AC920" s="120"/>
      <c r="AD920" s="120"/>
      <c r="AE920" s="120"/>
      <c r="AF920" s="135"/>
      <c r="AG920" s="136"/>
      <c r="AN920" s="120"/>
      <c r="AO920" s="120"/>
      <c r="AP920" s="120"/>
      <c r="AQ920" s="120"/>
      <c r="AR920" s="120"/>
      <c r="AS920" s="120"/>
      <c r="AT920" s="120"/>
      <c r="AU920" s="120"/>
    </row>
    <row r="921" spans="27:47" x14ac:dyDescent="0.2">
      <c r="AA921" s="120"/>
      <c r="AB921" s="120"/>
      <c r="AC921" s="120"/>
      <c r="AD921" s="120"/>
      <c r="AE921" s="120"/>
      <c r="AF921" s="135"/>
      <c r="AG921" s="136"/>
      <c r="AN921" s="120"/>
      <c r="AO921" s="120"/>
      <c r="AP921" s="120"/>
      <c r="AQ921" s="120"/>
      <c r="AR921" s="120"/>
      <c r="AS921" s="120"/>
      <c r="AT921" s="120"/>
      <c r="AU921" s="120"/>
    </row>
    <row r="922" spans="27:47" x14ac:dyDescent="0.2">
      <c r="AA922" s="120"/>
      <c r="AB922" s="120"/>
      <c r="AC922" s="120"/>
      <c r="AD922" s="120"/>
      <c r="AE922" s="120"/>
      <c r="AF922" s="135"/>
      <c r="AG922" s="136"/>
      <c r="AN922" s="120"/>
      <c r="AO922" s="120"/>
      <c r="AP922" s="120"/>
      <c r="AQ922" s="120"/>
      <c r="AR922" s="120"/>
      <c r="AS922" s="120"/>
      <c r="AT922" s="120"/>
      <c r="AU922" s="120"/>
    </row>
    <row r="923" spans="27:47" x14ac:dyDescent="0.2">
      <c r="AA923" s="120"/>
      <c r="AB923" s="120"/>
      <c r="AC923" s="120"/>
      <c r="AD923" s="120"/>
      <c r="AE923" s="120"/>
      <c r="AF923" s="135"/>
      <c r="AG923" s="136"/>
      <c r="AN923" s="120"/>
      <c r="AO923" s="120"/>
      <c r="AP923" s="120"/>
      <c r="AQ923" s="120"/>
      <c r="AR923" s="120"/>
      <c r="AS923" s="120"/>
      <c r="AT923" s="120"/>
      <c r="AU923" s="120"/>
    </row>
    <row r="924" spans="27:47" x14ac:dyDescent="0.2">
      <c r="AA924" s="120"/>
      <c r="AB924" s="120"/>
      <c r="AC924" s="120"/>
      <c r="AD924" s="120"/>
      <c r="AE924" s="120"/>
      <c r="AF924" s="135"/>
      <c r="AG924" s="136"/>
      <c r="AN924" s="120"/>
      <c r="AO924" s="120"/>
      <c r="AP924" s="120"/>
      <c r="AQ924" s="120"/>
      <c r="AR924" s="120"/>
      <c r="AS924" s="120"/>
      <c r="AT924" s="120"/>
      <c r="AU924" s="120"/>
    </row>
    <row r="925" spans="27:47" x14ac:dyDescent="0.2">
      <c r="AA925" s="120"/>
      <c r="AB925" s="120"/>
      <c r="AC925" s="120"/>
      <c r="AD925" s="120"/>
      <c r="AE925" s="120"/>
      <c r="AF925" s="135"/>
      <c r="AG925" s="136"/>
      <c r="AN925" s="120"/>
      <c r="AO925" s="120"/>
      <c r="AP925" s="120"/>
      <c r="AQ925" s="120"/>
      <c r="AR925" s="120"/>
      <c r="AS925" s="120"/>
      <c r="AT925" s="120"/>
      <c r="AU925" s="120"/>
    </row>
    <row r="926" spans="27:47" x14ac:dyDescent="0.2">
      <c r="AA926" s="120"/>
      <c r="AB926" s="120"/>
      <c r="AC926" s="120"/>
      <c r="AD926" s="120"/>
      <c r="AE926" s="120"/>
      <c r="AF926" s="135"/>
      <c r="AG926" s="136"/>
      <c r="AN926" s="120"/>
      <c r="AO926" s="120"/>
      <c r="AP926" s="120"/>
      <c r="AQ926" s="120"/>
      <c r="AR926" s="120"/>
      <c r="AS926" s="120"/>
      <c r="AT926" s="120"/>
      <c r="AU926" s="120"/>
    </row>
    <row r="927" spans="27:47" x14ac:dyDescent="0.2">
      <c r="AA927" s="120"/>
      <c r="AB927" s="120"/>
      <c r="AC927" s="120"/>
      <c r="AD927" s="120"/>
      <c r="AE927" s="120"/>
      <c r="AF927" s="135"/>
      <c r="AG927" s="136"/>
      <c r="AN927" s="120"/>
      <c r="AO927" s="120"/>
      <c r="AP927" s="120"/>
      <c r="AQ927" s="120"/>
      <c r="AR927" s="120"/>
      <c r="AS927" s="120"/>
      <c r="AT927" s="120"/>
      <c r="AU927" s="120"/>
    </row>
    <row r="928" spans="27:47" x14ac:dyDescent="0.2">
      <c r="AA928" s="120"/>
      <c r="AB928" s="120"/>
      <c r="AC928" s="120"/>
      <c r="AD928" s="120"/>
      <c r="AE928" s="120"/>
      <c r="AF928" s="135"/>
      <c r="AG928" s="136"/>
      <c r="AN928" s="120"/>
      <c r="AO928" s="120"/>
      <c r="AP928" s="120"/>
      <c r="AQ928" s="120"/>
      <c r="AR928" s="120"/>
      <c r="AS928" s="120"/>
      <c r="AT928" s="120"/>
      <c r="AU928" s="120"/>
    </row>
    <row r="929" spans="27:47" x14ac:dyDescent="0.2">
      <c r="AA929" s="120"/>
      <c r="AB929" s="120"/>
      <c r="AC929" s="120"/>
      <c r="AD929" s="120"/>
      <c r="AE929" s="120"/>
      <c r="AF929" s="135"/>
      <c r="AG929" s="136"/>
      <c r="AN929" s="120"/>
      <c r="AO929" s="120"/>
      <c r="AP929" s="120"/>
      <c r="AQ929" s="120"/>
      <c r="AR929" s="120"/>
      <c r="AS929" s="120"/>
      <c r="AT929" s="120"/>
      <c r="AU929" s="120"/>
    </row>
    <row r="930" spans="27:47" x14ac:dyDescent="0.2">
      <c r="AA930" s="120"/>
      <c r="AB930" s="120"/>
      <c r="AC930" s="120"/>
      <c r="AD930" s="120"/>
      <c r="AE930" s="120"/>
      <c r="AF930" s="135"/>
      <c r="AG930" s="136"/>
      <c r="AN930" s="120"/>
      <c r="AO930" s="120"/>
      <c r="AP930" s="120"/>
      <c r="AQ930" s="120"/>
      <c r="AR930" s="120"/>
      <c r="AS930" s="120"/>
      <c r="AT930" s="120"/>
      <c r="AU930" s="120"/>
    </row>
    <row r="931" spans="27:47" x14ac:dyDescent="0.2">
      <c r="AA931" s="120"/>
      <c r="AB931" s="120"/>
      <c r="AC931" s="120"/>
      <c r="AD931" s="120"/>
      <c r="AE931" s="120"/>
      <c r="AF931" s="135"/>
      <c r="AG931" s="136"/>
      <c r="AN931" s="120"/>
      <c r="AO931" s="120"/>
      <c r="AP931" s="120"/>
      <c r="AQ931" s="120"/>
      <c r="AR931" s="120"/>
      <c r="AS931" s="120"/>
      <c r="AT931" s="120"/>
      <c r="AU931" s="120"/>
    </row>
    <row r="932" spans="27:47" x14ac:dyDescent="0.2">
      <c r="AA932" s="120"/>
      <c r="AB932" s="120"/>
      <c r="AC932" s="120"/>
      <c r="AD932" s="120"/>
      <c r="AE932" s="120"/>
      <c r="AF932" s="135"/>
      <c r="AG932" s="136"/>
      <c r="AN932" s="120"/>
      <c r="AO932" s="120"/>
      <c r="AP932" s="120"/>
      <c r="AQ932" s="120"/>
      <c r="AR932" s="120"/>
      <c r="AS932" s="120"/>
      <c r="AT932" s="120"/>
      <c r="AU932" s="120"/>
    </row>
    <row r="933" spans="27:47" x14ac:dyDescent="0.2">
      <c r="AA933" s="120"/>
      <c r="AB933" s="120"/>
      <c r="AC933" s="120"/>
      <c r="AD933" s="120"/>
      <c r="AE933" s="120"/>
      <c r="AF933" s="135"/>
      <c r="AG933" s="136"/>
      <c r="AN933" s="120"/>
      <c r="AO933" s="120"/>
      <c r="AP933" s="120"/>
      <c r="AQ933" s="120"/>
      <c r="AR933" s="120"/>
      <c r="AS933" s="120"/>
      <c r="AT933" s="120"/>
      <c r="AU933" s="120"/>
    </row>
    <row r="934" spans="27:47" x14ac:dyDescent="0.2">
      <c r="AA934" s="120"/>
      <c r="AB934" s="120"/>
      <c r="AC934" s="120"/>
      <c r="AD934" s="120"/>
      <c r="AE934" s="120"/>
      <c r="AF934" s="135"/>
      <c r="AG934" s="136"/>
      <c r="AN934" s="120"/>
      <c r="AO934" s="120"/>
      <c r="AP934" s="120"/>
      <c r="AQ934" s="120"/>
      <c r="AR934" s="120"/>
      <c r="AS934" s="120"/>
      <c r="AT934" s="120"/>
      <c r="AU934" s="120"/>
    </row>
    <row r="935" spans="27:47" x14ac:dyDescent="0.2">
      <c r="AA935" s="120"/>
      <c r="AB935" s="120"/>
      <c r="AC935" s="120"/>
      <c r="AD935" s="120"/>
      <c r="AE935" s="120"/>
      <c r="AF935" s="135"/>
      <c r="AG935" s="136"/>
      <c r="AN935" s="120"/>
      <c r="AO935" s="120"/>
      <c r="AP935" s="120"/>
      <c r="AQ935" s="120"/>
      <c r="AR935" s="120"/>
      <c r="AS935" s="120"/>
      <c r="AT935" s="120"/>
      <c r="AU935" s="120"/>
    </row>
    <row r="936" spans="27:47" x14ac:dyDescent="0.2">
      <c r="AA936" s="120"/>
      <c r="AB936" s="120"/>
      <c r="AC936" s="120"/>
      <c r="AD936" s="120"/>
      <c r="AE936" s="120"/>
      <c r="AF936" s="135"/>
      <c r="AG936" s="136"/>
      <c r="AN936" s="120"/>
      <c r="AO936" s="120"/>
      <c r="AP936" s="120"/>
      <c r="AQ936" s="120"/>
      <c r="AR936" s="120"/>
      <c r="AS936" s="120"/>
      <c r="AT936" s="120"/>
      <c r="AU936" s="120"/>
    </row>
    <row r="937" spans="27:47" x14ac:dyDescent="0.2">
      <c r="AA937" s="120"/>
      <c r="AB937" s="120"/>
      <c r="AC937" s="120"/>
      <c r="AD937" s="120"/>
      <c r="AE937" s="120"/>
      <c r="AF937" s="135"/>
      <c r="AG937" s="136"/>
      <c r="AN937" s="120"/>
      <c r="AO937" s="120"/>
      <c r="AP937" s="120"/>
      <c r="AQ937" s="120"/>
      <c r="AR937" s="120"/>
      <c r="AS937" s="120"/>
      <c r="AT937" s="120"/>
      <c r="AU937" s="120"/>
    </row>
    <row r="938" spans="27:47" x14ac:dyDescent="0.2">
      <c r="AA938" s="120"/>
      <c r="AB938" s="120"/>
      <c r="AC938" s="120"/>
      <c r="AD938" s="120"/>
      <c r="AE938" s="120"/>
      <c r="AF938" s="135"/>
      <c r="AG938" s="136"/>
      <c r="AN938" s="120"/>
      <c r="AO938" s="120"/>
      <c r="AP938" s="120"/>
      <c r="AQ938" s="120"/>
      <c r="AR938" s="120"/>
      <c r="AS938" s="120"/>
      <c r="AT938" s="120"/>
      <c r="AU938" s="120"/>
    </row>
    <row r="939" spans="27:47" x14ac:dyDescent="0.2">
      <c r="AA939" s="120"/>
      <c r="AB939" s="120"/>
      <c r="AC939" s="120"/>
      <c r="AD939" s="120"/>
      <c r="AE939" s="120"/>
      <c r="AF939" s="135"/>
      <c r="AG939" s="136"/>
      <c r="AN939" s="120"/>
      <c r="AO939" s="120"/>
      <c r="AP939" s="120"/>
      <c r="AQ939" s="120"/>
      <c r="AR939" s="120"/>
      <c r="AS939" s="120"/>
      <c r="AT939" s="120"/>
      <c r="AU939" s="120"/>
    </row>
    <row r="940" spans="27:47" x14ac:dyDescent="0.2">
      <c r="AA940" s="120"/>
      <c r="AB940" s="120"/>
      <c r="AC940" s="120"/>
      <c r="AD940" s="120"/>
      <c r="AE940" s="120"/>
      <c r="AF940" s="135"/>
      <c r="AG940" s="136"/>
      <c r="AN940" s="120"/>
      <c r="AO940" s="120"/>
      <c r="AP940" s="120"/>
      <c r="AQ940" s="120"/>
      <c r="AR940" s="120"/>
      <c r="AS940" s="120"/>
      <c r="AT940" s="120"/>
      <c r="AU940" s="120"/>
    </row>
    <row r="941" spans="27:47" x14ac:dyDescent="0.2">
      <c r="AA941" s="120"/>
      <c r="AB941" s="120"/>
      <c r="AC941" s="120"/>
      <c r="AD941" s="120"/>
      <c r="AE941" s="120"/>
      <c r="AF941" s="135"/>
      <c r="AG941" s="136"/>
      <c r="AN941" s="120"/>
      <c r="AO941" s="120"/>
      <c r="AP941" s="120"/>
      <c r="AQ941" s="120"/>
      <c r="AR941" s="120"/>
      <c r="AS941" s="120"/>
      <c r="AT941" s="120"/>
      <c r="AU941" s="120"/>
    </row>
    <row r="942" spans="27:47" x14ac:dyDescent="0.2">
      <c r="AA942" s="120"/>
      <c r="AB942" s="120"/>
      <c r="AC942" s="120"/>
      <c r="AD942" s="120"/>
      <c r="AE942" s="120"/>
      <c r="AF942" s="135"/>
      <c r="AG942" s="136"/>
      <c r="AN942" s="120"/>
      <c r="AO942" s="120"/>
      <c r="AP942" s="120"/>
      <c r="AQ942" s="120"/>
      <c r="AR942" s="120"/>
      <c r="AS942" s="120"/>
      <c r="AT942" s="120"/>
      <c r="AU942" s="120"/>
    </row>
    <row r="943" spans="27:47" x14ac:dyDescent="0.2">
      <c r="AA943" s="120"/>
      <c r="AB943" s="120"/>
      <c r="AC943" s="120"/>
      <c r="AD943" s="120"/>
      <c r="AE943" s="120"/>
      <c r="AF943" s="135"/>
      <c r="AG943" s="136"/>
      <c r="AN943" s="120"/>
      <c r="AO943" s="120"/>
      <c r="AP943" s="120"/>
      <c r="AQ943" s="120"/>
      <c r="AR943" s="120"/>
      <c r="AS943" s="120"/>
      <c r="AT943" s="120"/>
      <c r="AU943" s="120"/>
    </row>
    <row r="944" spans="27:47" x14ac:dyDescent="0.2">
      <c r="AA944" s="120"/>
      <c r="AB944" s="120"/>
      <c r="AC944" s="120"/>
      <c r="AD944" s="120"/>
      <c r="AE944" s="120"/>
      <c r="AF944" s="135"/>
      <c r="AG944" s="136"/>
      <c r="AN944" s="120"/>
      <c r="AO944" s="120"/>
      <c r="AP944" s="120"/>
      <c r="AQ944" s="120"/>
      <c r="AR944" s="120"/>
      <c r="AS944" s="120"/>
      <c r="AT944" s="120"/>
      <c r="AU944" s="120"/>
    </row>
    <row r="945" spans="27:47" x14ac:dyDescent="0.2">
      <c r="AA945" s="120"/>
      <c r="AB945" s="120"/>
      <c r="AC945" s="120"/>
      <c r="AD945" s="120"/>
      <c r="AE945" s="120"/>
      <c r="AF945" s="135"/>
      <c r="AG945" s="136"/>
      <c r="AN945" s="120"/>
      <c r="AO945" s="120"/>
      <c r="AP945" s="120"/>
      <c r="AQ945" s="120"/>
      <c r="AR945" s="120"/>
      <c r="AS945" s="120"/>
      <c r="AT945" s="120"/>
      <c r="AU945" s="120"/>
    </row>
    <row r="946" spans="27:47" x14ac:dyDescent="0.2">
      <c r="AA946" s="120"/>
      <c r="AB946" s="120"/>
      <c r="AC946" s="120"/>
      <c r="AD946" s="120"/>
      <c r="AE946" s="120"/>
      <c r="AF946" s="135"/>
      <c r="AG946" s="136"/>
      <c r="AN946" s="120"/>
      <c r="AO946" s="120"/>
      <c r="AP946" s="120"/>
      <c r="AQ946" s="120"/>
      <c r="AR946" s="120"/>
      <c r="AS946" s="120"/>
      <c r="AT946" s="120"/>
      <c r="AU946" s="120"/>
    </row>
    <row r="947" spans="27:47" x14ac:dyDescent="0.2">
      <c r="AA947" s="120"/>
      <c r="AB947" s="120"/>
      <c r="AC947" s="120"/>
      <c r="AD947" s="120"/>
      <c r="AE947" s="120"/>
      <c r="AF947" s="135"/>
      <c r="AG947" s="136"/>
      <c r="AN947" s="120"/>
      <c r="AO947" s="120"/>
      <c r="AP947" s="120"/>
      <c r="AQ947" s="120"/>
      <c r="AR947" s="120"/>
      <c r="AS947" s="120"/>
      <c r="AT947" s="120"/>
      <c r="AU947" s="120"/>
    </row>
    <row r="948" spans="27:47" x14ac:dyDescent="0.2">
      <c r="AA948" s="120"/>
      <c r="AB948" s="120"/>
      <c r="AC948" s="120"/>
      <c r="AD948" s="120"/>
      <c r="AE948" s="120"/>
      <c r="AF948" s="135"/>
      <c r="AG948" s="136"/>
      <c r="AN948" s="120"/>
      <c r="AO948" s="120"/>
      <c r="AP948" s="120"/>
      <c r="AQ948" s="120"/>
      <c r="AR948" s="120"/>
      <c r="AS948" s="120"/>
      <c r="AT948" s="120"/>
      <c r="AU948" s="120"/>
    </row>
    <row r="949" spans="27:47" x14ac:dyDescent="0.2">
      <c r="AA949" s="120"/>
      <c r="AB949" s="120"/>
      <c r="AC949" s="120"/>
      <c r="AD949" s="120"/>
      <c r="AE949" s="120"/>
      <c r="AF949" s="135"/>
      <c r="AG949" s="136"/>
      <c r="AN949" s="120"/>
      <c r="AO949" s="120"/>
      <c r="AP949" s="120"/>
      <c r="AQ949" s="120"/>
      <c r="AR949" s="120"/>
      <c r="AS949" s="120"/>
      <c r="AT949" s="120"/>
      <c r="AU949" s="120"/>
    </row>
    <row r="950" spans="27:47" x14ac:dyDescent="0.2">
      <c r="AA950" s="120"/>
      <c r="AB950" s="120"/>
      <c r="AC950" s="120"/>
      <c r="AD950" s="120"/>
      <c r="AE950" s="120"/>
      <c r="AF950" s="135"/>
      <c r="AG950" s="136"/>
      <c r="AN950" s="120"/>
      <c r="AO950" s="120"/>
      <c r="AP950" s="120"/>
      <c r="AQ950" s="120"/>
      <c r="AR950" s="120"/>
      <c r="AS950" s="120"/>
      <c r="AT950" s="120"/>
      <c r="AU950" s="120"/>
    </row>
    <row r="951" spans="27:47" x14ac:dyDescent="0.2">
      <c r="AA951" s="120"/>
      <c r="AB951" s="120"/>
      <c r="AC951" s="120"/>
      <c r="AD951" s="120"/>
      <c r="AE951" s="120"/>
      <c r="AF951" s="135"/>
      <c r="AG951" s="136"/>
      <c r="AN951" s="120"/>
      <c r="AO951" s="120"/>
      <c r="AP951" s="120"/>
      <c r="AQ951" s="120"/>
      <c r="AR951" s="120"/>
      <c r="AS951" s="120"/>
      <c r="AT951" s="120"/>
      <c r="AU951" s="120"/>
    </row>
    <row r="952" spans="27:47" x14ac:dyDescent="0.2">
      <c r="AA952" s="120"/>
      <c r="AB952" s="120"/>
      <c r="AC952" s="120"/>
      <c r="AD952" s="120"/>
      <c r="AE952" s="120"/>
      <c r="AF952" s="135"/>
      <c r="AG952" s="136"/>
      <c r="AN952" s="120"/>
      <c r="AO952" s="120"/>
      <c r="AP952" s="120"/>
      <c r="AQ952" s="120"/>
      <c r="AR952" s="120"/>
      <c r="AS952" s="120"/>
      <c r="AT952" s="120"/>
      <c r="AU952" s="120"/>
    </row>
    <row r="953" spans="27:47" x14ac:dyDescent="0.2">
      <c r="AA953" s="120"/>
      <c r="AB953" s="120"/>
      <c r="AC953" s="120"/>
      <c r="AD953" s="120"/>
      <c r="AE953" s="120"/>
      <c r="AF953" s="135"/>
      <c r="AG953" s="136"/>
      <c r="AN953" s="120"/>
      <c r="AO953" s="120"/>
      <c r="AP953" s="120"/>
      <c r="AQ953" s="120"/>
      <c r="AR953" s="120"/>
      <c r="AS953" s="120"/>
      <c r="AT953" s="120"/>
      <c r="AU953" s="120"/>
    </row>
    <row r="954" spans="27:47" x14ac:dyDescent="0.2">
      <c r="AA954" s="120"/>
      <c r="AB954" s="120"/>
      <c r="AC954" s="120"/>
      <c r="AD954" s="120"/>
      <c r="AE954" s="120"/>
      <c r="AF954" s="135"/>
      <c r="AG954" s="136"/>
      <c r="AN954" s="120"/>
      <c r="AO954" s="120"/>
      <c r="AP954" s="120"/>
      <c r="AQ954" s="120"/>
      <c r="AR954" s="120"/>
      <c r="AS954" s="120"/>
      <c r="AT954" s="120"/>
      <c r="AU954" s="120"/>
    </row>
    <row r="955" spans="27:47" x14ac:dyDescent="0.2">
      <c r="AA955" s="120"/>
      <c r="AB955" s="120"/>
      <c r="AC955" s="120"/>
      <c r="AD955" s="120"/>
      <c r="AE955" s="120"/>
      <c r="AF955" s="135"/>
      <c r="AG955" s="136"/>
      <c r="AN955" s="120"/>
      <c r="AO955" s="120"/>
      <c r="AP955" s="120"/>
      <c r="AQ955" s="120"/>
      <c r="AR955" s="120"/>
      <c r="AS955" s="120"/>
      <c r="AT955" s="120"/>
      <c r="AU955" s="120"/>
    </row>
    <row r="956" spans="27:47" x14ac:dyDescent="0.2">
      <c r="AA956" s="120"/>
      <c r="AB956" s="120"/>
      <c r="AC956" s="120"/>
      <c r="AD956" s="120"/>
      <c r="AE956" s="120"/>
      <c r="AF956" s="135"/>
      <c r="AG956" s="136"/>
      <c r="AN956" s="120"/>
      <c r="AO956" s="120"/>
      <c r="AP956" s="120"/>
      <c r="AQ956" s="120"/>
      <c r="AR956" s="120"/>
      <c r="AS956" s="120"/>
      <c r="AT956" s="120"/>
      <c r="AU956" s="120"/>
    </row>
    <row r="957" spans="27:47" x14ac:dyDescent="0.2">
      <c r="AA957" s="120"/>
      <c r="AB957" s="120"/>
      <c r="AC957" s="120"/>
      <c r="AD957" s="120"/>
      <c r="AE957" s="120"/>
      <c r="AF957" s="135"/>
      <c r="AG957" s="136"/>
      <c r="AN957" s="120"/>
      <c r="AO957" s="120"/>
      <c r="AP957" s="120"/>
      <c r="AQ957" s="120"/>
      <c r="AR957" s="120"/>
      <c r="AS957" s="120"/>
      <c r="AT957" s="120"/>
      <c r="AU957" s="120"/>
    </row>
    <row r="958" spans="27:47" x14ac:dyDescent="0.2">
      <c r="AA958" s="120"/>
      <c r="AB958" s="120"/>
      <c r="AC958" s="120"/>
      <c r="AD958" s="120"/>
      <c r="AE958" s="120"/>
      <c r="AF958" s="135"/>
      <c r="AG958" s="136"/>
      <c r="AN958" s="120"/>
      <c r="AO958" s="120"/>
      <c r="AP958" s="120"/>
      <c r="AQ958" s="120"/>
      <c r="AR958" s="120"/>
      <c r="AS958" s="120"/>
      <c r="AT958" s="120"/>
      <c r="AU958" s="120"/>
    </row>
    <row r="959" spans="27:47" x14ac:dyDescent="0.2">
      <c r="AA959" s="120"/>
      <c r="AB959" s="120"/>
      <c r="AC959" s="120"/>
      <c r="AD959" s="120"/>
      <c r="AE959" s="120"/>
      <c r="AF959" s="135"/>
      <c r="AG959" s="136"/>
      <c r="AN959" s="120"/>
      <c r="AO959" s="120"/>
      <c r="AP959" s="120"/>
      <c r="AQ959" s="120"/>
      <c r="AR959" s="120"/>
      <c r="AS959" s="120"/>
      <c r="AT959" s="120"/>
      <c r="AU959" s="120"/>
    </row>
    <row r="960" spans="27:47" x14ac:dyDescent="0.2">
      <c r="AA960" s="120"/>
      <c r="AB960" s="120"/>
      <c r="AC960" s="120"/>
      <c r="AD960" s="120"/>
      <c r="AE960" s="120"/>
      <c r="AF960" s="135"/>
      <c r="AG960" s="136"/>
      <c r="AN960" s="120"/>
      <c r="AO960" s="120"/>
      <c r="AP960" s="120"/>
      <c r="AQ960" s="120"/>
      <c r="AR960" s="120"/>
      <c r="AS960" s="120"/>
      <c r="AT960" s="120"/>
      <c r="AU960" s="120"/>
    </row>
    <row r="961" spans="27:47" x14ac:dyDescent="0.2">
      <c r="AA961" s="120"/>
      <c r="AB961" s="120"/>
      <c r="AC961" s="120"/>
      <c r="AD961" s="120"/>
      <c r="AE961" s="120"/>
      <c r="AF961" s="135"/>
      <c r="AG961" s="136"/>
      <c r="AN961" s="120"/>
      <c r="AO961" s="120"/>
      <c r="AP961" s="120"/>
      <c r="AQ961" s="120"/>
      <c r="AR961" s="120"/>
      <c r="AS961" s="120"/>
      <c r="AT961" s="120"/>
      <c r="AU961" s="120"/>
    </row>
    <row r="962" spans="27:47" x14ac:dyDescent="0.2">
      <c r="AA962" s="120"/>
      <c r="AB962" s="120"/>
      <c r="AC962" s="120"/>
      <c r="AD962" s="120"/>
      <c r="AE962" s="120"/>
      <c r="AF962" s="135"/>
      <c r="AG962" s="136"/>
      <c r="AN962" s="120"/>
      <c r="AO962" s="120"/>
      <c r="AP962" s="120"/>
      <c r="AQ962" s="120"/>
      <c r="AR962" s="120"/>
      <c r="AS962" s="120"/>
      <c r="AT962" s="120"/>
      <c r="AU962" s="120"/>
    </row>
    <row r="963" spans="27:47" x14ac:dyDescent="0.2">
      <c r="AA963" s="120"/>
      <c r="AB963" s="120"/>
      <c r="AC963" s="120"/>
      <c r="AD963" s="120"/>
      <c r="AE963" s="120"/>
      <c r="AF963" s="135"/>
      <c r="AG963" s="136"/>
      <c r="AN963" s="120"/>
      <c r="AO963" s="120"/>
      <c r="AP963" s="120"/>
      <c r="AQ963" s="120"/>
      <c r="AR963" s="120"/>
      <c r="AS963" s="120"/>
      <c r="AT963" s="120"/>
      <c r="AU963" s="120"/>
    </row>
    <row r="964" spans="27:47" x14ac:dyDescent="0.2">
      <c r="AA964" s="120"/>
      <c r="AB964" s="120"/>
      <c r="AC964" s="120"/>
      <c r="AD964" s="120"/>
      <c r="AE964" s="120"/>
      <c r="AF964" s="135"/>
      <c r="AG964" s="136"/>
      <c r="AN964" s="120"/>
      <c r="AO964" s="120"/>
      <c r="AP964" s="120"/>
      <c r="AQ964" s="120"/>
      <c r="AR964" s="120"/>
      <c r="AS964" s="120"/>
      <c r="AT964" s="120"/>
      <c r="AU964" s="120"/>
    </row>
    <row r="965" spans="27:47" x14ac:dyDescent="0.2">
      <c r="AA965" s="120"/>
      <c r="AB965" s="120"/>
      <c r="AC965" s="120"/>
      <c r="AD965" s="120"/>
      <c r="AE965" s="120"/>
      <c r="AF965" s="135"/>
      <c r="AG965" s="136"/>
      <c r="AN965" s="120"/>
      <c r="AO965" s="120"/>
      <c r="AP965" s="120"/>
      <c r="AQ965" s="120"/>
      <c r="AR965" s="120"/>
      <c r="AS965" s="120"/>
      <c r="AT965" s="120"/>
      <c r="AU965" s="120"/>
    </row>
    <row r="966" spans="27:47" x14ac:dyDescent="0.2">
      <c r="AA966" s="120"/>
      <c r="AB966" s="120"/>
      <c r="AC966" s="120"/>
      <c r="AD966" s="120"/>
      <c r="AE966" s="120"/>
      <c r="AF966" s="135"/>
      <c r="AG966" s="136"/>
      <c r="AN966" s="120"/>
      <c r="AO966" s="120"/>
      <c r="AP966" s="120"/>
      <c r="AQ966" s="120"/>
      <c r="AR966" s="120"/>
      <c r="AS966" s="120"/>
      <c r="AT966" s="120"/>
      <c r="AU966" s="120"/>
    </row>
    <row r="967" spans="27:47" x14ac:dyDescent="0.2">
      <c r="AA967" s="120"/>
      <c r="AB967" s="120"/>
      <c r="AC967" s="120"/>
      <c r="AD967" s="120"/>
      <c r="AE967" s="120"/>
      <c r="AF967" s="135"/>
      <c r="AG967" s="136"/>
      <c r="AN967" s="120"/>
      <c r="AO967" s="120"/>
      <c r="AP967" s="120"/>
      <c r="AQ967" s="120"/>
      <c r="AR967" s="120"/>
      <c r="AS967" s="120"/>
      <c r="AT967" s="120"/>
      <c r="AU967" s="120"/>
    </row>
    <row r="968" spans="27:47" x14ac:dyDescent="0.2">
      <c r="AA968" s="120"/>
      <c r="AB968" s="120"/>
      <c r="AC968" s="120"/>
      <c r="AD968" s="120"/>
      <c r="AE968" s="120"/>
      <c r="AF968" s="135"/>
      <c r="AG968" s="136"/>
      <c r="AN968" s="120"/>
      <c r="AO968" s="120"/>
      <c r="AP968" s="120"/>
      <c r="AQ968" s="120"/>
      <c r="AR968" s="120"/>
      <c r="AS968" s="120"/>
      <c r="AT968" s="120"/>
      <c r="AU968" s="120"/>
    </row>
    <row r="969" spans="27:47" x14ac:dyDescent="0.2">
      <c r="AA969" s="120"/>
      <c r="AB969" s="120"/>
      <c r="AC969" s="120"/>
      <c r="AD969" s="120"/>
      <c r="AE969" s="120"/>
      <c r="AF969" s="135"/>
      <c r="AG969" s="136"/>
      <c r="AN969" s="120"/>
      <c r="AO969" s="120"/>
      <c r="AP969" s="120"/>
      <c r="AQ969" s="120"/>
      <c r="AR969" s="120"/>
      <c r="AS969" s="120"/>
      <c r="AT969" s="120"/>
      <c r="AU969" s="120"/>
    </row>
    <row r="970" spans="27:47" x14ac:dyDescent="0.2">
      <c r="AA970" s="120"/>
      <c r="AB970" s="120"/>
      <c r="AC970" s="120"/>
      <c r="AD970" s="120"/>
      <c r="AE970" s="120"/>
      <c r="AF970" s="135"/>
      <c r="AG970" s="136"/>
      <c r="AN970" s="120"/>
      <c r="AO970" s="120"/>
      <c r="AP970" s="120"/>
      <c r="AQ970" s="120"/>
      <c r="AR970" s="120"/>
      <c r="AS970" s="120"/>
      <c r="AT970" s="120"/>
      <c r="AU970" s="120"/>
    </row>
    <row r="971" spans="27:47" x14ac:dyDescent="0.2">
      <c r="AA971" s="120"/>
      <c r="AB971" s="120"/>
      <c r="AC971" s="120"/>
      <c r="AD971" s="120"/>
      <c r="AE971" s="120"/>
      <c r="AF971" s="135"/>
      <c r="AG971" s="136"/>
      <c r="AN971" s="120"/>
      <c r="AO971" s="120"/>
      <c r="AP971" s="120"/>
      <c r="AQ971" s="120"/>
      <c r="AR971" s="120"/>
      <c r="AS971" s="120"/>
      <c r="AT971" s="120"/>
      <c r="AU971" s="120"/>
    </row>
    <row r="972" spans="27:47" x14ac:dyDescent="0.2">
      <c r="AA972" s="120"/>
      <c r="AB972" s="120"/>
      <c r="AC972" s="120"/>
      <c r="AD972" s="120"/>
      <c r="AE972" s="120"/>
      <c r="AF972" s="135"/>
      <c r="AG972" s="136"/>
      <c r="AN972" s="120"/>
      <c r="AO972" s="120"/>
      <c r="AP972" s="120"/>
      <c r="AQ972" s="120"/>
      <c r="AR972" s="120"/>
      <c r="AS972" s="120"/>
      <c r="AT972" s="120"/>
      <c r="AU972" s="120"/>
    </row>
    <row r="973" spans="27:47" x14ac:dyDescent="0.2">
      <c r="AA973" s="120"/>
      <c r="AB973" s="120"/>
      <c r="AC973" s="120"/>
      <c r="AD973" s="120"/>
      <c r="AE973" s="120"/>
      <c r="AF973" s="135"/>
      <c r="AG973" s="136"/>
      <c r="AN973" s="120"/>
      <c r="AO973" s="120"/>
      <c r="AP973" s="120"/>
      <c r="AQ973" s="120"/>
      <c r="AR973" s="120"/>
      <c r="AS973" s="120"/>
      <c r="AT973" s="120"/>
      <c r="AU973" s="120"/>
    </row>
    <row r="974" spans="27:47" x14ac:dyDescent="0.2">
      <c r="AA974" s="120"/>
      <c r="AB974" s="120"/>
      <c r="AC974" s="120"/>
      <c r="AD974" s="120"/>
      <c r="AE974" s="120"/>
      <c r="AF974" s="135"/>
      <c r="AG974" s="136"/>
      <c r="AN974" s="120"/>
      <c r="AO974" s="120"/>
      <c r="AP974" s="120"/>
      <c r="AQ974" s="120"/>
      <c r="AR974" s="120"/>
      <c r="AS974" s="120"/>
      <c r="AT974" s="120"/>
      <c r="AU974" s="120"/>
    </row>
    <row r="975" spans="27:47" x14ac:dyDescent="0.2">
      <c r="AA975" s="120"/>
      <c r="AB975" s="120"/>
      <c r="AC975" s="120"/>
      <c r="AD975" s="120"/>
      <c r="AE975" s="120"/>
      <c r="AF975" s="135"/>
      <c r="AG975" s="136"/>
      <c r="AN975" s="120"/>
      <c r="AO975" s="120"/>
      <c r="AP975" s="120"/>
      <c r="AQ975" s="120"/>
      <c r="AR975" s="120"/>
      <c r="AS975" s="120"/>
      <c r="AT975" s="120"/>
      <c r="AU975" s="120"/>
    </row>
    <row r="976" spans="27:47" x14ac:dyDescent="0.2">
      <c r="AA976" s="120"/>
      <c r="AB976" s="120"/>
      <c r="AC976" s="120"/>
      <c r="AD976" s="120"/>
      <c r="AE976" s="120"/>
      <c r="AF976" s="135"/>
      <c r="AG976" s="136"/>
      <c r="AN976" s="120"/>
      <c r="AO976" s="120"/>
      <c r="AP976" s="120"/>
      <c r="AQ976" s="120"/>
      <c r="AR976" s="120"/>
      <c r="AS976" s="120"/>
      <c r="AT976" s="120"/>
      <c r="AU976" s="120"/>
    </row>
    <row r="977" spans="27:47" x14ac:dyDescent="0.2">
      <c r="AA977" s="120"/>
      <c r="AB977" s="120"/>
      <c r="AC977" s="120"/>
      <c r="AD977" s="120"/>
      <c r="AE977" s="120"/>
      <c r="AF977" s="135"/>
      <c r="AG977" s="136"/>
      <c r="AN977" s="120"/>
      <c r="AO977" s="120"/>
      <c r="AP977" s="120"/>
      <c r="AQ977" s="120"/>
      <c r="AR977" s="120"/>
      <c r="AS977" s="120"/>
      <c r="AT977" s="120"/>
      <c r="AU977" s="120"/>
    </row>
    <row r="978" spans="27:47" x14ac:dyDescent="0.2">
      <c r="AA978" s="120"/>
      <c r="AB978" s="120"/>
      <c r="AC978" s="120"/>
      <c r="AD978" s="120"/>
      <c r="AE978" s="120"/>
      <c r="AF978" s="135"/>
      <c r="AG978" s="136"/>
      <c r="AN978" s="120"/>
      <c r="AO978" s="120"/>
      <c r="AP978" s="120"/>
      <c r="AQ978" s="120"/>
      <c r="AR978" s="120"/>
      <c r="AS978" s="120"/>
      <c r="AT978" s="120"/>
      <c r="AU978" s="120"/>
    </row>
    <row r="979" spans="27:47" x14ac:dyDescent="0.2">
      <c r="AA979" s="120"/>
      <c r="AB979" s="120"/>
      <c r="AC979" s="120"/>
      <c r="AD979" s="120"/>
      <c r="AE979" s="120"/>
      <c r="AF979" s="135"/>
      <c r="AG979" s="136"/>
      <c r="AN979" s="120"/>
      <c r="AO979" s="120"/>
      <c r="AP979" s="120"/>
      <c r="AQ979" s="120"/>
      <c r="AR979" s="120"/>
      <c r="AS979" s="120"/>
      <c r="AT979" s="120"/>
      <c r="AU979" s="120"/>
    </row>
    <row r="980" spans="27:47" x14ac:dyDescent="0.2">
      <c r="AA980" s="120"/>
      <c r="AB980" s="120"/>
      <c r="AC980" s="120"/>
      <c r="AD980" s="120"/>
      <c r="AE980" s="120"/>
      <c r="AF980" s="135"/>
      <c r="AG980" s="136"/>
      <c r="AN980" s="120"/>
      <c r="AO980" s="120"/>
      <c r="AP980" s="120"/>
      <c r="AQ980" s="120"/>
      <c r="AR980" s="120"/>
      <c r="AS980" s="120"/>
      <c r="AT980" s="120"/>
      <c r="AU980" s="120"/>
    </row>
    <row r="981" spans="27:47" x14ac:dyDescent="0.2">
      <c r="AA981" s="120"/>
      <c r="AB981" s="120"/>
      <c r="AC981" s="120"/>
      <c r="AD981" s="120"/>
      <c r="AE981" s="120"/>
      <c r="AF981" s="135"/>
      <c r="AG981" s="136"/>
      <c r="AN981" s="120"/>
      <c r="AO981" s="120"/>
      <c r="AP981" s="120"/>
      <c r="AQ981" s="120"/>
      <c r="AR981" s="120"/>
      <c r="AS981" s="120"/>
      <c r="AT981" s="120"/>
      <c r="AU981" s="120"/>
    </row>
    <row r="982" spans="27:47" x14ac:dyDescent="0.2">
      <c r="AA982" s="120"/>
      <c r="AB982" s="120"/>
      <c r="AC982" s="120"/>
      <c r="AD982" s="120"/>
      <c r="AE982" s="120"/>
      <c r="AF982" s="135"/>
      <c r="AG982" s="136"/>
      <c r="AN982" s="120"/>
      <c r="AO982" s="120"/>
      <c r="AP982" s="120"/>
      <c r="AQ982" s="120"/>
      <c r="AR982" s="120"/>
      <c r="AS982" s="120"/>
      <c r="AT982" s="120"/>
      <c r="AU982" s="120"/>
    </row>
    <row r="983" spans="27:47" x14ac:dyDescent="0.2">
      <c r="AA983" s="120"/>
      <c r="AB983" s="120"/>
      <c r="AC983" s="120"/>
      <c r="AD983" s="120"/>
      <c r="AE983" s="120"/>
      <c r="AF983" s="135"/>
      <c r="AG983" s="136"/>
      <c r="AN983" s="120"/>
      <c r="AO983" s="120"/>
      <c r="AP983" s="120"/>
      <c r="AQ983" s="120"/>
      <c r="AR983" s="120"/>
      <c r="AS983" s="120"/>
      <c r="AT983" s="120"/>
      <c r="AU983" s="120"/>
    </row>
    <row r="984" spans="27:47" x14ac:dyDescent="0.2">
      <c r="AA984" s="120"/>
      <c r="AB984" s="120"/>
      <c r="AC984" s="120"/>
      <c r="AD984" s="120"/>
      <c r="AE984" s="120"/>
      <c r="AF984" s="135"/>
      <c r="AG984" s="136"/>
      <c r="AN984" s="120"/>
      <c r="AO984" s="120"/>
      <c r="AP984" s="120"/>
      <c r="AQ984" s="120"/>
      <c r="AR984" s="120"/>
      <c r="AS984" s="120"/>
      <c r="AT984" s="120"/>
      <c r="AU984" s="120"/>
    </row>
    <row r="985" spans="27:47" x14ac:dyDescent="0.2">
      <c r="AA985" s="120"/>
      <c r="AB985" s="120"/>
      <c r="AC985" s="120"/>
      <c r="AD985" s="120"/>
      <c r="AE985" s="120"/>
      <c r="AF985" s="135"/>
      <c r="AG985" s="136"/>
      <c r="AN985" s="120"/>
      <c r="AO985" s="120"/>
      <c r="AP985" s="120"/>
      <c r="AQ985" s="120"/>
      <c r="AR985" s="120"/>
      <c r="AS985" s="120"/>
      <c r="AT985" s="120"/>
      <c r="AU985" s="120"/>
    </row>
    <row r="986" spans="27:47" x14ac:dyDescent="0.2">
      <c r="AA986" s="120"/>
      <c r="AB986" s="120"/>
      <c r="AC986" s="120"/>
      <c r="AD986" s="120"/>
      <c r="AE986" s="120"/>
      <c r="AF986" s="135"/>
      <c r="AG986" s="136"/>
      <c r="AN986" s="120"/>
      <c r="AO986" s="120"/>
      <c r="AP986" s="120"/>
      <c r="AQ986" s="120"/>
      <c r="AR986" s="120"/>
      <c r="AS986" s="120"/>
      <c r="AT986" s="120"/>
      <c r="AU986" s="120"/>
    </row>
    <row r="987" spans="27:47" x14ac:dyDescent="0.2">
      <c r="AA987" s="120"/>
      <c r="AB987" s="120"/>
      <c r="AC987" s="120"/>
      <c r="AD987" s="120"/>
      <c r="AE987" s="120"/>
      <c r="AF987" s="135"/>
      <c r="AG987" s="136"/>
      <c r="AN987" s="120"/>
      <c r="AO987" s="120"/>
      <c r="AP987" s="120"/>
      <c r="AQ987" s="120"/>
      <c r="AR987" s="120"/>
      <c r="AS987" s="120"/>
      <c r="AT987" s="120"/>
      <c r="AU987" s="120"/>
    </row>
    <row r="988" spans="27:47" x14ac:dyDescent="0.2">
      <c r="AA988" s="120"/>
      <c r="AB988" s="120"/>
      <c r="AC988" s="120"/>
      <c r="AD988" s="120"/>
      <c r="AE988" s="120"/>
      <c r="AF988" s="135"/>
      <c r="AG988" s="136"/>
      <c r="AN988" s="120"/>
      <c r="AO988" s="120"/>
      <c r="AP988" s="120"/>
      <c r="AQ988" s="120"/>
      <c r="AR988" s="120"/>
      <c r="AS988" s="120"/>
      <c r="AT988" s="120"/>
      <c r="AU988" s="120"/>
    </row>
    <row r="989" spans="27:47" x14ac:dyDescent="0.2">
      <c r="AA989" s="120"/>
      <c r="AB989" s="120"/>
      <c r="AC989" s="120"/>
      <c r="AD989" s="120"/>
      <c r="AE989" s="120"/>
      <c r="AF989" s="135"/>
      <c r="AG989" s="136"/>
      <c r="AN989" s="120"/>
      <c r="AO989" s="120"/>
      <c r="AP989" s="120"/>
      <c r="AQ989" s="120"/>
      <c r="AR989" s="120"/>
      <c r="AS989" s="120"/>
      <c r="AT989" s="120"/>
      <c r="AU989" s="120"/>
    </row>
    <row r="990" spans="27:47" x14ac:dyDescent="0.2">
      <c r="AA990" s="120"/>
      <c r="AB990" s="120"/>
      <c r="AC990" s="120"/>
      <c r="AD990" s="120"/>
      <c r="AE990" s="120"/>
      <c r="AF990" s="135"/>
      <c r="AG990" s="136"/>
      <c r="AN990" s="120"/>
      <c r="AO990" s="120"/>
      <c r="AP990" s="120"/>
      <c r="AQ990" s="120"/>
      <c r="AR990" s="120"/>
      <c r="AS990" s="120"/>
      <c r="AT990" s="120"/>
      <c r="AU990" s="120"/>
    </row>
    <row r="991" spans="27:47" x14ac:dyDescent="0.2">
      <c r="AA991" s="120"/>
      <c r="AB991" s="120"/>
      <c r="AC991" s="120"/>
      <c r="AD991" s="120"/>
      <c r="AE991" s="120"/>
      <c r="AF991" s="135"/>
      <c r="AG991" s="136"/>
      <c r="AN991" s="120"/>
      <c r="AO991" s="120"/>
      <c r="AP991" s="120"/>
      <c r="AQ991" s="120"/>
      <c r="AR991" s="120"/>
      <c r="AS991" s="120"/>
      <c r="AT991" s="120"/>
      <c r="AU991" s="120"/>
    </row>
    <row r="992" spans="27:47" x14ac:dyDescent="0.2">
      <c r="AA992" s="120"/>
      <c r="AB992" s="120"/>
      <c r="AC992" s="120"/>
      <c r="AD992" s="120"/>
      <c r="AE992" s="120"/>
      <c r="AF992" s="135"/>
      <c r="AG992" s="136"/>
      <c r="AN992" s="120"/>
      <c r="AO992" s="120"/>
      <c r="AP992" s="120"/>
      <c r="AQ992" s="120"/>
      <c r="AR992" s="120"/>
      <c r="AS992" s="120"/>
      <c r="AT992" s="120"/>
      <c r="AU992" s="120"/>
    </row>
    <row r="993" spans="27:47" x14ac:dyDescent="0.2">
      <c r="AA993" s="120"/>
      <c r="AB993" s="120"/>
      <c r="AC993" s="120"/>
      <c r="AD993" s="120"/>
      <c r="AE993" s="120"/>
      <c r="AF993" s="135"/>
      <c r="AG993" s="136"/>
      <c r="AN993" s="120"/>
      <c r="AO993" s="120"/>
      <c r="AP993" s="120"/>
      <c r="AQ993" s="120"/>
      <c r="AR993" s="120"/>
      <c r="AS993" s="120"/>
      <c r="AT993" s="120"/>
      <c r="AU993" s="120"/>
    </row>
    <row r="994" spans="27:47" x14ac:dyDescent="0.2">
      <c r="AA994" s="120"/>
      <c r="AB994" s="120"/>
      <c r="AC994" s="120"/>
      <c r="AD994" s="120"/>
      <c r="AE994" s="120"/>
      <c r="AF994" s="135"/>
      <c r="AG994" s="136"/>
      <c r="AN994" s="120"/>
      <c r="AO994" s="120"/>
      <c r="AP994" s="120"/>
      <c r="AQ994" s="120"/>
      <c r="AR994" s="120"/>
      <c r="AS994" s="120"/>
      <c r="AT994" s="120"/>
      <c r="AU994" s="120"/>
    </row>
    <row r="995" spans="27:47" x14ac:dyDescent="0.2">
      <c r="AA995" s="120"/>
      <c r="AB995" s="120"/>
      <c r="AC995" s="120"/>
      <c r="AD995" s="120"/>
      <c r="AE995" s="120"/>
      <c r="AF995" s="135"/>
      <c r="AG995" s="136"/>
      <c r="AN995" s="120"/>
      <c r="AO995" s="120"/>
      <c r="AP995" s="120"/>
      <c r="AQ995" s="120"/>
      <c r="AR995" s="120"/>
      <c r="AS995" s="120"/>
      <c r="AT995" s="120"/>
      <c r="AU995" s="120"/>
    </row>
    <row r="996" spans="27:47" x14ac:dyDescent="0.2">
      <c r="AA996" s="120"/>
      <c r="AB996" s="120"/>
      <c r="AC996" s="120"/>
      <c r="AD996" s="120"/>
      <c r="AE996" s="120"/>
      <c r="AF996" s="135"/>
      <c r="AG996" s="136"/>
      <c r="AN996" s="120"/>
      <c r="AO996" s="120"/>
      <c r="AP996" s="120"/>
      <c r="AQ996" s="120"/>
      <c r="AR996" s="120"/>
      <c r="AS996" s="120"/>
      <c r="AT996" s="120"/>
      <c r="AU996" s="120"/>
    </row>
    <row r="997" spans="27:47" x14ac:dyDescent="0.2">
      <c r="AA997" s="120"/>
      <c r="AB997" s="120"/>
      <c r="AC997" s="120"/>
      <c r="AD997" s="120"/>
      <c r="AE997" s="120"/>
      <c r="AF997" s="135"/>
      <c r="AG997" s="136"/>
      <c r="AN997" s="120"/>
      <c r="AO997" s="120"/>
      <c r="AP997" s="120"/>
      <c r="AQ997" s="120"/>
      <c r="AR997" s="120"/>
      <c r="AS997" s="120"/>
      <c r="AT997" s="120"/>
      <c r="AU997" s="120"/>
    </row>
    <row r="998" spans="27:47" x14ac:dyDescent="0.2">
      <c r="AA998" s="120"/>
      <c r="AB998" s="120"/>
      <c r="AC998" s="120"/>
      <c r="AD998" s="120"/>
      <c r="AE998" s="120"/>
      <c r="AF998" s="135"/>
      <c r="AG998" s="136"/>
      <c r="AN998" s="120"/>
      <c r="AO998" s="120"/>
      <c r="AP998" s="120"/>
      <c r="AQ998" s="120"/>
      <c r="AR998" s="120"/>
      <c r="AS998" s="120"/>
      <c r="AT998" s="120"/>
      <c r="AU998" s="120"/>
    </row>
    <row r="999" spans="27:47" x14ac:dyDescent="0.2">
      <c r="AA999" s="120"/>
      <c r="AB999" s="120"/>
      <c r="AC999" s="120"/>
      <c r="AD999" s="120"/>
      <c r="AE999" s="120"/>
      <c r="AF999" s="135"/>
      <c r="AG999" s="136"/>
      <c r="AN999" s="120"/>
      <c r="AO999" s="120"/>
      <c r="AP999" s="120"/>
      <c r="AQ999" s="120"/>
      <c r="AR999" s="120"/>
      <c r="AS999" s="120"/>
      <c r="AT999" s="120"/>
      <c r="AU999" s="120"/>
    </row>
    <row r="1000" spans="27:47" x14ac:dyDescent="0.2">
      <c r="AA1000" s="120"/>
      <c r="AB1000" s="120"/>
      <c r="AC1000" s="120"/>
      <c r="AD1000" s="120"/>
      <c r="AE1000" s="120"/>
      <c r="AF1000" s="135"/>
      <c r="AG1000" s="136"/>
      <c r="AN1000" s="120"/>
      <c r="AO1000" s="120"/>
      <c r="AP1000" s="120"/>
      <c r="AQ1000" s="120"/>
      <c r="AR1000" s="120"/>
      <c r="AS1000" s="120"/>
      <c r="AT1000" s="120"/>
      <c r="AU1000" s="120"/>
    </row>
    <row r="1001" spans="27:47" x14ac:dyDescent="0.2">
      <c r="AA1001" s="120"/>
      <c r="AB1001" s="120"/>
      <c r="AC1001" s="120"/>
      <c r="AD1001" s="120"/>
      <c r="AE1001" s="120"/>
      <c r="AF1001" s="135"/>
      <c r="AG1001" s="136"/>
      <c r="AN1001" s="120"/>
      <c r="AO1001" s="120"/>
      <c r="AP1001" s="120"/>
      <c r="AQ1001" s="120"/>
      <c r="AR1001" s="120"/>
      <c r="AS1001" s="120"/>
      <c r="AT1001" s="120"/>
      <c r="AU1001" s="120"/>
    </row>
    <row r="1002" spans="27:47" x14ac:dyDescent="0.2">
      <c r="AA1002" s="120"/>
      <c r="AB1002" s="120"/>
      <c r="AC1002" s="120"/>
      <c r="AD1002" s="120"/>
      <c r="AE1002" s="120"/>
      <c r="AF1002" s="135"/>
      <c r="AG1002" s="136"/>
      <c r="AN1002" s="120"/>
      <c r="AO1002" s="120"/>
      <c r="AP1002" s="120"/>
      <c r="AQ1002" s="120"/>
      <c r="AR1002" s="120"/>
      <c r="AS1002" s="120"/>
      <c r="AT1002" s="120"/>
      <c r="AU1002" s="120"/>
    </row>
    <row r="1003" spans="27:47" x14ac:dyDescent="0.2">
      <c r="AA1003" s="120"/>
      <c r="AB1003" s="120"/>
      <c r="AC1003" s="120"/>
      <c r="AD1003" s="120"/>
      <c r="AE1003" s="120"/>
      <c r="AF1003" s="135"/>
      <c r="AG1003" s="136"/>
      <c r="AN1003" s="120"/>
      <c r="AO1003" s="120"/>
      <c r="AP1003" s="120"/>
      <c r="AQ1003" s="120"/>
      <c r="AR1003" s="120"/>
      <c r="AS1003" s="120"/>
      <c r="AT1003" s="120"/>
      <c r="AU1003" s="120"/>
    </row>
    <row r="1004" spans="27:47" x14ac:dyDescent="0.2">
      <c r="AA1004" s="120"/>
      <c r="AB1004" s="120"/>
      <c r="AC1004" s="120"/>
      <c r="AD1004" s="120"/>
      <c r="AE1004" s="120"/>
      <c r="AF1004" s="135"/>
      <c r="AG1004" s="136"/>
      <c r="AN1004" s="120"/>
      <c r="AO1004" s="120"/>
      <c r="AP1004" s="120"/>
      <c r="AQ1004" s="120"/>
      <c r="AR1004" s="120"/>
      <c r="AS1004" s="120"/>
      <c r="AT1004" s="120"/>
      <c r="AU1004" s="120"/>
    </row>
    <row r="1005" spans="27:47" x14ac:dyDescent="0.2">
      <c r="AA1005" s="120"/>
      <c r="AB1005" s="120"/>
      <c r="AC1005" s="120"/>
      <c r="AD1005" s="120"/>
      <c r="AE1005" s="120"/>
      <c r="AF1005" s="135"/>
      <c r="AG1005" s="136"/>
      <c r="AN1005" s="120"/>
      <c r="AO1005" s="120"/>
      <c r="AP1005" s="120"/>
      <c r="AQ1005" s="120"/>
      <c r="AR1005" s="120"/>
      <c r="AS1005" s="120"/>
      <c r="AT1005" s="120"/>
      <c r="AU1005" s="120"/>
    </row>
    <row r="1006" spans="27:47" x14ac:dyDescent="0.2">
      <c r="AA1006" s="120"/>
      <c r="AB1006" s="120"/>
      <c r="AC1006" s="120"/>
      <c r="AD1006" s="120"/>
      <c r="AE1006" s="120"/>
      <c r="AF1006" s="135"/>
      <c r="AG1006" s="136"/>
      <c r="AN1006" s="120"/>
      <c r="AO1006" s="120"/>
      <c r="AP1006" s="120"/>
      <c r="AQ1006" s="120"/>
      <c r="AR1006" s="120"/>
      <c r="AS1006" s="120"/>
      <c r="AT1006" s="120"/>
      <c r="AU1006" s="120"/>
    </row>
    <row r="1007" spans="27:47" x14ac:dyDescent="0.2">
      <c r="AA1007" s="120"/>
      <c r="AB1007" s="120"/>
      <c r="AC1007" s="120"/>
      <c r="AD1007" s="120"/>
      <c r="AE1007" s="120"/>
      <c r="AF1007" s="135"/>
      <c r="AG1007" s="136"/>
      <c r="AN1007" s="120"/>
      <c r="AO1007" s="120"/>
      <c r="AP1007" s="120"/>
      <c r="AQ1007" s="120"/>
      <c r="AR1007" s="120"/>
      <c r="AS1007" s="120"/>
      <c r="AT1007" s="120"/>
      <c r="AU1007" s="120"/>
    </row>
    <row r="1008" spans="27:47" x14ac:dyDescent="0.2">
      <c r="AA1008" s="120"/>
      <c r="AB1008" s="120"/>
      <c r="AC1008" s="120"/>
      <c r="AD1008" s="120"/>
      <c r="AE1008" s="120"/>
      <c r="AF1008" s="135"/>
      <c r="AG1008" s="136"/>
      <c r="AN1008" s="120"/>
      <c r="AO1008" s="120"/>
      <c r="AP1008" s="120"/>
      <c r="AQ1008" s="120"/>
      <c r="AR1008" s="120"/>
      <c r="AS1008" s="120"/>
      <c r="AT1008" s="120"/>
      <c r="AU1008" s="120"/>
    </row>
    <row r="1009" spans="27:47" x14ac:dyDescent="0.2">
      <c r="AA1009" s="120"/>
      <c r="AB1009" s="120"/>
      <c r="AC1009" s="120"/>
      <c r="AD1009" s="120"/>
      <c r="AE1009" s="120"/>
      <c r="AF1009" s="135"/>
      <c r="AG1009" s="136"/>
      <c r="AN1009" s="120"/>
      <c r="AO1009" s="120"/>
      <c r="AP1009" s="120"/>
      <c r="AQ1009" s="120"/>
      <c r="AR1009" s="120"/>
      <c r="AS1009" s="120"/>
      <c r="AT1009" s="120"/>
      <c r="AU1009" s="120"/>
    </row>
    <row r="1010" spans="27:47" x14ac:dyDescent="0.2">
      <c r="AA1010" s="120"/>
      <c r="AB1010" s="120"/>
      <c r="AC1010" s="120"/>
      <c r="AD1010" s="120"/>
      <c r="AE1010" s="120"/>
      <c r="AF1010" s="135"/>
      <c r="AG1010" s="136"/>
      <c r="AN1010" s="120"/>
      <c r="AO1010" s="120"/>
      <c r="AP1010" s="120"/>
      <c r="AQ1010" s="120"/>
      <c r="AR1010" s="120"/>
      <c r="AS1010" s="120"/>
      <c r="AT1010" s="120"/>
      <c r="AU1010" s="120"/>
    </row>
    <row r="1011" spans="27:47" x14ac:dyDescent="0.2">
      <c r="AA1011" s="120"/>
      <c r="AB1011" s="120"/>
      <c r="AC1011" s="120"/>
      <c r="AD1011" s="120"/>
      <c r="AE1011" s="120"/>
      <c r="AF1011" s="135"/>
      <c r="AG1011" s="136"/>
      <c r="AN1011" s="120"/>
      <c r="AO1011" s="120"/>
      <c r="AP1011" s="120"/>
      <c r="AQ1011" s="120"/>
      <c r="AR1011" s="120"/>
      <c r="AS1011" s="120"/>
      <c r="AT1011" s="120"/>
      <c r="AU1011" s="120"/>
    </row>
    <row r="1012" spans="27:47" x14ac:dyDescent="0.2">
      <c r="AA1012" s="120"/>
      <c r="AB1012" s="120"/>
      <c r="AC1012" s="120"/>
      <c r="AD1012" s="120"/>
      <c r="AE1012" s="120"/>
      <c r="AF1012" s="135"/>
      <c r="AG1012" s="136"/>
      <c r="AN1012" s="120"/>
      <c r="AO1012" s="120"/>
      <c r="AP1012" s="120"/>
      <c r="AQ1012" s="120"/>
      <c r="AR1012" s="120"/>
      <c r="AS1012" s="120"/>
      <c r="AT1012" s="120"/>
      <c r="AU1012" s="120"/>
    </row>
    <row r="1013" spans="27:47" x14ac:dyDescent="0.2">
      <c r="AA1013" s="120"/>
      <c r="AB1013" s="120"/>
      <c r="AC1013" s="120"/>
      <c r="AD1013" s="120"/>
      <c r="AE1013" s="120"/>
      <c r="AF1013" s="135"/>
      <c r="AG1013" s="136"/>
      <c r="AN1013" s="120"/>
      <c r="AO1013" s="120"/>
      <c r="AP1013" s="120"/>
      <c r="AQ1013" s="120"/>
      <c r="AR1013" s="120"/>
      <c r="AS1013" s="120"/>
      <c r="AT1013" s="120"/>
      <c r="AU1013" s="120"/>
    </row>
    <row r="1014" spans="27:47" x14ac:dyDescent="0.2">
      <c r="AA1014" s="120"/>
      <c r="AB1014" s="120"/>
      <c r="AC1014" s="120"/>
      <c r="AD1014" s="120"/>
      <c r="AE1014" s="120"/>
      <c r="AF1014" s="135"/>
      <c r="AG1014" s="136"/>
      <c r="AN1014" s="120"/>
      <c r="AO1014" s="120"/>
      <c r="AP1014" s="120"/>
      <c r="AQ1014" s="120"/>
      <c r="AR1014" s="120"/>
      <c r="AS1014" s="120"/>
      <c r="AT1014" s="120"/>
      <c r="AU1014" s="120"/>
    </row>
    <row r="1015" spans="27:47" x14ac:dyDescent="0.2">
      <c r="AA1015" s="120"/>
      <c r="AB1015" s="120"/>
      <c r="AC1015" s="120"/>
      <c r="AD1015" s="120"/>
      <c r="AE1015" s="120"/>
      <c r="AF1015" s="135"/>
      <c r="AG1015" s="136"/>
      <c r="AN1015" s="120"/>
      <c r="AO1015" s="120"/>
      <c r="AP1015" s="120"/>
      <c r="AQ1015" s="120"/>
      <c r="AR1015" s="120"/>
      <c r="AS1015" s="120"/>
      <c r="AT1015" s="120"/>
      <c r="AU1015" s="120"/>
    </row>
    <row r="1016" spans="27:47" x14ac:dyDescent="0.2">
      <c r="AA1016" s="120"/>
      <c r="AB1016" s="120"/>
      <c r="AC1016" s="120"/>
      <c r="AD1016" s="120"/>
      <c r="AE1016" s="120"/>
      <c r="AF1016" s="135"/>
      <c r="AG1016" s="136"/>
      <c r="AN1016" s="120"/>
      <c r="AO1016" s="120"/>
      <c r="AP1016" s="120"/>
      <c r="AQ1016" s="120"/>
      <c r="AR1016" s="120"/>
      <c r="AS1016" s="120"/>
      <c r="AT1016" s="120"/>
      <c r="AU1016" s="120"/>
    </row>
    <row r="1017" spans="27:47" x14ac:dyDescent="0.2">
      <c r="AA1017" s="120"/>
      <c r="AB1017" s="120"/>
      <c r="AC1017" s="120"/>
      <c r="AD1017" s="120"/>
      <c r="AE1017" s="120"/>
      <c r="AF1017" s="135"/>
      <c r="AG1017" s="136"/>
      <c r="AN1017" s="120"/>
      <c r="AO1017" s="120"/>
      <c r="AP1017" s="120"/>
      <c r="AQ1017" s="120"/>
      <c r="AR1017" s="120"/>
      <c r="AS1017" s="120"/>
      <c r="AT1017" s="120"/>
      <c r="AU1017" s="120"/>
    </row>
    <row r="1018" spans="27:47" x14ac:dyDescent="0.2">
      <c r="AA1018" s="120"/>
      <c r="AB1018" s="120"/>
      <c r="AC1018" s="120"/>
      <c r="AD1018" s="120"/>
      <c r="AE1018" s="120"/>
      <c r="AF1018" s="135"/>
      <c r="AG1018" s="136"/>
      <c r="AN1018" s="120"/>
      <c r="AO1018" s="120"/>
      <c r="AP1018" s="120"/>
      <c r="AQ1018" s="120"/>
      <c r="AR1018" s="120"/>
      <c r="AS1018" s="120"/>
      <c r="AT1018" s="120"/>
      <c r="AU1018" s="120"/>
    </row>
    <row r="1019" spans="27:47" x14ac:dyDescent="0.2">
      <c r="AA1019" s="120"/>
      <c r="AB1019" s="120"/>
      <c r="AC1019" s="120"/>
      <c r="AD1019" s="120"/>
      <c r="AE1019" s="120"/>
      <c r="AF1019" s="135"/>
      <c r="AG1019" s="136"/>
      <c r="AN1019" s="120"/>
      <c r="AO1019" s="120"/>
      <c r="AP1019" s="120"/>
      <c r="AQ1019" s="120"/>
      <c r="AR1019" s="120"/>
      <c r="AS1019" s="120"/>
      <c r="AT1019" s="120"/>
      <c r="AU1019" s="120"/>
    </row>
    <row r="1020" spans="27:47" x14ac:dyDescent="0.2">
      <c r="AA1020" s="120"/>
      <c r="AB1020" s="120"/>
      <c r="AC1020" s="120"/>
      <c r="AD1020" s="120"/>
      <c r="AE1020" s="120"/>
      <c r="AF1020" s="135"/>
      <c r="AG1020" s="136"/>
      <c r="AN1020" s="120"/>
      <c r="AO1020" s="120"/>
      <c r="AP1020" s="120"/>
      <c r="AQ1020" s="120"/>
      <c r="AR1020" s="120"/>
      <c r="AS1020" s="120"/>
      <c r="AT1020" s="120"/>
      <c r="AU1020" s="120"/>
    </row>
    <row r="1021" spans="27:47" x14ac:dyDescent="0.2">
      <c r="AA1021" s="120"/>
      <c r="AB1021" s="120"/>
      <c r="AC1021" s="120"/>
      <c r="AD1021" s="120"/>
      <c r="AE1021" s="120"/>
      <c r="AF1021" s="135"/>
      <c r="AG1021" s="136"/>
      <c r="AN1021" s="120"/>
      <c r="AO1021" s="120"/>
      <c r="AP1021" s="120"/>
      <c r="AQ1021" s="120"/>
      <c r="AR1021" s="120"/>
      <c r="AS1021" s="120"/>
      <c r="AT1021" s="120"/>
      <c r="AU1021" s="120"/>
    </row>
    <row r="1022" spans="27:47" x14ac:dyDescent="0.2">
      <c r="AA1022" s="120"/>
      <c r="AB1022" s="120"/>
      <c r="AC1022" s="120"/>
      <c r="AD1022" s="120"/>
      <c r="AE1022" s="120"/>
      <c r="AF1022" s="135"/>
      <c r="AG1022" s="136"/>
      <c r="AN1022" s="120"/>
      <c r="AO1022" s="120"/>
      <c r="AP1022" s="120"/>
      <c r="AQ1022" s="120"/>
      <c r="AR1022" s="120"/>
      <c r="AS1022" s="120"/>
      <c r="AT1022" s="120"/>
      <c r="AU1022" s="120"/>
    </row>
    <row r="1023" spans="27:47" x14ac:dyDescent="0.2">
      <c r="AA1023" s="120"/>
      <c r="AB1023" s="120"/>
      <c r="AC1023" s="120"/>
      <c r="AD1023" s="120"/>
      <c r="AE1023" s="120"/>
      <c r="AF1023" s="135"/>
      <c r="AG1023" s="136"/>
      <c r="AN1023" s="120"/>
      <c r="AO1023" s="120"/>
      <c r="AP1023" s="120"/>
      <c r="AQ1023" s="120"/>
      <c r="AR1023" s="120"/>
      <c r="AS1023" s="120"/>
      <c r="AT1023" s="120"/>
      <c r="AU1023" s="120"/>
    </row>
    <row r="1024" spans="27:47" x14ac:dyDescent="0.2">
      <c r="AA1024" s="120"/>
      <c r="AB1024" s="120"/>
      <c r="AC1024" s="120"/>
      <c r="AD1024" s="120"/>
      <c r="AE1024" s="120"/>
      <c r="AF1024" s="135"/>
      <c r="AG1024" s="136"/>
      <c r="AN1024" s="120"/>
      <c r="AO1024" s="120"/>
      <c r="AP1024" s="120"/>
      <c r="AQ1024" s="120"/>
      <c r="AR1024" s="120"/>
      <c r="AS1024" s="120"/>
      <c r="AT1024" s="120"/>
      <c r="AU1024" s="120"/>
    </row>
    <row r="1025" spans="27:47" x14ac:dyDescent="0.2">
      <c r="AA1025" s="120"/>
      <c r="AB1025" s="120"/>
      <c r="AC1025" s="120"/>
      <c r="AD1025" s="120"/>
      <c r="AE1025" s="120"/>
      <c r="AF1025" s="135"/>
      <c r="AG1025" s="136"/>
      <c r="AN1025" s="120"/>
      <c r="AO1025" s="120"/>
      <c r="AP1025" s="120"/>
      <c r="AQ1025" s="120"/>
      <c r="AR1025" s="120"/>
      <c r="AS1025" s="120"/>
      <c r="AT1025" s="120"/>
      <c r="AU1025" s="120"/>
    </row>
    <row r="1026" spans="27:47" x14ac:dyDescent="0.2">
      <c r="AA1026" s="120"/>
      <c r="AB1026" s="120"/>
      <c r="AC1026" s="120"/>
      <c r="AD1026" s="120"/>
      <c r="AE1026" s="120"/>
      <c r="AF1026" s="135"/>
      <c r="AG1026" s="136"/>
      <c r="AN1026" s="120"/>
      <c r="AO1026" s="120"/>
      <c r="AP1026" s="120"/>
      <c r="AQ1026" s="120"/>
      <c r="AR1026" s="120"/>
      <c r="AS1026" s="120"/>
      <c r="AT1026" s="120"/>
      <c r="AU1026" s="120"/>
    </row>
    <row r="1027" spans="27:47" x14ac:dyDescent="0.2">
      <c r="AA1027" s="120"/>
      <c r="AB1027" s="120"/>
      <c r="AC1027" s="120"/>
      <c r="AD1027" s="120"/>
      <c r="AE1027" s="120"/>
      <c r="AF1027" s="135"/>
      <c r="AG1027" s="136"/>
      <c r="AN1027" s="120"/>
      <c r="AO1027" s="120"/>
      <c r="AP1027" s="120"/>
      <c r="AQ1027" s="120"/>
      <c r="AR1027" s="120"/>
      <c r="AS1027" s="120"/>
      <c r="AT1027" s="120"/>
      <c r="AU1027" s="120"/>
    </row>
    <row r="1028" spans="27:47" x14ac:dyDescent="0.2">
      <c r="AA1028" s="120"/>
      <c r="AB1028" s="120"/>
      <c r="AC1028" s="120"/>
      <c r="AD1028" s="120"/>
      <c r="AE1028" s="120"/>
      <c r="AF1028" s="135"/>
      <c r="AG1028" s="136"/>
      <c r="AN1028" s="120"/>
      <c r="AO1028" s="120"/>
      <c r="AP1028" s="120"/>
      <c r="AQ1028" s="120"/>
      <c r="AR1028" s="120"/>
      <c r="AS1028" s="120"/>
      <c r="AT1028" s="120"/>
      <c r="AU1028" s="120"/>
    </row>
    <row r="1029" spans="27:47" x14ac:dyDescent="0.2">
      <c r="AA1029" s="120"/>
      <c r="AB1029" s="120"/>
      <c r="AC1029" s="120"/>
      <c r="AD1029" s="120"/>
      <c r="AE1029" s="120"/>
      <c r="AF1029" s="135"/>
      <c r="AG1029" s="136"/>
      <c r="AN1029" s="120"/>
      <c r="AO1029" s="120"/>
      <c r="AP1029" s="120"/>
      <c r="AQ1029" s="120"/>
      <c r="AR1029" s="120"/>
      <c r="AS1029" s="120"/>
      <c r="AT1029" s="120"/>
      <c r="AU1029" s="120"/>
    </row>
    <row r="1030" spans="27:47" x14ac:dyDescent="0.2">
      <c r="AA1030" s="120"/>
      <c r="AB1030" s="120"/>
      <c r="AC1030" s="120"/>
      <c r="AD1030" s="120"/>
      <c r="AE1030" s="120"/>
      <c r="AF1030" s="135"/>
      <c r="AG1030" s="136"/>
      <c r="AN1030" s="120"/>
      <c r="AO1030" s="120"/>
      <c r="AP1030" s="120"/>
      <c r="AQ1030" s="120"/>
      <c r="AR1030" s="120"/>
      <c r="AS1030" s="120"/>
      <c r="AT1030" s="120"/>
      <c r="AU1030" s="120"/>
    </row>
    <row r="1031" spans="27:47" x14ac:dyDescent="0.2">
      <c r="AA1031" s="120"/>
      <c r="AB1031" s="120"/>
      <c r="AC1031" s="120"/>
      <c r="AD1031" s="120"/>
      <c r="AE1031" s="120"/>
      <c r="AF1031" s="135"/>
      <c r="AG1031" s="136"/>
      <c r="AN1031" s="120"/>
      <c r="AO1031" s="120"/>
      <c r="AP1031" s="120"/>
      <c r="AQ1031" s="120"/>
      <c r="AR1031" s="120"/>
      <c r="AS1031" s="120"/>
      <c r="AT1031" s="120"/>
      <c r="AU1031" s="120"/>
    </row>
    <row r="1032" spans="27:47" x14ac:dyDescent="0.2">
      <c r="AA1032" s="120"/>
      <c r="AB1032" s="120"/>
      <c r="AC1032" s="120"/>
      <c r="AD1032" s="120"/>
      <c r="AE1032" s="120"/>
      <c r="AF1032" s="135"/>
      <c r="AG1032" s="136"/>
      <c r="AN1032" s="120"/>
      <c r="AO1032" s="120"/>
      <c r="AP1032" s="120"/>
      <c r="AQ1032" s="120"/>
      <c r="AR1032" s="120"/>
      <c r="AS1032" s="120"/>
      <c r="AT1032" s="120"/>
      <c r="AU1032" s="120"/>
    </row>
    <row r="1033" spans="27:47" x14ac:dyDescent="0.2">
      <c r="AA1033" s="120"/>
      <c r="AB1033" s="120"/>
      <c r="AC1033" s="120"/>
      <c r="AD1033" s="120"/>
      <c r="AE1033" s="120"/>
      <c r="AF1033" s="135"/>
      <c r="AG1033" s="136"/>
      <c r="AN1033" s="120"/>
      <c r="AO1033" s="120"/>
      <c r="AP1033" s="120"/>
      <c r="AQ1033" s="120"/>
      <c r="AR1033" s="120"/>
      <c r="AS1033" s="120"/>
      <c r="AT1033" s="120"/>
      <c r="AU1033" s="120"/>
    </row>
    <row r="1034" spans="27:47" x14ac:dyDescent="0.2">
      <c r="AA1034" s="120"/>
      <c r="AB1034" s="120"/>
      <c r="AC1034" s="120"/>
      <c r="AD1034" s="120"/>
      <c r="AE1034" s="120"/>
      <c r="AF1034" s="135"/>
      <c r="AG1034" s="136"/>
      <c r="AN1034" s="120"/>
      <c r="AO1034" s="120"/>
      <c r="AP1034" s="120"/>
      <c r="AQ1034" s="120"/>
      <c r="AR1034" s="120"/>
      <c r="AS1034" s="120"/>
      <c r="AT1034" s="120"/>
      <c r="AU1034" s="120"/>
    </row>
    <row r="1035" spans="27:47" x14ac:dyDescent="0.2">
      <c r="AA1035" s="120"/>
      <c r="AB1035" s="120"/>
      <c r="AC1035" s="120"/>
      <c r="AD1035" s="120"/>
      <c r="AE1035" s="120"/>
      <c r="AF1035" s="135"/>
      <c r="AG1035" s="136"/>
      <c r="AN1035" s="120"/>
      <c r="AO1035" s="120"/>
      <c r="AP1035" s="120"/>
      <c r="AQ1035" s="120"/>
      <c r="AR1035" s="120"/>
      <c r="AS1035" s="120"/>
      <c r="AT1035" s="120"/>
      <c r="AU1035" s="120"/>
    </row>
    <row r="1036" spans="27:47" x14ac:dyDescent="0.2">
      <c r="AA1036" s="120"/>
      <c r="AB1036" s="120"/>
      <c r="AC1036" s="120"/>
      <c r="AD1036" s="120"/>
      <c r="AE1036" s="120"/>
      <c r="AF1036" s="135"/>
      <c r="AG1036" s="136"/>
      <c r="AN1036" s="120"/>
      <c r="AO1036" s="120"/>
      <c r="AP1036" s="120"/>
      <c r="AQ1036" s="120"/>
      <c r="AR1036" s="120"/>
      <c r="AS1036" s="120"/>
      <c r="AT1036" s="120"/>
      <c r="AU1036" s="120"/>
    </row>
    <row r="1037" spans="27:47" x14ac:dyDescent="0.2">
      <c r="AA1037" s="120"/>
      <c r="AB1037" s="120"/>
      <c r="AC1037" s="120"/>
      <c r="AD1037" s="120"/>
      <c r="AE1037" s="120"/>
      <c r="AF1037" s="135"/>
      <c r="AG1037" s="136"/>
      <c r="AN1037" s="120"/>
      <c r="AO1037" s="120"/>
      <c r="AP1037" s="120"/>
      <c r="AQ1037" s="120"/>
      <c r="AR1037" s="120"/>
      <c r="AS1037" s="120"/>
      <c r="AT1037" s="120"/>
      <c r="AU1037" s="120"/>
    </row>
    <row r="1038" spans="27:47" x14ac:dyDescent="0.2">
      <c r="AA1038" s="120"/>
      <c r="AB1038" s="120"/>
      <c r="AC1038" s="120"/>
      <c r="AD1038" s="120"/>
      <c r="AE1038" s="120"/>
      <c r="AF1038" s="135"/>
      <c r="AG1038" s="136"/>
      <c r="AN1038" s="120"/>
      <c r="AO1038" s="120"/>
      <c r="AP1038" s="120"/>
      <c r="AQ1038" s="120"/>
      <c r="AR1038" s="120"/>
      <c r="AS1038" s="120"/>
      <c r="AT1038" s="120"/>
      <c r="AU1038" s="120"/>
    </row>
    <row r="1039" spans="27:47" x14ac:dyDescent="0.2">
      <c r="AA1039" s="120"/>
      <c r="AB1039" s="120"/>
      <c r="AC1039" s="120"/>
      <c r="AD1039" s="120"/>
      <c r="AE1039" s="120"/>
      <c r="AF1039" s="135"/>
      <c r="AG1039" s="136"/>
      <c r="AN1039" s="120"/>
      <c r="AO1039" s="120"/>
      <c r="AP1039" s="120"/>
      <c r="AQ1039" s="120"/>
      <c r="AR1039" s="120"/>
      <c r="AS1039" s="120"/>
      <c r="AT1039" s="120"/>
      <c r="AU1039" s="120"/>
    </row>
    <row r="1040" spans="27:47" x14ac:dyDescent="0.2">
      <c r="AA1040" s="120"/>
      <c r="AB1040" s="120"/>
      <c r="AC1040" s="120"/>
      <c r="AD1040" s="120"/>
      <c r="AE1040" s="120"/>
      <c r="AF1040" s="135"/>
      <c r="AG1040" s="136"/>
      <c r="AN1040" s="120"/>
      <c r="AO1040" s="120"/>
      <c r="AP1040" s="120"/>
      <c r="AQ1040" s="120"/>
      <c r="AR1040" s="120"/>
      <c r="AS1040" s="120"/>
      <c r="AT1040" s="120"/>
      <c r="AU1040" s="120"/>
    </row>
    <row r="1041" spans="27:47" x14ac:dyDescent="0.2">
      <c r="AA1041" s="120"/>
      <c r="AB1041" s="120"/>
      <c r="AC1041" s="120"/>
      <c r="AD1041" s="120"/>
      <c r="AE1041" s="120"/>
      <c r="AF1041" s="135"/>
      <c r="AG1041" s="136"/>
      <c r="AN1041" s="120"/>
      <c r="AO1041" s="120"/>
      <c r="AP1041" s="120"/>
      <c r="AQ1041" s="120"/>
      <c r="AR1041" s="120"/>
      <c r="AS1041" s="120"/>
      <c r="AT1041" s="120"/>
      <c r="AU1041" s="120"/>
    </row>
    <row r="1042" spans="27:47" x14ac:dyDescent="0.2">
      <c r="AA1042" s="120"/>
      <c r="AB1042" s="120"/>
      <c r="AC1042" s="120"/>
      <c r="AD1042" s="120"/>
      <c r="AE1042" s="120"/>
      <c r="AF1042" s="135"/>
      <c r="AG1042" s="136"/>
      <c r="AN1042" s="120"/>
      <c r="AO1042" s="120"/>
      <c r="AP1042" s="120"/>
      <c r="AQ1042" s="120"/>
      <c r="AR1042" s="120"/>
      <c r="AS1042" s="120"/>
      <c r="AT1042" s="120"/>
      <c r="AU1042" s="120"/>
    </row>
    <row r="1043" spans="27:47" x14ac:dyDescent="0.2">
      <c r="AA1043" s="120"/>
      <c r="AB1043" s="120"/>
      <c r="AC1043" s="120"/>
      <c r="AD1043" s="120"/>
      <c r="AE1043" s="120"/>
      <c r="AF1043" s="135"/>
      <c r="AG1043" s="136"/>
      <c r="AN1043" s="120"/>
      <c r="AO1043" s="120"/>
      <c r="AP1043" s="120"/>
      <c r="AQ1043" s="120"/>
      <c r="AR1043" s="120"/>
      <c r="AS1043" s="120"/>
      <c r="AT1043" s="120"/>
      <c r="AU1043" s="120"/>
    </row>
    <row r="1044" spans="27:47" x14ac:dyDescent="0.2">
      <c r="AA1044" s="120"/>
      <c r="AB1044" s="120"/>
      <c r="AC1044" s="120"/>
      <c r="AD1044" s="120"/>
      <c r="AE1044" s="120"/>
      <c r="AF1044" s="135"/>
      <c r="AG1044" s="136"/>
      <c r="AN1044" s="120"/>
      <c r="AO1044" s="120"/>
      <c r="AP1044" s="120"/>
      <c r="AQ1044" s="120"/>
      <c r="AR1044" s="120"/>
      <c r="AS1044" s="120"/>
      <c r="AT1044" s="120"/>
      <c r="AU1044" s="120"/>
    </row>
    <row r="1045" spans="27:47" x14ac:dyDescent="0.2">
      <c r="AA1045" s="120"/>
      <c r="AB1045" s="120"/>
      <c r="AC1045" s="120"/>
      <c r="AD1045" s="120"/>
      <c r="AE1045" s="120"/>
      <c r="AF1045" s="135"/>
      <c r="AG1045" s="136"/>
      <c r="AN1045" s="120"/>
      <c r="AO1045" s="120"/>
      <c r="AP1045" s="120"/>
      <c r="AQ1045" s="120"/>
      <c r="AR1045" s="120"/>
      <c r="AS1045" s="120"/>
      <c r="AT1045" s="120"/>
      <c r="AU1045" s="120"/>
    </row>
    <row r="1046" spans="27:47" x14ac:dyDescent="0.2">
      <c r="AA1046" s="120"/>
      <c r="AB1046" s="120"/>
      <c r="AC1046" s="120"/>
      <c r="AD1046" s="120"/>
      <c r="AE1046" s="120"/>
      <c r="AF1046" s="135"/>
      <c r="AG1046" s="136"/>
      <c r="AN1046" s="120"/>
      <c r="AO1046" s="120"/>
      <c r="AP1046" s="120"/>
      <c r="AQ1046" s="120"/>
      <c r="AR1046" s="120"/>
      <c r="AS1046" s="120"/>
      <c r="AT1046" s="120"/>
      <c r="AU1046" s="120"/>
    </row>
    <row r="1047" spans="27:47" x14ac:dyDescent="0.2">
      <c r="AA1047" s="120"/>
      <c r="AB1047" s="120"/>
      <c r="AC1047" s="120"/>
      <c r="AD1047" s="120"/>
      <c r="AE1047" s="120"/>
      <c r="AF1047" s="135"/>
      <c r="AG1047" s="136"/>
      <c r="AN1047" s="120"/>
      <c r="AO1047" s="120"/>
      <c r="AP1047" s="120"/>
      <c r="AQ1047" s="120"/>
      <c r="AR1047" s="120"/>
      <c r="AS1047" s="120"/>
      <c r="AT1047" s="120"/>
      <c r="AU1047" s="120"/>
    </row>
    <row r="1048" spans="27:47" x14ac:dyDescent="0.2">
      <c r="AA1048" s="120"/>
      <c r="AB1048" s="120"/>
      <c r="AC1048" s="120"/>
      <c r="AD1048" s="120"/>
      <c r="AE1048" s="120"/>
      <c r="AF1048" s="135"/>
      <c r="AG1048" s="136"/>
      <c r="AN1048" s="120"/>
      <c r="AO1048" s="120"/>
      <c r="AP1048" s="120"/>
      <c r="AQ1048" s="120"/>
      <c r="AR1048" s="120"/>
      <c r="AS1048" s="120"/>
      <c r="AT1048" s="120"/>
      <c r="AU1048" s="120"/>
    </row>
    <row r="1049" spans="27:47" x14ac:dyDescent="0.2">
      <c r="AA1049" s="120"/>
      <c r="AB1049" s="120"/>
      <c r="AC1049" s="120"/>
      <c r="AD1049" s="120"/>
      <c r="AE1049" s="120"/>
      <c r="AF1049" s="135"/>
      <c r="AG1049" s="136"/>
      <c r="AN1049" s="120"/>
      <c r="AO1049" s="120"/>
      <c r="AP1049" s="120"/>
      <c r="AQ1049" s="120"/>
      <c r="AR1049" s="120"/>
      <c r="AS1049" s="120"/>
      <c r="AT1049" s="120"/>
      <c r="AU1049" s="120"/>
    </row>
    <row r="1050" spans="27:47" x14ac:dyDescent="0.2">
      <c r="AA1050" s="120"/>
      <c r="AB1050" s="120"/>
      <c r="AC1050" s="120"/>
      <c r="AD1050" s="120"/>
      <c r="AE1050" s="120"/>
      <c r="AF1050" s="135"/>
      <c r="AG1050" s="136"/>
      <c r="AN1050" s="120"/>
      <c r="AO1050" s="120"/>
      <c r="AP1050" s="120"/>
      <c r="AQ1050" s="120"/>
      <c r="AR1050" s="120"/>
      <c r="AS1050" s="120"/>
      <c r="AT1050" s="120"/>
      <c r="AU1050" s="120"/>
    </row>
    <row r="1051" spans="27:47" x14ac:dyDescent="0.2">
      <c r="AA1051" s="120"/>
      <c r="AB1051" s="120"/>
      <c r="AC1051" s="120"/>
      <c r="AD1051" s="120"/>
      <c r="AE1051" s="120"/>
      <c r="AF1051" s="135"/>
      <c r="AG1051" s="136"/>
      <c r="AN1051" s="120"/>
      <c r="AO1051" s="120"/>
      <c r="AP1051" s="120"/>
      <c r="AQ1051" s="120"/>
      <c r="AR1051" s="120"/>
      <c r="AS1051" s="120"/>
      <c r="AT1051" s="120"/>
      <c r="AU1051" s="120"/>
    </row>
    <row r="1052" spans="27:47" x14ac:dyDescent="0.2">
      <c r="AA1052" s="120"/>
      <c r="AB1052" s="120"/>
      <c r="AC1052" s="120"/>
      <c r="AD1052" s="120"/>
      <c r="AE1052" s="120"/>
      <c r="AF1052" s="135"/>
      <c r="AG1052" s="136"/>
      <c r="AN1052" s="120"/>
      <c r="AO1052" s="120"/>
      <c r="AP1052" s="120"/>
      <c r="AQ1052" s="120"/>
      <c r="AR1052" s="120"/>
      <c r="AS1052" s="120"/>
      <c r="AT1052" s="120"/>
      <c r="AU1052" s="120"/>
    </row>
    <row r="1053" spans="27:47" x14ac:dyDescent="0.2">
      <c r="AA1053" s="120"/>
      <c r="AB1053" s="120"/>
      <c r="AC1053" s="120"/>
      <c r="AD1053" s="120"/>
      <c r="AE1053" s="120"/>
      <c r="AF1053" s="135"/>
      <c r="AG1053" s="136"/>
      <c r="AN1053" s="120"/>
      <c r="AO1053" s="120"/>
      <c r="AP1053" s="120"/>
      <c r="AQ1053" s="120"/>
      <c r="AR1053" s="120"/>
      <c r="AS1053" s="120"/>
      <c r="AT1053" s="120"/>
      <c r="AU1053" s="120"/>
    </row>
    <row r="1054" spans="27:47" x14ac:dyDescent="0.2">
      <c r="AA1054" s="120"/>
      <c r="AB1054" s="120"/>
      <c r="AC1054" s="120"/>
      <c r="AD1054" s="120"/>
      <c r="AE1054" s="120"/>
      <c r="AF1054" s="135"/>
      <c r="AG1054" s="136"/>
      <c r="AN1054" s="120"/>
      <c r="AO1054" s="120"/>
      <c r="AP1054" s="120"/>
      <c r="AQ1054" s="120"/>
      <c r="AR1054" s="120"/>
      <c r="AS1054" s="120"/>
      <c r="AT1054" s="120"/>
      <c r="AU1054" s="120"/>
    </row>
    <row r="1055" spans="27:47" x14ac:dyDescent="0.2">
      <c r="AA1055" s="120"/>
      <c r="AB1055" s="120"/>
      <c r="AC1055" s="120"/>
      <c r="AD1055" s="120"/>
      <c r="AE1055" s="120"/>
      <c r="AF1055" s="135"/>
      <c r="AG1055" s="136"/>
      <c r="AN1055" s="120"/>
      <c r="AO1055" s="120"/>
      <c r="AP1055" s="120"/>
      <c r="AQ1055" s="120"/>
      <c r="AR1055" s="120"/>
      <c r="AS1055" s="120"/>
      <c r="AT1055" s="120"/>
      <c r="AU1055" s="120"/>
    </row>
    <row r="1056" spans="27:47" x14ac:dyDescent="0.2">
      <c r="AA1056" s="120"/>
      <c r="AB1056" s="120"/>
      <c r="AC1056" s="120"/>
      <c r="AD1056" s="120"/>
      <c r="AE1056" s="120"/>
      <c r="AF1056" s="135"/>
      <c r="AG1056" s="136"/>
      <c r="AN1056" s="120"/>
      <c r="AO1056" s="120"/>
      <c r="AP1056" s="120"/>
      <c r="AQ1056" s="120"/>
      <c r="AR1056" s="120"/>
      <c r="AS1056" s="120"/>
      <c r="AT1056" s="120"/>
      <c r="AU1056" s="120"/>
    </row>
    <row r="1057" spans="27:47" x14ac:dyDescent="0.2">
      <c r="AA1057" s="120"/>
      <c r="AB1057" s="120"/>
      <c r="AC1057" s="120"/>
      <c r="AD1057" s="120"/>
      <c r="AE1057" s="120"/>
      <c r="AF1057" s="135"/>
      <c r="AG1057" s="136"/>
      <c r="AN1057" s="120"/>
      <c r="AO1057" s="120"/>
      <c r="AP1057" s="120"/>
      <c r="AQ1057" s="120"/>
      <c r="AR1057" s="120"/>
      <c r="AS1057" s="120"/>
      <c r="AT1057" s="120"/>
      <c r="AU1057" s="120"/>
    </row>
    <row r="1058" spans="27:47" x14ac:dyDescent="0.2">
      <c r="AA1058" s="120"/>
      <c r="AB1058" s="120"/>
      <c r="AC1058" s="120"/>
      <c r="AD1058" s="120"/>
      <c r="AE1058" s="120"/>
      <c r="AF1058" s="135"/>
      <c r="AG1058" s="136"/>
      <c r="AN1058" s="120"/>
      <c r="AO1058" s="120"/>
      <c r="AP1058" s="120"/>
      <c r="AQ1058" s="120"/>
      <c r="AR1058" s="120"/>
      <c r="AS1058" s="120"/>
      <c r="AT1058" s="120"/>
      <c r="AU1058" s="120"/>
    </row>
    <row r="1059" spans="27:47" x14ac:dyDescent="0.2">
      <c r="AA1059" s="120"/>
      <c r="AB1059" s="120"/>
      <c r="AC1059" s="120"/>
      <c r="AD1059" s="120"/>
      <c r="AE1059" s="120"/>
      <c r="AF1059" s="135"/>
      <c r="AG1059" s="136"/>
      <c r="AN1059" s="120"/>
      <c r="AO1059" s="120"/>
      <c r="AP1059" s="120"/>
      <c r="AQ1059" s="120"/>
      <c r="AR1059" s="120"/>
      <c r="AS1059" s="120"/>
      <c r="AT1059" s="120"/>
      <c r="AU1059" s="120"/>
    </row>
    <row r="1060" spans="27:47" x14ac:dyDescent="0.2">
      <c r="AA1060" s="120"/>
      <c r="AB1060" s="120"/>
      <c r="AC1060" s="120"/>
      <c r="AD1060" s="120"/>
      <c r="AE1060" s="120"/>
      <c r="AF1060" s="135"/>
      <c r="AG1060" s="136"/>
      <c r="AN1060" s="120"/>
      <c r="AO1060" s="120"/>
      <c r="AP1060" s="120"/>
      <c r="AQ1060" s="120"/>
      <c r="AR1060" s="120"/>
      <c r="AS1060" s="120"/>
      <c r="AT1060" s="120"/>
      <c r="AU1060" s="120"/>
    </row>
    <row r="1061" spans="27:47" x14ac:dyDescent="0.2">
      <c r="AA1061" s="120"/>
      <c r="AB1061" s="120"/>
      <c r="AC1061" s="120"/>
      <c r="AD1061" s="120"/>
      <c r="AE1061" s="120"/>
      <c r="AF1061" s="135"/>
      <c r="AG1061" s="136"/>
      <c r="AN1061" s="120"/>
      <c r="AO1061" s="120"/>
      <c r="AP1061" s="120"/>
      <c r="AQ1061" s="120"/>
      <c r="AR1061" s="120"/>
      <c r="AS1061" s="120"/>
      <c r="AT1061" s="120"/>
      <c r="AU1061" s="120"/>
    </row>
    <row r="1062" spans="27:47" x14ac:dyDescent="0.2">
      <c r="AA1062" s="120"/>
      <c r="AB1062" s="120"/>
      <c r="AC1062" s="120"/>
      <c r="AD1062" s="120"/>
      <c r="AE1062" s="120"/>
      <c r="AF1062" s="135"/>
      <c r="AG1062" s="136"/>
      <c r="AN1062" s="120"/>
      <c r="AO1062" s="120"/>
      <c r="AP1062" s="120"/>
      <c r="AQ1062" s="120"/>
      <c r="AR1062" s="120"/>
      <c r="AS1062" s="120"/>
      <c r="AT1062" s="120"/>
      <c r="AU1062" s="120"/>
    </row>
    <row r="1063" spans="27:47" x14ac:dyDescent="0.2">
      <c r="AA1063" s="120"/>
      <c r="AB1063" s="120"/>
      <c r="AC1063" s="120"/>
      <c r="AD1063" s="120"/>
      <c r="AE1063" s="120"/>
      <c r="AF1063" s="135"/>
      <c r="AG1063" s="136"/>
      <c r="AN1063" s="120"/>
      <c r="AO1063" s="120"/>
      <c r="AP1063" s="120"/>
      <c r="AQ1063" s="120"/>
      <c r="AR1063" s="120"/>
      <c r="AS1063" s="120"/>
      <c r="AT1063" s="120"/>
      <c r="AU1063" s="120"/>
    </row>
    <row r="1064" spans="27:47" x14ac:dyDescent="0.2">
      <c r="AA1064" s="120"/>
      <c r="AB1064" s="120"/>
      <c r="AC1064" s="120"/>
      <c r="AD1064" s="120"/>
      <c r="AE1064" s="120"/>
      <c r="AF1064" s="135"/>
      <c r="AG1064" s="136"/>
      <c r="AN1064" s="120"/>
      <c r="AO1064" s="120"/>
      <c r="AP1064" s="120"/>
      <c r="AQ1064" s="120"/>
      <c r="AR1064" s="120"/>
      <c r="AS1064" s="120"/>
      <c r="AT1064" s="120"/>
      <c r="AU1064" s="120"/>
    </row>
    <row r="1065" spans="27:47" x14ac:dyDescent="0.2">
      <c r="AA1065" s="120"/>
      <c r="AB1065" s="120"/>
      <c r="AC1065" s="120"/>
      <c r="AD1065" s="120"/>
      <c r="AE1065" s="120"/>
      <c r="AF1065" s="135"/>
      <c r="AG1065" s="136"/>
      <c r="AN1065" s="120"/>
      <c r="AO1065" s="120"/>
      <c r="AP1065" s="120"/>
      <c r="AQ1065" s="120"/>
      <c r="AR1065" s="120"/>
      <c r="AS1065" s="120"/>
      <c r="AT1065" s="120"/>
      <c r="AU1065" s="120"/>
    </row>
    <row r="1066" spans="27:47" x14ac:dyDescent="0.2">
      <c r="AA1066" s="120"/>
      <c r="AB1066" s="120"/>
      <c r="AC1066" s="120"/>
      <c r="AD1066" s="120"/>
      <c r="AE1066" s="120"/>
      <c r="AF1066" s="135"/>
      <c r="AG1066" s="136"/>
      <c r="AN1066" s="120"/>
      <c r="AO1066" s="120"/>
      <c r="AP1066" s="120"/>
      <c r="AQ1066" s="120"/>
      <c r="AR1066" s="120"/>
      <c r="AS1066" s="120"/>
      <c r="AT1066" s="120"/>
      <c r="AU1066" s="120"/>
    </row>
    <row r="1067" spans="27:47" x14ac:dyDescent="0.2">
      <c r="AA1067" s="120"/>
      <c r="AB1067" s="120"/>
      <c r="AC1067" s="120"/>
      <c r="AD1067" s="120"/>
      <c r="AE1067" s="120"/>
      <c r="AF1067" s="135"/>
      <c r="AG1067" s="136"/>
      <c r="AN1067" s="120"/>
      <c r="AO1067" s="120"/>
      <c r="AP1067" s="120"/>
      <c r="AQ1067" s="120"/>
      <c r="AR1067" s="120"/>
      <c r="AS1067" s="120"/>
      <c r="AT1067" s="120"/>
      <c r="AU1067" s="120"/>
    </row>
    <row r="1068" spans="27:47" x14ac:dyDescent="0.2">
      <c r="AA1068" s="120"/>
      <c r="AB1068" s="120"/>
      <c r="AC1068" s="120"/>
      <c r="AD1068" s="120"/>
      <c r="AE1068" s="120"/>
      <c r="AF1068" s="135"/>
      <c r="AG1068" s="136"/>
      <c r="AN1068" s="120"/>
      <c r="AO1068" s="120"/>
      <c r="AP1068" s="120"/>
      <c r="AQ1068" s="120"/>
      <c r="AR1068" s="120"/>
      <c r="AS1068" s="120"/>
      <c r="AT1068" s="120"/>
      <c r="AU1068" s="120"/>
    </row>
    <row r="1069" spans="27:47" x14ac:dyDescent="0.2">
      <c r="AA1069" s="120"/>
      <c r="AB1069" s="120"/>
      <c r="AC1069" s="120"/>
      <c r="AD1069" s="120"/>
      <c r="AE1069" s="120"/>
      <c r="AF1069" s="135"/>
      <c r="AG1069" s="136"/>
      <c r="AN1069" s="120"/>
      <c r="AO1069" s="120"/>
      <c r="AP1069" s="120"/>
      <c r="AQ1069" s="120"/>
      <c r="AR1069" s="120"/>
      <c r="AS1069" s="120"/>
      <c r="AT1069" s="120"/>
      <c r="AU1069" s="120"/>
    </row>
    <row r="1070" spans="27:47" x14ac:dyDescent="0.2">
      <c r="AA1070" s="120"/>
      <c r="AB1070" s="120"/>
      <c r="AC1070" s="120"/>
      <c r="AD1070" s="120"/>
      <c r="AE1070" s="120"/>
      <c r="AF1070" s="135"/>
      <c r="AG1070" s="136"/>
      <c r="AN1070" s="120"/>
      <c r="AO1070" s="120"/>
      <c r="AP1070" s="120"/>
      <c r="AQ1070" s="120"/>
      <c r="AR1070" s="120"/>
      <c r="AS1070" s="120"/>
      <c r="AT1070" s="120"/>
      <c r="AU1070" s="120"/>
    </row>
  </sheetData>
  <phoneticPr fontId="8" type="noConversion"/>
  <hyperlinks>
    <hyperlink ref="H2070" r:id="rId1" display="http://vsolj.cetus-net.org/bulletin.html" xr:uid="{00000000-0004-0000-0000-000000000000}"/>
    <hyperlink ref="AP2991" r:id="rId2" display="http://cdsbib.u-strasbg.fr/cgi-bin/cdsbib?1990RMxAA..21..381G" xr:uid="{00000000-0004-0000-0000-000001000000}"/>
    <hyperlink ref="AP2994" r:id="rId3" display="http://cdsbib.u-strasbg.fr/cgi-bin/cdsbib?1990RMxAA..21..381G" xr:uid="{00000000-0004-0000-0000-000002000000}"/>
    <hyperlink ref="AP2992" r:id="rId4" display="http://cdsbib.u-strasbg.fr/cgi-bin/cdsbib?1990RMxAA..21..381G" xr:uid="{00000000-0004-0000-0000-000003000000}"/>
    <hyperlink ref="AP2970" r:id="rId5" display="http://cdsbib.u-strasbg.fr/cgi-bin/cdsbib?1990RMxAA..21..381G" xr:uid="{00000000-0004-0000-0000-000004000000}"/>
    <hyperlink ref="AQ3104" r:id="rId6" display="http://cdsbib.u-strasbg.fr/cgi-bin/cdsbib?1990RMxAA..21..381G" xr:uid="{00000000-0004-0000-0000-000005000000}"/>
    <hyperlink ref="AQ1373" r:id="rId7" display="http://cdsbib.u-strasbg.fr/cgi-bin/cdsbib?1990RMxAA..21..381G" xr:uid="{00000000-0004-0000-0000-000006000000}"/>
    <hyperlink ref="AQ3105" r:id="rId8" display="http://cdsbib.u-strasbg.fr/cgi-bin/cdsbib?1990RMxAA..21..381G" xr:uid="{00000000-0004-0000-0000-000007000000}"/>
    <hyperlink ref="AT2278" r:id="rId9" display="http://cdsbib.u-strasbg.fr/cgi-bin/cdsbib?1990RMxAA..21..381G" xr:uid="{00000000-0004-0000-0000-000008000000}"/>
    <hyperlink ref="AT2275" r:id="rId10" display="http://cdsbib.u-strasbg.fr/cgi-bin/cdsbib?1990RMxAA..21..381G" xr:uid="{00000000-0004-0000-0000-000009000000}"/>
    <hyperlink ref="AT2277" r:id="rId11" display="http://cdsbib.u-strasbg.fr/cgi-bin/cdsbib?1990RMxAA..21..381G" xr:uid="{00000000-0004-0000-0000-00000A000000}"/>
    <hyperlink ref="AT2253" r:id="rId12" display="http://cdsbib.u-strasbg.fr/cgi-bin/cdsbib?1990RMxAA..21..381G" xr:uid="{00000000-0004-0000-0000-00000B000000}"/>
    <hyperlink ref="AU2414" r:id="rId13" display="http://cdsbib.u-strasbg.fr/cgi-bin/cdsbib?1990RMxAA..21..381G" xr:uid="{00000000-0004-0000-0000-00000C000000}"/>
    <hyperlink ref="AU4058" r:id="rId14" display="http://cdsbib.u-strasbg.fr/cgi-bin/cdsbib?1990RMxAA..21..381G" xr:uid="{00000000-0004-0000-0000-00000D000000}"/>
    <hyperlink ref="AU2415" r:id="rId15" display="http://cdsbib.u-strasbg.fr/cgi-bin/cdsbib?1990RMxAA..21..381G" xr:uid="{00000000-0004-0000-0000-00000E000000}"/>
    <hyperlink ref="AT6503" r:id="rId16" display="http://cdsbib.u-strasbg.fr/cgi-bin/cdsbib?1990RMxAA..21..381G" xr:uid="{00000000-0004-0000-0000-00000F000000}"/>
    <hyperlink ref="AT6506" r:id="rId17" display="http://cdsbib.u-strasbg.fr/cgi-bin/cdsbib?1990RMxAA..21..381G" xr:uid="{00000000-0004-0000-0000-000010000000}"/>
    <hyperlink ref="AT6504" r:id="rId18" display="http://cdsbib.u-strasbg.fr/cgi-bin/cdsbib?1990RMxAA..21..381G" xr:uid="{00000000-0004-0000-0000-000011000000}"/>
    <hyperlink ref="AT6482" r:id="rId19" display="http://cdsbib.u-strasbg.fr/cgi-bin/cdsbib?1990RMxAA..21..381G" xr:uid="{00000000-0004-0000-0000-000012000000}"/>
    <hyperlink ref="AU6616" r:id="rId20" display="http://cdsbib.u-strasbg.fr/cgi-bin/cdsbib?1990RMxAA..21..381G" xr:uid="{00000000-0004-0000-0000-000013000000}"/>
    <hyperlink ref="AU1168" r:id="rId21" display="http://cdsbib.u-strasbg.fr/cgi-bin/cdsbib?1990RMxAA..21..381G" xr:uid="{00000000-0004-0000-0000-000014000000}"/>
    <hyperlink ref="AU6617" r:id="rId22" display="http://cdsbib.u-strasbg.fr/cgi-bin/cdsbib?1990RMxAA..21..381G" xr:uid="{00000000-0004-0000-0000-000015000000}"/>
  </hyperlinks>
  <pageMargins left="0.75" right="0.75" top="1" bottom="1" header="0.5" footer="0.5"/>
  <pageSetup orientation="portrait" horizontalDpi="300" verticalDpi="300" r:id="rId23"/>
  <headerFooter alignWithMargins="0"/>
  <drawing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"/>
  <sheetViews>
    <sheetView topLeftCell="A69"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2"/>
  </sheetPr>
  <dimension ref="A1:BL1070"/>
  <sheetViews>
    <sheetView workbookViewId="0">
      <selection activeCell="D5" sqref="D5"/>
    </sheetView>
  </sheetViews>
  <sheetFormatPr defaultColWidth="10.28515625" defaultRowHeight="12.75" x14ac:dyDescent="0.2"/>
  <cols>
    <col min="1" max="1" width="16.7109375" customWidth="1"/>
    <col min="2" max="2" width="5.140625" customWidth="1"/>
    <col min="3" max="3" width="11.85546875" customWidth="1"/>
    <col min="4" max="4" width="10.42578125" customWidth="1"/>
    <col min="5" max="5" width="9.85546875" customWidth="1"/>
    <col min="6" max="6" width="16.85546875" customWidth="1"/>
    <col min="7" max="7" width="8.140625" customWidth="1"/>
    <col min="8" max="10" width="8.5703125" customWidth="1"/>
    <col min="11" max="11" width="8.5703125" style="21" customWidth="1"/>
    <col min="12" max="14" width="8.5703125" customWidth="1"/>
    <col min="15" max="15" width="8" customWidth="1"/>
    <col min="16" max="16" width="10.85546875" customWidth="1"/>
    <col min="17" max="17" width="9.85546875" customWidth="1"/>
    <col min="18" max="18" width="10.28515625" customWidth="1"/>
    <col min="19" max="19" width="10.28515625" style="3" customWidth="1"/>
    <col min="20" max="20" width="10.28515625" customWidth="1"/>
    <col min="21" max="21" width="10.28515625" style="77" customWidth="1"/>
    <col min="26" max="26" width="10.28515625" customWidth="1"/>
    <col min="27" max="27" width="12.140625" customWidth="1"/>
    <col min="28" max="28" width="11.140625" customWidth="1"/>
    <col min="29" max="31" width="10.42578125" customWidth="1"/>
    <col min="32" max="32" width="10.5703125" customWidth="1"/>
    <col min="33" max="33" width="10.28515625" customWidth="1"/>
    <col min="34" max="37" width="9.42578125" customWidth="1"/>
    <col min="38" max="52" width="10.28515625" customWidth="1"/>
    <col min="53" max="53" width="11.85546875" customWidth="1"/>
    <col min="54" max="54" width="14.7109375" customWidth="1"/>
  </cols>
  <sheetData>
    <row r="1" spans="1:64" ht="21" thickBot="1" x14ac:dyDescent="0.35">
      <c r="A1" s="1" t="s">
        <v>162</v>
      </c>
      <c r="V1" s="4" t="s">
        <v>35</v>
      </c>
      <c r="W1" s="7" t="s">
        <v>47</v>
      </c>
      <c r="AA1" s="154" t="s">
        <v>352</v>
      </c>
      <c r="AB1" s="155"/>
      <c r="AC1" s="155" t="s">
        <v>353</v>
      </c>
      <c r="AD1" s="155" t="s">
        <v>354</v>
      </c>
      <c r="AE1" s="20"/>
      <c r="AM1" s="156"/>
      <c r="AN1" s="156"/>
      <c r="AW1" s="157" t="s">
        <v>35</v>
      </c>
      <c r="AX1" s="158" t="s">
        <v>24</v>
      </c>
      <c r="AY1" s="7" t="s">
        <v>355</v>
      </c>
      <c r="AZ1" s="159" t="s">
        <v>356</v>
      </c>
      <c r="BA1" s="160" t="s">
        <v>357</v>
      </c>
      <c r="BB1" s="159" t="s">
        <v>358</v>
      </c>
      <c r="BC1" s="160" t="s">
        <v>359</v>
      </c>
      <c r="BD1" s="159" t="s">
        <v>360</v>
      </c>
      <c r="BE1" s="161" t="s">
        <v>14</v>
      </c>
      <c r="BF1" s="160" t="s">
        <v>15</v>
      </c>
      <c r="BG1" s="159" t="s">
        <v>16</v>
      </c>
      <c r="BH1" s="161" t="s">
        <v>17</v>
      </c>
      <c r="BI1" s="160" t="s">
        <v>18</v>
      </c>
      <c r="BJ1" s="159" t="s">
        <v>19</v>
      </c>
      <c r="BK1" s="161" t="s">
        <v>20</v>
      </c>
      <c r="BL1" s="160" t="s">
        <v>111</v>
      </c>
    </row>
    <row r="2" spans="1:64" ht="16.5" thickBot="1" x14ac:dyDescent="0.35">
      <c r="A2" t="s">
        <v>50</v>
      </c>
      <c r="B2" t="s">
        <v>163</v>
      </c>
      <c r="D2" s="3"/>
      <c r="V2" s="120">
        <v>0</v>
      </c>
      <c r="W2" s="120">
        <f t="shared" ref="W2:W17" si="0">+D$11+D$12*V2+D$13*V2^2</f>
        <v>-2.4804322692759161E-4</v>
      </c>
      <c r="AA2" s="162" t="s">
        <v>1</v>
      </c>
      <c r="AB2" s="163">
        <f>C7</f>
        <v>59162.524899999997</v>
      </c>
      <c r="AC2" s="164" t="s">
        <v>2</v>
      </c>
      <c r="AD2" s="163">
        <f>C8</f>
        <v>0.32328298599999999</v>
      </c>
      <c r="AE2" s="165" t="s">
        <v>349</v>
      </c>
      <c r="AL2" s="3"/>
      <c r="AW2">
        <v>-25000</v>
      </c>
      <c r="AX2">
        <f t="shared" ref="AX2:AX33" si="1">AB$3+AB$4*AW2+AB$5*AW2^2+AZ2</f>
        <v>-2.8573234936601265E-2</v>
      </c>
      <c r="AY2">
        <f t="shared" ref="AY2:AY33" si="2">AB$3+AB$4*AW2+AB$5*AW2^2</f>
        <v>-6.2549802221454204E-3</v>
      </c>
      <c r="AZ2" s="120">
        <f t="shared" ref="AZ2:AZ33" si="3">$AB$6*($AB$11/BA2*BB2+$AB$12)</f>
        <v>-2.2318254714455844E-2</v>
      </c>
      <c r="BA2">
        <f t="shared" ref="BA2:BA33" si="4">1+$AB$7*COS(BC2)</f>
        <v>1.0272375544815029</v>
      </c>
      <c r="BB2">
        <f t="shared" ref="BB2:BB33" si="5">SIN(BC2+RADIANS($AB$9))</f>
        <v>-0.96284728364386762</v>
      </c>
      <c r="BC2">
        <f t="shared" ref="BC2:BC33" si="6">2*ATAN(BD2)</f>
        <v>0.44054622577565383</v>
      </c>
      <c r="BD2">
        <f t="shared" ref="BD2:BD33" si="7">SQRT((1+$AB$7)/(1-$AB$7))*TAN(BE2/2)</f>
        <v>0.22390620911501907</v>
      </c>
      <c r="BE2">
        <f t="shared" ref="BE2:BK11" si="8">$BL2+$AB$7*SIN(BF2)</f>
        <v>44.410172151054283</v>
      </c>
      <c r="BF2">
        <f t="shared" si="8"/>
        <v>44.410172151049132</v>
      </c>
      <c r="BG2">
        <f t="shared" si="8"/>
        <v>44.410172150860966</v>
      </c>
      <c r="BH2">
        <f t="shared" si="8"/>
        <v>44.410172143993307</v>
      </c>
      <c r="BI2">
        <f t="shared" si="8"/>
        <v>44.41017189333126</v>
      </c>
      <c r="BJ2">
        <f t="shared" si="8"/>
        <v>44.410162744459015</v>
      </c>
      <c r="BK2">
        <f t="shared" si="8"/>
        <v>44.409828847410232</v>
      </c>
      <c r="BL2">
        <f t="shared" ref="BL2:BL33" si="9">RADIANS($AB$9)+$AB$18*(AW2-AB$15)</f>
        <v>44.397677215633387</v>
      </c>
    </row>
    <row r="3" spans="1:64" ht="13.5" thickBot="1" x14ac:dyDescent="0.25">
      <c r="V3" s="120">
        <v>1000</v>
      </c>
      <c r="W3" s="120">
        <f t="shared" si="0"/>
        <v>-4.1569888996800886E-3</v>
      </c>
      <c r="Z3">
        <f t="shared" ref="Z3:Z10" si="10">AC3-AF3</f>
        <v>3.6053762958604016</v>
      </c>
      <c r="AA3" s="166" t="s">
        <v>368</v>
      </c>
      <c r="AB3" s="167">
        <f t="shared" ref="AB3:AB10" si="11">AC3*AD3</f>
        <v>2.3420326599100674E-2</v>
      </c>
      <c r="AC3" s="168">
        <v>2.3420326599100671</v>
      </c>
      <c r="AD3">
        <v>0.01</v>
      </c>
      <c r="AE3" s="169"/>
      <c r="AF3" s="168">
        <v>-1.2633436359503345</v>
      </c>
      <c r="AG3" s="168">
        <v>-1.8446597361489676</v>
      </c>
      <c r="AH3" s="168"/>
      <c r="AI3" s="168"/>
      <c r="AJ3" s="168"/>
      <c r="AK3" s="168"/>
      <c r="AL3" s="168"/>
      <c r="AM3" s="168"/>
      <c r="AN3" s="168"/>
      <c r="AO3" s="168"/>
      <c r="AP3" s="168"/>
      <c r="AQ3" s="168"/>
      <c r="AR3" s="168"/>
      <c r="AW3">
        <v>-24800</v>
      </c>
      <c r="AX3">
        <f t="shared" si="1"/>
        <v>-2.8581511006401404E-2</v>
      </c>
      <c r="AY3">
        <f t="shared" si="2"/>
        <v>-6.6334022497845785E-3</v>
      </c>
      <c r="AZ3" s="120">
        <f t="shared" si="3"/>
        <v>-2.1948108756616826E-2</v>
      </c>
      <c r="BA3">
        <f t="shared" si="4"/>
        <v>1.0264506151682558</v>
      </c>
      <c r="BB3">
        <f t="shared" si="5"/>
        <v>-0.94564723716662913</v>
      </c>
      <c r="BC3">
        <f t="shared" si="6"/>
        <v>0.49832204758445287</v>
      </c>
      <c r="BD3">
        <f t="shared" si="7"/>
        <v>0.25444843538482426</v>
      </c>
      <c r="BE3">
        <f t="shared" si="8"/>
        <v>44.466411656675184</v>
      </c>
      <c r="BF3">
        <f t="shared" si="8"/>
        <v>44.466411656670275</v>
      </c>
      <c r="BG3">
        <f t="shared" si="8"/>
        <v>44.466411656486123</v>
      </c>
      <c r="BH3">
        <f t="shared" si="8"/>
        <v>44.466411649576699</v>
      </c>
      <c r="BI3">
        <f t="shared" si="8"/>
        <v>44.466411390334869</v>
      </c>
      <c r="BJ3">
        <f t="shared" si="8"/>
        <v>44.466401663596052</v>
      </c>
      <c r="BK3">
        <f t="shared" si="8"/>
        <v>44.466036752840161</v>
      </c>
      <c r="BL3">
        <f t="shared" si="9"/>
        <v>44.452396433936094</v>
      </c>
    </row>
    <row r="4" spans="1:64" ht="14.25" thickTop="1" thickBot="1" x14ac:dyDescent="0.25">
      <c r="A4" s="2" t="s">
        <v>26</v>
      </c>
      <c r="C4" s="67">
        <v>53388.368999999999</v>
      </c>
      <c r="D4" s="68">
        <v>0.32329000000000002</v>
      </c>
      <c r="V4" s="120">
        <v>2000</v>
      </c>
      <c r="W4" s="120">
        <f t="shared" si="0"/>
        <v>-8.9588798400066158E-3</v>
      </c>
      <c r="Z4">
        <f t="shared" si="10"/>
        <v>11.907585412436994</v>
      </c>
      <c r="AA4" s="170" t="s">
        <v>369</v>
      </c>
      <c r="AB4" s="171">
        <f t="shared" si="11"/>
        <v>4.2909663162425634E-6</v>
      </c>
      <c r="AC4" s="172">
        <v>4.2909663162425637</v>
      </c>
      <c r="AD4" s="69">
        <v>9.9999999999999995E-7</v>
      </c>
      <c r="AE4" s="169"/>
      <c r="AF4" s="172">
        <v>-7.6166190961944302</v>
      </c>
      <c r="AG4" s="172">
        <v>-6.8681016266602821</v>
      </c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W4">
        <v>-24600</v>
      </c>
      <c r="AX4">
        <f t="shared" si="1"/>
        <v>-2.8510836671746139E-2</v>
      </c>
      <c r="AY4">
        <f t="shared" si="2"/>
        <v>-7.0018916244848767E-3</v>
      </c>
      <c r="AZ4" s="120">
        <f t="shared" si="3"/>
        <v>-2.1508945047261262E-2</v>
      </c>
      <c r="BA4">
        <f t="shared" si="4"/>
        <v>1.0255768920871857</v>
      </c>
      <c r="BB4">
        <f t="shared" si="5"/>
        <v>-0.92532688501538318</v>
      </c>
      <c r="BC4">
        <f t="shared" si="6"/>
        <v>0.55600443937202748</v>
      </c>
      <c r="BD4">
        <f t="shared" si="7"/>
        <v>0.28539259296326525</v>
      </c>
      <c r="BE4">
        <f t="shared" si="8"/>
        <v>44.522605670762431</v>
      </c>
      <c r="BF4">
        <f t="shared" si="8"/>
        <v>44.522605670757933</v>
      </c>
      <c r="BG4">
        <f t="shared" si="8"/>
        <v>44.522605670583836</v>
      </c>
      <c r="BH4">
        <f t="shared" si="8"/>
        <v>44.522605663841986</v>
      </c>
      <c r="BI4">
        <f t="shared" si="8"/>
        <v>44.522605402764825</v>
      </c>
      <c r="BJ4">
        <f t="shared" si="8"/>
        <v>44.522595292615748</v>
      </c>
      <c r="BK4">
        <f t="shared" si="8"/>
        <v>44.522203826714382</v>
      </c>
      <c r="BL4">
        <f t="shared" si="9"/>
        <v>44.507115652238802</v>
      </c>
    </row>
    <row r="5" spans="1:64" ht="13.5" thickTop="1" x14ac:dyDescent="0.2">
      <c r="A5" s="28" t="s">
        <v>61</v>
      </c>
      <c r="B5" s="29"/>
      <c r="C5" s="30">
        <v>-9.5</v>
      </c>
      <c r="D5" s="29" t="s">
        <v>62</v>
      </c>
      <c r="V5" s="120">
        <v>3000</v>
      </c>
      <c r="W5" s="120">
        <f t="shared" si="0"/>
        <v>-1.4653716047907168E-2</v>
      </c>
      <c r="Z5">
        <f t="shared" si="10"/>
        <v>-0.53198107868347932</v>
      </c>
      <c r="AA5" s="170" t="s">
        <v>351</v>
      </c>
      <c r="AB5" s="171">
        <f t="shared" si="11"/>
        <v>1.2415816173570876E-10</v>
      </c>
      <c r="AC5" s="172">
        <v>12.415816173570876</v>
      </c>
      <c r="AD5">
        <v>9.9999999999999994E-12</v>
      </c>
      <c r="AE5" s="169"/>
      <c r="AF5" s="172">
        <v>12.947797252254356</v>
      </c>
      <c r="AG5" s="172">
        <v>12.811767495586226</v>
      </c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W5">
        <v>-24400</v>
      </c>
      <c r="AX5">
        <f t="shared" si="1"/>
        <v>-2.8362809658106974E-2</v>
      </c>
      <c r="AY5">
        <f t="shared" si="2"/>
        <v>-7.3604483462463011E-3</v>
      </c>
      <c r="AZ5" s="120">
        <f t="shared" si="3"/>
        <v>-2.1002361311860673E-2</v>
      </c>
      <c r="BA5">
        <f t="shared" si="4"/>
        <v>1.0246198761686238</v>
      </c>
      <c r="BB5">
        <f t="shared" si="5"/>
        <v>-0.90197302570766213</v>
      </c>
      <c r="BC5">
        <f t="shared" si="6"/>
        <v>0.61358392041136955</v>
      </c>
      <c r="BD5">
        <f t="shared" si="7"/>
        <v>0.31679390833361909</v>
      </c>
      <c r="BE5">
        <f t="shared" si="8"/>
        <v>44.578749534457053</v>
      </c>
      <c r="BF5">
        <f t="shared" si="8"/>
        <v>44.578749534453088</v>
      </c>
      <c r="BG5">
        <f t="shared" si="8"/>
        <v>44.57874953429387</v>
      </c>
      <c r="BH5">
        <f t="shared" si="8"/>
        <v>44.578749527902986</v>
      </c>
      <c r="BI5">
        <f t="shared" si="8"/>
        <v>44.578749271377845</v>
      </c>
      <c r="BJ5">
        <f t="shared" si="8"/>
        <v>44.578738974697764</v>
      </c>
      <c r="BK5">
        <f t="shared" si="8"/>
        <v>44.578325734955698</v>
      </c>
      <c r="BL5">
        <f t="shared" si="9"/>
        <v>44.561834870541517</v>
      </c>
    </row>
    <row r="6" spans="1:64" x14ac:dyDescent="0.2">
      <c r="A6" s="2" t="s">
        <v>27</v>
      </c>
      <c r="V6" s="120">
        <v>4000</v>
      </c>
      <c r="W6" s="120">
        <f t="shared" si="0"/>
        <v>-2.1241497523381756E-2</v>
      </c>
      <c r="Z6">
        <f t="shared" si="10"/>
        <v>0.3099947287709055</v>
      </c>
      <c r="AA6" s="170" t="s">
        <v>370</v>
      </c>
      <c r="AB6" s="171">
        <f t="shared" si="11"/>
        <v>2.3099947287709057E-2</v>
      </c>
      <c r="AC6" s="172">
        <v>2.3099947287709055</v>
      </c>
      <c r="AD6">
        <v>0.01</v>
      </c>
      <c r="AE6" s="169" t="s">
        <v>349</v>
      </c>
      <c r="AF6" s="172">
        <v>2</v>
      </c>
      <c r="AG6" s="172">
        <v>2.512064135159052</v>
      </c>
      <c r="AH6" s="172"/>
      <c r="AI6" s="172"/>
      <c r="AJ6" s="172"/>
      <c r="AK6" s="172"/>
      <c r="AL6" s="172"/>
      <c r="AM6" s="172"/>
      <c r="AN6" s="172"/>
      <c r="AO6" s="172"/>
      <c r="AP6" s="172"/>
      <c r="AQ6" s="172"/>
      <c r="AR6" s="172"/>
      <c r="AW6">
        <v>-24200</v>
      </c>
      <c r="AX6">
        <f t="shared" si="1"/>
        <v>-2.8139253842281105E-2</v>
      </c>
      <c r="AY6">
        <f t="shared" si="2"/>
        <v>-7.7090724150688794E-3</v>
      </c>
      <c r="AZ6" s="120">
        <f t="shared" si="3"/>
        <v>-2.0430181427212226E-2</v>
      </c>
      <c r="BA6">
        <f t="shared" si="4"/>
        <v>1.0235833546250781</v>
      </c>
      <c r="BB6">
        <f t="shared" si="5"/>
        <v>-0.87568366215481352</v>
      </c>
      <c r="BC6">
        <f t="shared" si="6"/>
        <v>0.67105144420533935</v>
      </c>
      <c r="BD6">
        <f t="shared" si="7"/>
        <v>0.34871065628462822</v>
      </c>
      <c r="BE6">
        <f t="shared" si="8"/>
        <v>44.634838788316777</v>
      </c>
      <c r="BF6">
        <f t="shared" si="8"/>
        <v>44.634838788313402</v>
      </c>
      <c r="BG6">
        <f t="shared" si="8"/>
        <v>44.63483878817248</v>
      </c>
      <c r="BH6">
        <f t="shared" si="8"/>
        <v>44.634838782282458</v>
      </c>
      <c r="BI6">
        <f t="shared" si="8"/>
        <v>44.634838536104667</v>
      </c>
      <c r="BJ6">
        <f t="shared" si="8"/>
        <v>44.634828246962577</v>
      </c>
      <c r="BK6">
        <f t="shared" si="8"/>
        <v>44.634398278687733</v>
      </c>
      <c r="BL6">
        <f t="shared" si="9"/>
        <v>44.616554088844225</v>
      </c>
    </row>
    <row r="7" spans="1:64" x14ac:dyDescent="0.2">
      <c r="A7" t="s">
        <v>28</v>
      </c>
      <c r="C7">
        <v>59162.524899999997</v>
      </c>
      <c r="D7" s="195" t="s">
        <v>342</v>
      </c>
      <c r="V7" s="120">
        <v>5000</v>
      </c>
      <c r="W7" s="120">
        <f t="shared" si="0"/>
        <v>-2.8722224266430368E-2</v>
      </c>
      <c r="Z7">
        <f t="shared" si="10"/>
        <v>-6.9887245683161056E-2</v>
      </c>
      <c r="AA7" s="173" t="s">
        <v>376</v>
      </c>
      <c r="AB7" s="174">
        <f t="shared" si="11"/>
        <v>3.0112754316838953E-2</v>
      </c>
      <c r="AC7" s="172">
        <v>3.0112754316838953E-2</v>
      </c>
      <c r="AD7">
        <v>1</v>
      </c>
      <c r="AE7" s="169"/>
      <c r="AF7" s="172">
        <v>0.1</v>
      </c>
      <c r="AG7" s="172">
        <v>5.9405650116252255E-2</v>
      </c>
      <c r="AH7" s="172"/>
      <c r="AI7" s="172"/>
      <c r="AJ7" s="172"/>
      <c r="AK7" s="172"/>
      <c r="AL7" s="172"/>
      <c r="AM7" s="172"/>
      <c r="AN7" s="172"/>
      <c r="AO7" s="172"/>
      <c r="AP7" s="172"/>
      <c r="AQ7" s="172"/>
      <c r="AR7" s="172"/>
      <c r="AW7">
        <v>-24000</v>
      </c>
      <c r="AX7">
        <f t="shared" si="1"/>
        <v>-2.7842209587594778E-2</v>
      </c>
      <c r="AY7">
        <f t="shared" si="2"/>
        <v>-8.0477638309525978E-3</v>
      </c>
      <c r="AZ7" s="120">
        <f t="shared" si="3"/>
        <v>-1.979444575664218E-2</v>
      </c>
      <c r="BA7">
        <f t="shared" si="4"/>
        <v>1.0224713864666242</v>
      </c>
      <c r="BB7">
        <f t="shared" si="5"/>
        <v>-0.84656730063971342</v>
      </c>
      <c r="BC7">
        <f t="shared" si="6"/>
        <v>0.72839843099682067</v>
      </c>
      <c r="BD7">
        <f t="shared" si="7"/>
        <v>0.38120462613397499</v>
      </c>
      <c r="BE7">
        <f t="shared" si="8"/>
        <v>44.690869187878242</v>
      </c>
      <c r="BF7">
        <f t="shared" si="8"/>
        <v>44.690869187875485</v>
      </c>
      <c r="BG7">
        <f t="shared" si="8"/>
        <v>44.690869187754814</v>
      </c>
      <c r="BH7">
        <f t="shared" si="8"/>
        <v>44.690869182477094</v>
      </c>
      <c r="BI7">
        <f t="shared" si="8"/>
        <v>44.690868951649698</v>
      </c>
      <c r="BJ7">
        <f t="shared" si="8"/>
        <v>44.690858856189053</v>
      </c>
      <c r="BK7">
        <f t="shared" si="8"/>
        <v>44.690417406804151</v>
      </c>
      <c r="BL7">
        <f t="shared" si="9"/>
        <v>44.671273307146933</v>
      </c>
    </row>
    <row r="8" spans="1:64" ht="15.75" x14ac:dyDescent="0.3">
      <c r="A8" t="s">
        <v>29</v>
      </c>
      <c r="C8">
        <v>0.32328298599999999</v>
      </c>
      <c r="D8" s="195" t="s">
        <v>342</v>
      </c>
      <c r="V8" s="120">
        <v>6000</v>
      </c>
      <c r="W8" s="120">
        <f t="shared" si="0"/>
        <v>-3.7095896277053009E-2</v>
      </c>
      <c r="Z8">
        <f t="shared" si="10"/>
        <v>3.2693405338390047E-2</v>
      </c>
      <c r="AA8" s="170" t="s">
        <v>3</v>
      </c>
      <c r="AB8" s="174">
        <f t="shared" si="11"/>
        <v>20.326934053383901</v>
      </c>
      <c r="AC8" s="172">
        <v>2.03269340533839</v>
      </c>
      <c r="AD8">
        <v>10</v>
      </c>
      <c r="AE8" s="169" t="s">
        <v>350</v>
      </c>
      <c r="AF8" s="172">
        <v>2</v>
      </c>
      <c r="AG8" s="172">
        <v>2.1528165687861556</v>
      </c>
      <c r="AH8" s="172"/>
      <c r="AI8" s="172"/>
      <c r="AJ8" s="172"/>
      <c r="AK8" s="172"/>
      <c r="AL8" s="172"/>
      <c r="AM8" s="172"/>
      <c r="AN8" s="172"/>
      <c r="AO8" s="172"/>
      <c r="AP8" s="172"/>
      <c r="AQ8" s="172"/>
      <c r="AR8" s="172"/>
      <c r="AW8">
        <v>-23800</v>
      </c>
      <c r="AX8">
        <f t="shared" si="1"/>
        <v>-2.7473923201166487E-2</v>
      </c>
      <c r="AY8">
        <f t="shared" si="2"/>
        <v>-8.3765225938974702E-3</v>
      </c>
      <c r="AZ8" s="120">
        <f t="shared" si="3"/>
        <v>-1.9097400607269017E-2</v>
      </c>
      <c r="BA8">
        <f t="shared" si="4"/>
        <v>1.021288276918668</v>
      </c>
      <c r="BB8">
        <f t="shared" si="5"/>
        <v>-0.81474219980920737</v>
      </c>
      <c r="BC8">
        <f t="shared" si="6"/>
        <v>0.78561679697653908</v>
      </c>
      <c r="BD8">
        <f t="shared" si="7"/>
        <v>0.41434164075849939</v>
      </c>
      <c r="BE8">
        <f t="shared" si="8"/>
        <v>44.746836717846854</v>
      </c>
      <c r="BF8">
        <f t="shared" si="8"/>
        <v>44.746836717844687</v>
      </c>
      <c r="BG8">
        <f t="shared" si="8"/>
        <v>44.746836717744834</v>
      </c>
      <c r="BH8">
        <f t="shared" si="8"/>
        <v>44.746836713150103</v>
      </c>
      <c r="BI8">
        <f t="shared" si="8"/>
        <v>44.746836501727159</v>
      </c>
      <c r="BJ8">
        <f t="shared" si="8"/>
        <v>44.74682677331139</v>
      </c>
      <c r="BK8">
        <f t="shared" si="8"/>
        <v>44.746379228095336</v>
      </c>
      <c r="BL8">
        <f t="shared" si="9"/>
        <v>44.725992525449641</v>
      </c>
    </row>
    <row r="9" spans="1:64" ht="15.75" x14ac:dyDescent="0.3">
      <c r="A9" s="18" t="s">
        <v>60</v>
      </c>
      <c r="C9" s="34">
        <v>21</v>
      </c>
      <c r="D9" s="18" t="str">
        <f>"F"&amp;C9</f>
        <v>F21</v>
      </c>
      <c r="E9" s="18" t="str">
        <f>"G"&amp;C9</f>
        <v>G21</v>
      </c>
      <c r="V9" s="120">
        <v>7000</v>
      </c>
      <c r="W9" s="120">
        <f t="shared" si="0"/>
        <v>-4.6362513555249688E-2</v>
      </c>
      <c r="Z9">
        <f t="shared" si="10"/>
        <v>-1.9574405944037601</v>
      </c>
      <c r="AA9" s="175" t="s">
        <v>4</v>
      </c>
      <c r="AB9" s="174">
        <f t="shared" si="11"/>
        <v>260.42559405596239</v>
      </c>
      <c r="AC9" s="172">
        <v>26.04255940559624</v>
      </c>
      <c r="AD9">
        <v>10</v>
      </c>
      <c r="AE9" s="169" t="s">
        <v>381</v>
      </c>
      <c r="AF9" s="172">
        <v>28</v>
      </c>
      <c r="AG9" s="172">
        <v>22.794373116626542</v>
      </c>
      <c r="AH9" s="172"/>
      <c r="AI9" s="172"/>
      <c r="AJ9" s="172"/>
      <c r="AK9" s="172"/>
      <c r="AL9" s="172"/>
      <c r="AM9" s="172"/>
      <c r="AN9" s="172"/>
      <c r="AO9" s="172"/>
      <c r="AP9" s="172"/>
      <c r="AQ9" s="172"/>
      <c r="AR9" s="172"/>
      <c r="AW9">
        <v>-23600</v>
      </c>
      <c r="AX9">
        <f t="shared" si="1"/>
        <v>-2.7036835612973379E-2</v>
      </c>
      <c r="AY9">
        <f t="shared" si="2"/>
        <v>-8.6953487039034688E-3</v>
      </c>
      <c r="AZ9" s="120">
        <f t="shared" si="3"/>
        <v>-1.834148690906991E-2</v>
      </c>
      <c r="BA9">
        <f t="shared" si="4"/>
        <v>1.0200385510381131</v>
      </c>
      <c r="BB9">
        <f t="shared" si="5"/>
        <v>-0.78033557911730644</v>
      </c>
      <c r="BC9">
        <f t="shared" si="6"/>
        <v>0.84269898008425881</v>
      </c>
      <c r="BD9">
        <f t="shared" si="7"/>
        <v>0.44819213815254583</v>
      </c>
      <c r="BE9">
        <f t="shared" si="8"/>
        <v>44.802737604862173</v>
      </c>
      <c r="BF9">
        <f t="shared" si="8"/>
        <v>44.802737604860539</v>
      </c>
      <c r="BG9">
        <f t="shared" si="8"/>
        <v>44.802737604780837</v>
      </c>
      <c r="BH9">
        <f t="shared" si="8"/>
        <v>44.802737600899526</v>
      </c>
      <c r="BI9">
        <f t="shared" si="8"/>
        <v>44.802737411879299</v>
      </c>
      <c r="BJ9">
        <f t="shared" si="8"/>
        <v>44.802728206632523</v>
      </c>
      <c r="BK9">
        <f t="shared" si="8"/>
        <v>44.802280022896568</v>
      </c>
      <c r="BL9">
        <f t="shared" si="9"/>
        <v>44.780711743752356</v>
      </c>
    </row>
    <row r="10" spans="1:64" ht="13.5" thickBot="1" x14ac:dyDescent="0.25">
      <c r="C10" s="4" t="s">
        <v>45</v>
      </c>
      <c r="D10" s="4" t="s">
        <v>46</v>
      </c>
      <c r="V10" s="120">
        <v>8000</v>
      </c>
      <c r="W10" s="120">
        <f t="shared" si="0"/>
        <v>-5.6522076101020391E-2</v>
      </c>
      <c r="Z10">
        <f t="shared" si="10"/>
        <v>-1.6267351913016235</v>
      </c>
      <c r="AA10" s="176" t="s">
        <v>378</v>
      </c>
      <c r="AB10" s="177">
        <f t="shared" si="11"/>
        <v>3990.5938737333158</v>
      </c>
      <c r="AC10" s="178">
        <v>0.39905938737333158</v>
      </c>
      <c r="AD10">
        <v>10000</v>
      </c>
      <c r="AE10" s="169" t="s">
        <v>377</v>
      </c>
      <c r="AF10" s="178">
        <v>2.0257945786749549</v>
      </c>
      <c r="AG10" s="178">
        <v>1.5206256935653404</v>
      </c>
      <c r="AH10" s="178"/>
      <c r="AI10" s="178"/>
      <c r="AJ10" s="178"/>
      <c r="AK10" s="178"/>
      <c r="AL10" s="178"/>
      <c r="AM10" s="178"/>
      <c r="AN10" s="178"/>
      <c r="AO10" s="178"/>
      <c r="AP10" s="178"/>
      <c r="AQ10" s="178"/>
      <c r="AR10" s="178"/>
      <c r="AW10">
        <v>-23400</v>
      </c>
      <c r="AX10">
        <f t="shared" si="1"/>
        <v>-2.6533570379675506E-2</v>
      </c>
      <c r="AY10">
        <f t="shared" si="2"/>
        <v>-9.0042421609706214E-3</v>
      </c>
      <c r="AZ10" s="120">
        <f t="shared" si="3"/>
        <v>-1.7529328218704884E-2</v>
      </c>
      <c r="BA10">
        <f t="shared" si="4"/>
        <v>1.0187269268201624</v>
      </c>
      <c r="BB10">
        <f t="shared" si="5"/>
        <v>-0.74348279623651414</v>
      </c>
      <c r="BC10">
        <f t="shared" si="6"/>
        <v>0.89963796234140891</v>
      </c>
      <c r="BD10">
        <f t="shared" si="7"/>
        <v>0.48283182697407101</v>
      </c>
      <c r="BE10">
        <f t="shared" si="8"/>
        <v>44.858568328803045</v>
      </c>
      <c r="BF10">
        <f t="shared" si="8"/>
        <v>44.858568328801866</v>
      </c>
      <c r="BG10">
        <f t="shared" si="8"/>
        <v>44.858568328740681</v>
      </c>
      <c r="BH10">
        <f t="shared" si="8"/>
        <v>44.858568325565912</v>
      </c>
      <c r="BI10">
        <f t="shared" si="8"/>
        <v>44.85856816083794</v>
      </c>
      <c r="BJ10">
        <f t="shared" si="8"/>
        <v>44.858559613702973</v>
      </c>
      <c r="BK10">
        <f t="shared" si="8"/>
        <v>44.858116254222594</v>
      </c>
      <c r="BL10">
        <f t="shared" si="9"/>
        <v>44.835430962055064</v>
      </c>
    </row>
    <row r="11" spans="1:64" ht="14.25" x14ac:dyDescent="0.2">
      <c r="A11" t="s">
        <v>41</v>
      </c>
      <c r="C11" s="14">
        <f ca="1">INTERCEPT(INDIRECT(E9):G999,INDIRECT(D9):$F999)</f>
        <v>-5.4009858201154205E-3</v>
      </c>
      <c r="D11" s="3">
        <f>+E11*F11</f>
        <v>-2.4804322692759161E-4</v>
      </c>
      <c r="E11" s="9">
        <v>-2.4804322692759161E-4</v>
      </c>
      <c r="F11">
        <v>1</v>
      </c>
      <c r="V11" s="120">
        <v>9000</v>
      </c>
      <c r="W11" s="120">
        <f t="shared" si="0"/>
        <v>-6.7574583914365133E-2</v>
      </c>
      <c r="AA11" s="179" t="s">
        <v>5</v>
      </c>
      <c r="AB11" s="180">
        <f>1-AB7^2</f>
        <v>0.99909322202745365</v>
      </c>
      <c r="AC11" s="180">
        <f>SUM(AE21:AE608)</f>
        <v>2.4831499078124212E-4</v>
      </c>
      <c r="AD11" s="179" t="s">
        <v>6</v>
      </c>
      <c r="AE11" s="169"/>
      <c r="AF11" s="180">
        <v>3.7213158757198243E-4</v>
      </c>
      <c r="AG11" s="180">
        <v>2.4274729984708374E-4</v>
      </c>
      <c r="AH11" s="180"/>
      <c r="AI11" s="180"/>
      <c r="AJ11" s="180"/>
      <c r="AK11" s="180"/>
      <c r="AL11" s="180"/>
      <c r="AM11" s="180"/>
      <c r="AN11" s="180"/>
      <c r="AO11" s="180"/>
      <c r="AP11" s="180"/>
      <c r="AQ11" s="180"/>
      <c r="AR11" s="180"/>
      <c r="AW11">
        <v>-23200</v>
      </c>
      <c r="AX11">
        <f t="shared" si="1"/>
        <v>-2.5966921117812677E-2</v>
      </c>
      <c r="AY11">
        <f t="shared" si="2"/>
        <v>-9.303202965098914E-3</v>
      </c>
      <c r="AZ11" s="120">
        <f t="shared" si="3"/>
        <v>-1.6663718152713763E-2</v>
      </c>
      <c r="BA11">
        <f t="shared" si="4"/>
        <v>1.0173582880792267</v>
      </c>
      <c r="BB11">
        <f t="shared" si="5"/>
        <v>-0.7043265028640282</v>
      </c>
      <c r="BC11">
        <f t="shared" si="6"/>
        <v>0.95642728869390914</v>
      </c>
      <c r="BD11">
        <f t="shared" si="7"/>
        <v>0.5183424296745337</v>
      </c>
      <c r="BE11">
        <f t="shared" si="8"/>
        <v>44.914325632612417</v>
      </c>
      <c r="BF11">
        <f t="shared" si="8"/>
        <v>44.914325632611614</v>
      </c>
      <c r="BG11">
        <f t="shared" si="8"/>
        <v>44.914325632566602</v>
      </c>
      <c r="BH11">
        <f t="shared" si="8"/>
        <v>44.914325630059352</v>
      </c>
      <c r="BI11">
        <f t="shared" si="8"/>
        <v>44.914325490406441</v>
      </c>
      <c r="BJ11">
        <f t="shared" si="8"/>
        <v>44.914317711826612</v>
      </c>
      <c r="BK11">
        <f t="shared" si="8"/>
        <v>44.91388457835545</v>
      </c>
      <c r="BL11">
        <f t="shared" si="9"/>
        <v>44.890150180357772</v>
      </c>
    </row>
    <row r="12" spans="1:64" x14ac:dyDescent="0.2">
      <c r="A12" t="s">
        <v>42</v>
      </c>
      <c r="C12" s="14">
        <f ca="1">SLOPE(INDIRECT(E9):G999,INDIRECT(D9):$F999)</f>
        <v>-2.8215793036794226E-7</v>
      </c>
      <c r="D12" s="3">
        <f>+E12*F12</f>
        <v>-3.4624730389654822E-6</v>
      </c>
      <c r="E12" s="10">
        <v>-3.4624730389654822E-2</v>
      </c>
      <c r="F12" s="69">
        <v>1E-4</v>
      </c>
      <c r="V12" s="120">
        <v>10000</v>
      </c>
      <c r="W12" s="120">
        <f t="shared" si="0"/>
        <v>-7.9520036995283885E-2</v>
      </c>
      <c r="AA12" s="181" t="s">
        <v>372</v>
      </c>
      <c r="AB12" s="180">
        <f>AB7*SIN(RADIANS(AB9))</f>
        <v>-2.9693296729723727E-2</v>
      </c>
      <c r="AE12" s="169"/>
      <c r="AW12">
        <v>-23000</v>
      </c>
      <c r="AX12">
        <f t="shared" si="1"/>
        <v>-2.5339838471158289E-2</v>
      </c>
      <c r="AY12">
        <f t="shared" si="2"/>
        <v>-9.5922311162883467E-3</v>
      </c>
      <c r="AZ12" s="120">
        <f t="shared" si="3"/>
        <v>-1.5747607354869943E-2</v>
      </c>
      <c r="BA12">
        <f t="shared" si="4"/>
        <v>1.0159376573742569</v>
      </c>
      <c r="BB12">
        <f t="shared" si="5"/>
        <v>-0.66301578809986728</v>
      </c>
      <c r="BC12">
        <f t="shared" si="6"/>
        <v>1.013061082382595</v>
      </c>
      <c r="BD12">
        <f t="shared" si="7"/>
        <v>0.55481252944117698</v>
      </c>
      <c r="BE12">
        <f t="shared" ref="BE12:BK21" si="12">$BL12+$AB$7*SIN(BF12)</f>
        <v>44.970006530636823</v>
      </c>
      <c r="BF12">
        <f t="shared" si="12"/>
        <v>44.970006530636304</v>
      </c>
      <c r="BG12">
        <f t="shared" si="12"/>
        <v>44.970006530604728</v>
      </c>
      <c r="BH12">
        <f t="shared" si="12"/>
        <v>44.970006528700551</v>
      </c>
      <c r="BI12">
        <f t="shared" si="12"/>
        <v>44.970006413854165</v>
      </c>
      <c r="BJ12">
        <f t="shared" si="12"/>
        <v>44.969999487166824</v>
      </c>
      <c r="BK12">
        <f t="shared" si="12"/>
        <v>44.969581854853658</v>
      </c>
      <c r="BL12">
        <f t="shared" si="9"/>
        <v>44.944869398660479</v>
      </c>
    </row>
    <row r="13" spans="1:64" ht="16.5" thickBot="1" x14ac:dyDescent="0.35">
      <c r="A13" t="s">
        <v>44</v>
      </c>
      <c r="C13" s="3"/>
      <c r="D13" s="3">
        <f>+E13*F13</f>
        <v>-4.4647263378701471E-10</v>
      </c>
      <c r="E13" s="11">
        <v>-4.4647263378701472E-2</v>
      </c>
      <c r="F13" s="69">
        <v>1E-8</v>
      </c>
      <c r="V13" s="120">
        <v>11000</v>
      </c>
      <c r="W13" s="120">
        <f t="shared" si="0"/>
        <v>-9.2358435343776676E-2</v>
      </c>
      <c r="AA13" s="182" t="s">
        <v>7</v>
      </c>
      <c r="AB13" s="183">
        <f>AB6*86400*300000/149600000</f>
        <v>4.0023438081378266</v>
      </c>
      <c r="AC13" t="s">
        <v>382</v>
      </c>
      <c r="AE13" s="169"/>
      <c r="AW13">
        <v>-22800</v>
      </c>
      <c r="AX13">
        <f t="shared" si="1"/>
        <v>-2.465541671577455E-2</v>
      </c>
      <c r="AY13">
        <f t="shared" si="2"/>
        <v>-9.8713266145389195E-3</v>
      </c>
      <c r="AZ13" s="120">
        <f t="shared" si="3"/>
        <v>-1.4784090101235629E-2</v>
      </c>
      <c r="BA13">
        <f t="shared" si="4"/>
        <v>1.0144701692317972</v>
      </c>
      <c r="BB13">
        <f t="shared" si="5"/>
        <v>-0.61970531818112895</v>
      </c>
      <c r="BC13">
        <f t="shared" si="6"/>
        <v>1.0695340568950162</v>
      </c>
      <c r="BD13">
        <f t="shared" si="7"/>
        <v>0.59233854043536827</v>
      </c>
      <c r="BE13">
        <f t="shared" si="12"/>
        <v>45.025608315490089</v>
      </c>
      <c r="BF13">
        <f t="shared" si="12"/>
        <v>45.025608315489769</v>
      </c>
      <c r="BG13">
        <f t="shared" si="12"/>
        <v>45.025608315468808</v>
      </c>
      <c r="BH13">
        <f t="shared" si="12"/>
        <v>45.025608314085595</v>
      </c>
      <c r="BI13">
        <f t="shared" si="12"/>
        <v>45.025608222830343</v>
      </c>
      <c r="BJ13">
        <f t="shared" si="12"/>
        <v>45.025602202439039</v>
      </c>
      <c r="BK13">
        <f t="shared" si="12"/>
        <v>45.02520515595301</v>
      </c>
      <c r="BL13">
        <f t="shared" si="9"/>
        <v>44.999588616963194</v>
      </c>
    </row>
    <row r="14" spans="1:64" x14ac:dyDescent="0.2">
      <c r="A14" t="s">
        <v>49</v>
      </c>
      <c r="E14">
        <f>SUM(T21:T944)</f>
        <v>9.4261700135675752E-2</v>
      </c>
      <c r="V14" s="120">
        <v>12000</v>
      </c>
      <c r="W14" s="120">
        <f t="shared" si="0"/>
        <v>-0.10608977895984349</v>
      </c>
      <c r="AA14" s="182" t="s">
        <v>373</v>
      </c>
      <c r="AB14" s="180">
        <f>2*AB5*365.24/C8</f>
        <v>2.8054385140052047E-7</v>
      </c>
      <c r="AC14" t="s">
        <v>146</v>
      </c>
      <c r="AE14" s="169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184"/>
      <c r="AR14" s="184"/>
      <c r="AS14" s="184"/>
      <c r="AW14">
        <v>-22600</v>
      </c>
      <c r="AX14">
        <f t="shared" si="1"/>
        <v>-2.3916880103790013E-2</v>
      </c>
      <c r="AY14">
        <f t="shared" si="2"/>
        <v>-1.0140489459850646E-2</v>
      </c>
      <c r="AZ14" s="120">
        <f t="shared" si="3"/>
        <v>-1.3776390643939365E-2</v>
      </c>
      <c r="BA14">
        <f t="shared" si="4"/>
        <v>1.0129610438998544</v>
      </c>
      <c r="BB14">
        <f t="shared" si="5"/>
        <v>-0.57455448083991356</v>
      </c>
      <c r="BC14">
        <f t="shared" si="6"/>
        <v>1.1258415245852438</v>
      </c>
      <c r="BD14">
        <f t="shared" si="7"/>
        <v>0.63102582485065906</v>
      </c>
      <c r="BE14">
        <f t="shared" si="12"/>
        <v>45.081128563463999</v>
      </c>
      <c r="BF14">
        <f t="shared" si="12"/>
        <v>45.081128563463821</v>
      </c>
      <c r="BG14">
        <f t="shared" si="12"/>
        <v>45.081128563450761</v>
      </c>
      <c r="BH14">
        <f t="shared" si="12"/>
        <v>45.081128562496822</v>
      </c>
      <c r="BI14">
        <f t="shared" si="12"/>
        <v>45.081128492817498</v>
      </c>
      <c r="BJ14">
        <f t="shared" si="12"/>
        <v>45.081123403187441</v>
      </c>
      <c r="BK14">
        <f t="shared" si="12"/>
        <v>45.080751775330612</v>
      </c>
      <c r="BL14">
        <f t="shared" si="9"/>
        <v>45.054307835265902</v>
      </c>
    </row>
    <row r="15" spans="1:64" ht="15.75" x14ac:dyDescent="0.3">
      <c r="A15" s="2" t="s">
        <v>43</v>
      </c>
      <c r="C15" s="12">
        <f ca="1">(C7+C11)+(C8+C12)*INT(MAX(F21:F3527))</f>
        <v>59162.519499014175</v>
      </c>
      <c r="D15" s="8">
        <f>+C7+INT(MAX(F21:F1582))*C8+D11+D12*INT(MAX(F21:F4017))+D13*INT(MAX(F21:F4044)^2)</f>
        <v>59162.524651956766</v>
      </c>
      <c r="E15" s="31" t="s">
        <v>63</v>
      </c>
      <c r="F15" s="30">
        <v>1</v>
      </c>
      <c r="V15" s="120">
        <v>13000</v>
      </c>
      <c r="W15" s="120">
        <f t="shared" si="0"/>
        <v>-0.12071406784348435</v>
      </c>
      <c r="AA15" s="181" t="s">
        <v>8</v>
      </c>
      <c r="AB15" s="185">
        <f>(AB10-AB2)/AD2</f>
        <v>-170661.4124947073</v>
      </c>
      <c r="AC15" t="s">
        <v>379</v>
      </c>
      <c r="AE15" s="169"/>
      <c r="AL15" s="3"/>
      <c r="AP15" s="3"/>
      <c r="AQ15" s="3"/>
      <c r="AR15" s="3"/>
      <c r="AS15" s="3"/>
      <c r="AW15">
        <v>-22400</v>
      </c>
      <c r="AX15">
        <f t="shared" si="1"/>
        <v>-2.312756904323254E-2</v>
      </c>
      <c r="AY15">
        <f t="shared" si="2"/>
        <v>-1.0399719652223513E-2</v>
      </c>
      <c r="AZ15" s="120">
        <f t="shared" si="3"/>
        <v>-1.2727849391009027E-2</v>
      </c>
      <c r="BA15">
        <f t="shared" si="4"/>
        <v>1.0114155618429554</v>
      </c>
      <c r="BB15">
        <f t="shared" si="5"/>
        <v>-0.527726541931825</v>
      </c>
      <c r="BC15">
        <f t="shared" si="6"/>
        <v>1.1819794020779895</v>
      </c>
      <c r="BD15">
        <f t="shared" si="7"/>
        <v>0.67098998535141152</v>
      </c>
      <c r="BE15">
        <f t="shared" si="12"/>
        <v>45.136565138520936</v>
      </c>
      <c r="BF15">
        <f t="shared" si="12"/>
        <v>45.136565138520844</v>
      </c>
      <c r="BG15">
        <f t="shared" si="12"/>
        <v>45.136565138513312</v>
      </c>
      <c r="BH15">
        <f t="shared" si="12"/>
        <v>45.136565137895161</v>
      </c>
      <c r="BI15">
        <f t="shared" si="12"/>
        <v>45.136565087157699</v>
      </c>
      <c r="BJ15">
        <f t="shared" si="12"/>
        <v>45.136560922655377</v>
      </c>
      <c r="BK15">
        <f t="shared" si="12"/>
        <v>45.13621923620618</v>
      </c>
      <c r="BL15">
        <f t="shared" si="9"/>
        <v>45.10902705356861</v>
      </c>
    </row>
    <row r="16" spans="1:64" ht="15.75" x14ac:dyDescent="0.3">
      <c r="A16" s="2" t="s">
        <v>30</v>
      </c>
      <c r="C16" s="12">
        <f ca="1">+C8+C12</f>
        <v>0.32328270384206964</v>
      </c>
      <c r="D16" s="8">
        <f>+C8+D12+2*D13*MAX(F21:F890)</f>
        <v>0.32327952352696104</v>
      </c>
      <c r="E16" s="31" t="s">
        <v>64</v>
      </c>
      <c r="F16" s="60">
        <f ca="1">NOW()+15018.5+$C$5/24</f>
        <v>60368.630727777774</v>
      </c>
      <c r="V16" s="120">
        <v>14000</v>
      </c>
      <c r="W16" s="120">
        <f t="shared" si="0"/>
        <v>-0.13623130199469924</v>
      </c>
      <c r="AA16" s="179" t="s">
        <v>9</v>
      </c>
      <c r="AB16" s="185">
        <f>365.24*AB8</f>
        <v>7424.2093936579367</v>
      </c>
      <c r="AC16" t="s">
        <v>349</v>
      </c>
      <c r="AD16" s="180"/>
      <c r="AE16" s="169"/>
      <c r="AL16" s="3"/>
      <c r="AP16" s="3"/>
      <c r="AQ16" s="3"/>
      <c r="AR16" s="3"/>
      <c r="AS16" s="3"/>
      <c r="AW16">
        <v>-22200</v>
      </c>
      <c r="AX16">
        <f t="shared" si="1"/>
        <v>-2.2290926206561489E-2</v>
      </c>
      <c r="AY16">
        <f t="shared" si="2"/>
        <v>-1.064901719165752E-2</v>
      </c>
      <c r="AZ16" s="120">
        <f t="shared" si="3"/>
        <v>-1.1641909014903969E-2</v>
      </c>
      <c r="BA16">
        <f t="shared" si="4"/>
        <v>1.0098390391641974</v>
      </c>
      <c r="BB16">
        <f t="shared" si="5"/>
        <v>-0.47938782127946311</v>
      </c>
      <c r="BC16">
        <f t="shared" si="6"/>
        <v>1.237944212598834</v>
      </c>
      <c r="BD16">
        <f t="shared" si="7"/>
        <v>0.71235836776382333</v>
      </c>
      <c r="BE16">
        <f t="shared" si="12"/>
        <v>45.191916194914157</v>
      </c>
      <c r="BF16">
        <f t="shared" si="12"/>
        <v>45.191916194914121</v>
      </c>
      <c r="BG16">
        <f t="shared" si="12"/>
        <v>45.191916194910171</v>
      </c>
      <c r="BH16">
        <f t="shared" si="12"/>
        <v>45.191916194539395</v>
      </c>
      <c r="BI16">
        <f t="shared" si="12"/>
        <v>45.191916159695687</v>
      </c>
      <c r="BJ16">
        <f t="shared" si="12"/>
        <v>45.191912885269872</v>
      </c>
      <c r="BK16">
        <f t="shared" si="12"/>
        <v>45.191605298756109</v>
      </c>
      <c r="BL16">
        <f t="shared" si="9"/>
        <v>45.163746271871318</v>
      </c>
    </row>
    <row r="17" spans="1:64" ht="16.5" thickBot="1" x14ac:dyDescent="0.35">
      <c r="A17" s="14" t="s">
        <v>58</v>
      </c>
      <c r="C17">
        <f>COUNT(C21:C4733)</f>
        <v>86</v>
      </c>
      <c r="E17" s="31" t="s">
        <v>65</v>
      </c>
      <c r="F17" s="60">
        <f ca="1">ROUND(2*(F16-$C$7)/$C$8,0)/2+F15</f>
        <v>3732</v>
      </c>
      <c r="V17" s="120">
        <v>15000</v>
      </c>
      <c r="W17" s="120">
        <f t="shared" si="0"/>
        <v>-0.15264148141348813</v>
      </c>
      <c r="AA17" s="179" t="s">
        <v>10</v>
      </c>
      <c r="AB17" s="186">
        <f>AB13^3/AB8^2</f>
        <v>0.15516702060501275</v>
      </c>
      <c r="AC17" s="156" t="s">
        <v>11</v>
      </c>
      <c r="AE17" s="169"/>
      <c r="AW17">
        <v>-22000</v>
      </c>
      <c r="AX17">
        <f t="shared" si="1"/>
        <v>-2.1410482654984207E-2</v>
      </c>
      <c r="AY17">
        <f t="shared" si="2"/>
        <v>-1.0888382078152674E-2</v>
      </c>
      <c r="AZ17" s="120">
        <f t="shared" si="3"/>
        <v>-1.0522100576831532E-2</v>
      </c>
      <c r="BA17">
        <f t="shared" si="4"/>
        <v>1.008236804114345</v>
      </c>
      <c r="BB17">
        <f t="shared" si="5"/>
        <v>-0.42970689391145639</v>
      </c>
      <c r="BC17">
        <f t="shared" si="6"/>
        <v>1.2937330853945264</v>
      </c>
      <c r="BD17">
        <f t="shared" si="7"/>
        <v>0.75527181684145361</v>
      </c>
      <c r="BE17">
        <f t="shared" si="12"/>
        <v>45.247180178491163</v>
      </c>
      <c r="BF17">
        <f t="shared" si="12"/>
        <v>45.247180178491149</v>
      </c>
      <c r="BG17">
        <f t="shared" si="12"/>
        <v>45.247180178489323</v>
      </c>
      <c r="BH17">
        <f t="shared" si="12"/>
        <v>45.247180178288041</v>
      </c>
      <c r="BI17">
        <f t="shared" si="12"/>
        <v>45.247180156093478</v>
      </c>
      <c r="BJ17">
        <f t="shared" si="12"/>
        <v>45.247177708771389</v>
      </c>
      <c r="BK17">
        <f t="shared" si="12"/>
        <v>45.24690796681827</v>
      </c>
      <c r="BL17">
        <f t="shared" si="9"/>
        <v>45.218465490174033</v>
      </c>
    </row>
    <row r="18" spans="1:64" ht="17.25" thickTop="1" thickBot="1" x14ac:dyDescent="0.35">
      <c r="A18" s="2" t="s">
        <v>68</v>
      </c>
      <c r="C18" s="16">
        <f ca="1">+C15</f>
        <v>59162.519499014175</v>
      </c>
      <c r="D18" s="17">
        <f ca="1">C16</f>
        <v>0.32328270384206964</v>
      </c>
      <c r="E18" s="31" t="s">
        <v>66</v>
      </c>
      <c r="F18" s="8">
        <f ca="1">ROUND(2*(F16-$C$15)/$C$16,0)/2+F15</f>
        <v>3732</v>
      </c>
      <c r="AA18" s="187" t="s">
        <v>12</v>
      </c>
      <c r="AB18" s="188">
        <f>2*PI()/(AB8*365.2422)*AD2</f>
        <v>2.7359609151354845E-4</v>
      </c>
      <c r="AC18" s="189" t="s">
        <v>371</v>
      </c>
      <c r="AD18" s="189"/>
      <c r="AE18" s="190"/>
      <c r="AH18" s="3" t="s">
        <v>22</v>
      </c>
      <c r="AW18">
        <v>-21800</v>
      </c>
      <c r="AX18">
        <f t="shared" si="1"/>
        <v>-2.0489844059405439E-2</v>
      </c>
      <c r="AY18">
        <f t="shared" si="2"/>
        <v>-1.1117814311708968E-2</v>
      </c>
      <c r="AZ18" s="120">
        <f t="shared" si="3"/>
        <v>-9.3720297476964729E-3</v>
      </c>
      <c r="BA18">
        <f t="shared" si="4"/>
        <v>1.0066141748217499</v>
      </c>
      <c r="BB18">
        <f t="shared" si="5"/>
        <v>-0.37885382207469048</v>
      </c>
      <c r="BC18">
        <f t="shared" si="6"/>
        <v>1.3493437524246152</v>
      </c>
      <c r="BD18">
        <f t="shared" si="7"/>
        <v>0.79988673799942178</v>
      </c>
      <c r="BE18">
        <f t="shared" si="12"/>
        <v>45.302355826743238</v>
      </c>
      <c r="BF18">
        <f t="shared" si="12"/>
        <v>45.302355826743231</v>
      </c>
      <c r="BG18">
        <f t="shared" si="12"/>
        <v>45.30235582674252</v>
      </c>
      <c r="BH18">
        <f t="shared" si="12"/>
        <v>45.302355826647123</v>
      </c>
      <c r="BI18">
        <f t="shared" si="12"/>
        <v>45.302355813879352</v>
      </c>
      <c r="BJ18">
        <f t="shared" si="12"/>
        <v>45.302354105029352</v>
      </c>
      <c r="BK18">
        <f t="shared" si="12"/>
        <v>45.302125493867401</v>
      </c>
      <c r="BL18">
        <f t="shared" si="9"/>
        <v>45.273184708476741</v>
      </c>
    </row>
    <row r="19" spans="1:64" ht="13.5" thickBot="1" x14ac:dyDescent="0.25">
      <c r="A19" s="2" t="s">
        <v>69</v>
      </c>
      <c r="C19" s="19">
        <f>+D15</f>
        <v>59162.524651956766</v>
      </c>
      <c r="D19" s="20">
        <f>+D16</f>
        <v>0.32327952352696104</v>
      </c>
      <c r="E19" s="31" t="s">
        <v>67</v>
      </c>
      <c r="F19" s="33">
        <f ca="1">+$C$15+$C$16*F18-15018.5-$C$5/24</f>
        <v>45350.906383086112</v>
      </c>
      <c r="AA19" s="191"/>
      <c r="AC19" s="191"/>
      <c r="AE19">
        <f>COUNT(AE21:AE1134)</f>
        <v>524</v>
      </c>
      <c r="AH19" s="3" t="s">
        <v>23</v>
      </c>
      <c r="AW19">
        <v>-21600</v>
      </c>
      <c r="AX19">
        <f t="shared" si="1"/>
        <v>-1.9532677092064445E-2</v>
      </c>
      <c r="AY19">
        <f t="shared" si="2"/>
        <v>-1.1337313892326409E-2</v>
      </c>
      <c r="AZ19" s="120">
        <f t="shared" si="3"/>
        <v>-8.1953631997380375E-3</v>
      </c>
      <c r="BA19">
        <f t="shared" si="4"/>
        <v>1.004976438350593</v>
      </c>
      <c r="BB19">
        <f t="shared" si="5"/>
        <v>-0.32699942257365205</v>
      </c>
      <c r="BC19">
        <f t="shared" si="6"/>
        <v>1.4047745425200726</v>
      </c>
      <c r="BD19">
        <f t="shared" si="7"/>
        <v>0.84637753075252553</v>
      </c>
      <c r="BE19">
        <f t="shared" si="12"/>
        <v>45.357442167671373</v>
      </c>
      <c r="BF19">
        <f t="shared" si="12"/>
        <v>45.357442167671373</v>
      </c>
      <c r="BG19">
        <f t="shared" si="12"/>
        <v>45.357442167671152</v>
      </c>
      <c r="BH19">
        <f t="shared" si="12"/>
        <v>45.357442167634083</v>
      </c>
      <c r="BI19">
        <f t="shared" si="12"/>
        <v>45.357442161301655</v>
      </c>
      <c r="BJ19">
        <f t="shared" si="12"/>
        <v>45.357441079593293</v>
      </c>
      <c r="BK19">
        <f t="shared" si="12"/>
        <v>45.357256388243279</v>
      </c>
      <c r="BL19">
        <f t="shared" si="9"/>
        <v>45.327903926779449</v>
      </c>
    </row>
    <row r="20" spans="1:64" ht="15" thickBot="1" x14ac:dyDescent="0.25">
      <c r="A20" s="4" t="s">
        <v>31</v>
      </c>
      <c r="B20" s="4" t="s">
        <v>32</v>
      </c>
      <c r="C20" s="4" t="s">
        <v>33</v>
      </c>
      <c r="D20" s="4" t="s">
        <v>38</v>
      </c>
      <c r="E20" s="4" t="s">
        <v>34</v>
      </c>
      <c r="F20" s="4" t="s">
        <v>35</v>
      </c>
      <c r="G20" s="4" t="s">
        <v>36</v>
      </c>
      <c r="H20" s="7" t="s">
        <v>176</v>
      </c>
      <c r="I20" s="7" t="s">
        <v>177</v>
      </c>
      <c r="J20" s="7" t="s">
        <v>174</v>
      </c>
      <c r="K20" s="129" t="s">
        <v>173</v>
      </c>
      <c r="L20" s="7" t="s">
        <v>51</v>
      </c>
      <c r="M20" s="7" t="s">
        <v>59</v>
      </c>
      <c r="N20" s="7" t="s">
        <v>52</v>
      </c>
      <c r="O20" s="7" t="s">
        <v>48</v>
      </c>
      <c r="P20" s="15" t="s">
        <v>47</v>
      </c>
      <c r="Q20" s="4" t="s">
        <v>40</v>
      </c>
      <c r="R20" s="7" t="s">
        <v>141</v>
      </c>
      <c r="S20" s="7" t="s">
        <v>143</v>
      </c>
      <c r="T20" s="7" t="s">
        <v>142</v>
      </c>
      <c r="U20" s="130" t="s">
        <v>161</v>
      </c>
      <c r="V20" s="119" t="s">
        <v>239</v>
      </c>
      <c r="Z20" s="4" t="s">
        <v>35</v>
      </c>
      <c r="AA20" s="7" t="s">
        <v>380</v>
      </c>
      <c r="AB20" s="7" t="s">
        <v>21</v>
      </c>
      <c r="AC20" s="7" t="s">
        <v>0</v>
      </c>
      <c r="AD20" s="7" t="s">
        <v>374</v>
      </c>
      <c r="AE20" s="7" t="s">
        <v>142</v>
      </c>
      <c r="AF20" s="7" t="s">
        <v>13</v>
      </c>
      <c r="AG20" s="160"/>
      <c r="AH20" s="7" t="s">
        <v>356</v>
      </c>
      <c r="AI20" s="7" t="s">
        <v>357</v>
      </c>
      <c r="AJ20" s="7" t="s">
        <v>358</v>
      </c>
      <c r="AK20" s="7" t="s">
        <v>375</v>
      </c>
      <c r="AL20" s="7" t="s">
        <v>359</v>
      </c>
      <c r="AM20" s="7" t="s">
        <v>360</v>
      </c>
      <c r="AN20" s="4" t="s">
        <v>361</v>
      </c>
      <c r="AO20" s="4" t="s">
        <v>362</v>
      </c>
      <c r="AP20" s="4" t="s">
        <v>363</v>
      </c>
      <c r="AQ20" s="4" t="s">
        <v>364</v>
      </c>
      <c r="AR20" s="4" t="s">
        <v>365</v>
      </c>
      <c r="AS20" s="4" t="s">
        <v>366</v>
      </c>
      <c r="AT20" s="4" t="s">
        <v>367</v>
      </c>
      <c r="AU20" s="4" t="s">
        <v>111</v>
      </c>
      <c r="AV20" s="192"/>
      <c r="AW20">
        <v>-21400</v>
      </c>
      <c r="AX20">
        <f t="shared" si="1"/>
        <v>-1.8542696055762892E-2</v>
      </c>
      <c r="AY20">
        <f t="shared" si="2"/>
        <v>-1.154688082000499E-2</v>
      </c>
      <c r="AZ20" s="120">
        <f t="shared" si="3"/>
        <v>-6.9958152357579035E-3</v>
      </c>
      <c r="BA20">
        <f t="shared" si="4"/>
        <v>1.0033288311692783</v>
      </c>
      <c r="BB20">
        <f t="shared" si="5"/>
        <v>-0.27431457316646768</v>
      </c>
      <c r="BC20">
        <f t="shared" si="6"/>
        <v>1.4600243732139357</v>
      </c>
      <c r="BD20">
        <f t="shared" si="7"/>
        <v>0.89493947607004576</v>
      </c>
      <c r="BE20">
        <f t="shared" si="12"/>
        <v>45.41243851754345</v>
      </c>
      <c r="BF20">
        <f t="shared" si="12"/>
        <v>45.41243851754345</v>
      </c>
      <c r="BG20">
        <f t="shared" si="12"/>
        <v>45.412438517543407</v>
      </c>
      <c r="BH20">
        <f t="shared" si="12"/>
        <v>45.412438517532983</v>
      </c>
      <c r="BI20">
        <f t="shared" si="12"/>
        <v>45.412438515063258</v>
      </c>
      <c r="BJ20">
        <f t="shared" si="12"/>
        <v>45.412437930036837</v>
      </c>
      <c r="BK20">
        <f t="shared" si="12"/>
        <v>45.412299417615877</v>
      </c>
      <c r="BL20">
        <f t="shared" si="9"/>
        <v>45.382623145082157</v>
      </c>
    </row>
    <row r="21" spans="1:64" s="120" customFormat="1" x14ac:dyDescent="0.2">
      <c r="A21" s="127" t="s">
        <v>241</v>
      </c>
      <c r="B21" s="128" t="str">
        <f>IF(D21=INT(D21),"I","II")</f>
        <v>I</v>
      </c>
      <c r="C21" s="127">
        <v>52135.462699999996</v>
      </c>
      <c r="D21" s="134"/>
      <c r="E21" s="120">
        <f t="shared" ref="E21:E52" si="13">+(C21-C$7)/C$8</f>
        <v>-21736.566736611374</v>
      </c>
      <c r="F21" s="120">
        <f t="shared" ref="F21:F84" si="14">ROUND(2*E21,0)/2</f>
        <v>-21736.5</v>
      </c>
      <c r="G21" s="120">
        <f t="shared" ref="G21:G52" si="15">+C21-(C$7+F21*C$8)</f>
        <v>-2.1574810998572502E-2</v>
      </c>
      <c r="K21" s="134">
        <f>G21</f>
        <v>-2.1574810998572502E-2</v>
      </c>
      <c r="P21" s="14">
        <f t="shared" ref="P21:P52" si="16">+D$11+D$12*F21+D$13*F21^2</f>
        <v>-0.13593334865177012</v>
      </c>
      <c r="Q21" s="135">
        <f t="shared" ref="Q21:Q52" si="17">+C21-15018.5</f>
        <v>37116.962699999996</v>
      </c>
      <c r="R21" s="120">
        <f t="shared" ref="R21:R52" si="18">+(P21-G21)^2</f>
        <v>1.3077875134177817E-2</v>
      </c>
      <c r="S21" s="136">
        <v>1</v>
      </c>
      <c r="T21" s="120">
        <f t="shared" ref="T21:T52" si="19">+S21*R21</f>
        <v>1.3077875134177817E-2</v>
      </c>
      <c r="U21" s="77"/>
      <c r="V21" s="120">
        <f t="shared" ref="V21:V52" si="20">G21-P21</f>
        <v>0.11435853765319762</v>
      </c>
      <c r="Z21">
        <f t="shared" ref="Z21:Z84" si="21">F21</f>
        <v>-21736.5</v>
      </c>
      <c r="AA21" s="120">
        <f t="shared" ref="AA21:AA84" si="22">AB$3+AB$4*Z21+AB$5*Z21^2+AH21</f>
        <v>-2.018972537767259E-2</v>
      </c>
      <c r="AB21" s="120">
        <f t="shared" ref="AB21:AB84" si="23">IF(S21&lt;&gt;0,G21-AH21, -9999)</f>
        <v>-1.2573667221361311E-2</v>
      </c>
      <c r="AC21" s="120">
        <f t="shared" ref="AC21:AC84" si="24">+G21-P21</f>
        <v>0.11435853765319762</v>
      </c>
      <c r="AD21" s="120">
        <f t="shared" ref="AD21:AD84" si="25">IF(S21&lt;&gt;0,G21-AA21, -9999)</f>
        <v>-1.3850856208999125E-3</v>
      </c>
      <c r="AE21" s="120">
        <f t="shared" ref="AE21:AE84" si="26">+(G21-AA21)^2*S21</f>
        <v>1.9184621772236962E-6</v>
      </c>
      <c r="AF21">
        <f t="shared" ref="AF21:AF84" si="27">IF(S21&lt;&gt;0,G21-P21, -9999)</f>
        <v>0.11435853765319762</v>
      </c>
      <c r="AG21" s="136"/>
      <c r="AH21">
        <f t="shared" ref="AH21:AH84" si="28">$AB$6*($AB$11/AI21*AJ21+$AB$12)</f>
        <v>-9.0011437772111909E-3</v>
      </c>
      <c r="AI21">
        <f t="shared" ref="AI21:AI84" si="29">1+$AB$7*COS(AL21)</f>
        <v>1.0060955799579572</v>
      </c>
      <c r="AJ21">
        <f t="shared" ref="AJ21:AJ84" si="30">SIN(AL21+RADIANS($AB$9))</f>
        <v>-0.36249040518953535</v>
      </c>
      <c r="AK21">
        <f t="shared" ref="AK21:AK84" si="31">$AB$7*SIN(AL21)</f>
        <v>2.9489351934595859E-2</v>
      </c>
      <c r="AL21">
        <f t="shared" ref="AL21:AL84" si="32">2*ATAN(AM21)</f>
        <v>1.3669625805853944</v>
      </c>
      <c r="AM21">
        <f t="shared" ref="AM21:AM84" si="33">SQRT((1+$AB$7)/(1-$AB$7))*TAN(AN21/2)</f>
        <v>0.81443547529118765</v>
      </c>
      <c r="AN21" s="120">
        <f t="shared" ref="AN21:AT30" si="34">$AU21+$AB$7*SIN(AO21)</f>
        <v>45.319855454434176</v>
      </c>
      <c r="AO21" s="120">
        <f t="shared" si="34"/>
        <v>45.319855454434169</v>
      </c>
      <c r="AP21" s="120">
        <f t="shared" si="34"/>
        <v>45.319855454433664</v>
      </c>
      <c r="AQ21" s="120">
        <f t="shared" si="34"/>
        <v>45.319855454361168</v>
      </c>
      <c r="AR21" s="120">
        <f t="shared" si="34"/>
        <v>45.319855443944313</v>
      </c>
      <c r="AS21" s="120">
        <f t="shared" si="34"/>
        <v>45.319853947260903</v>
      </c>
      <c r="AT21" s="120">
        <f t="shared" si="34"/>
        <v>45.319639003076084</v>
      </c>
      <c r="AU21" s="120">
        <f t="shared" ref="AU21:AU84" si="35">RADIANS($AB$9)+$AB$18*(F21-AB$15)</f>
        <v>45.29055806028785</v>
      </c>
      <c r="AV21"/>
      <c r="AW21">
        <v>-21200</v>
      </c>
      <c r="AX21">
        <f t="shared" si="1"/>
        <v>-1.7523649810184831E-2</v>
      </c>
      <c r="AY21">
        <f t="shared" si="2"/>
        <v>-1.1746515094744718E-2</v>
      </c>
      <c r="AZ21" s="120">
        <f t="shared" si="3"/>
        <v>-5.7771347154401114E-3</v>
      </c>
      <c r="BA21">
        <f t="shared" si="4"/>
        <v>1.001676521086083</v>
      </c>
      <c r="BB21">
        <f t="shared" si="5"/>
        <v>-0.22096956093682252</v>
      </c>
      <c r="BC21">
        <f t="shared" si="6"/>
        <v>1.5150927404556387</v>
      </c>
      <c r="BD21">
        <f t="shared" si="7"/>
        <v>0.94579218115499664</v>
      </c>
      <c r="BE21">
        <f t="shared" si="12"/>
        <v>45.467344477621701</v>
      </c>
      <c r="BF21">
        <f t="shared" si="12"/>
        <v>45.467344477621701</v>
      </c>
      <c r="BG21">
        <f t="shared" si="12"/>
        <v>45.467344477621694</v>
      </c>
      <c r="BH21">
        <f t="shared" si="12"/>
        <v>45.467344477620138</v>
      </c>
      <c r="BI21">
        <f t="shared" si="12"/>
        <v>45.467344477017029</v>
      </c>
      <c r="BJ21">
        <f t="shared" si="12"/>
        <v>45.467344243159388</v>
      </c>
      <c r="BK21">
        <f t="shared" si="12"/>
        <v>45.467253612674298</v>
      </c>
      <c r="BL21">
        <f t="shared" si="9"/>
        <v>45.437342363384872</v>
      </c>
    </row>
    <row r="22" spans="1:64" s="120" customFormat="1" x14ac:dyDescent="0.2">
      <c r="A22" s="127" t="s">
        <v>344</v>
      </c>
      <c r="B22" s="128" t="str">
        <f>IF(D22=INT(D22),"I","II")</f>
        <v>I</v>
      </c>
      <c r="C22" s="127">
        <v>53382.390099999997</v>
      </c>
      <c r="D22" s="134"/>
      <c r="E22" s="120">
        <f t="shared" si="13"/>
        <v>-17879.489643169778</v>
      </c>
      <c r="F22" s="120">
        <f t="shared" si="14"/>
        <v>-17879.5</v>
      </c>
      <c r="G22" s="120">
        <f t="shared" si="15"/>
        <v>3.348186997754965E-3</v>
      </c>
      <c r="K22" s="134">
        <f>G22</f>
        <v>3.348186997754965E-3</v>
      </c>
      <c r="P22" s="14">
        <f t="shared" si="16"/>
        <v>-8.106757448262969E-2</v>
      </c>
      <c r="Q22" s="135">
        <f t="shared" si="17"/>
        <v>38363.890099999997</v>
      </c>
      <c r="R22" s="120">
        <f t="shared" si="18"/>
        <v>7.1260207863131936E-3</v>
      </c>
      <c r="S22" s="136">
        <v>1</v>
      </c>
      <c r="T22" s="120">
        <f t="shared" si="19"/>
        <v>7.1260207863131936E-3</v>
      </c>
      <c r="U22" s="77"/>
      <c r="V22" s="120">
        <f t="shared" si="20"/>
        <v>8.4415761480384655E-2</v>
      </c>
      <c r="Z22">
        <f t="shared" si="21"/>
        <v>-17879.5</v>
      </c>
      <c r="AA22" s="120">
        <f t="shared" si="22"/>
        <v>3.0342437460009405E-4</v>
      </c>
      <c r="AB22" s="120">
        <f t="shared" si="23"/>
        <v>-1.0564793924695292E-2</v>
      </c>
      <c r="AC22" s="120">
        <f t="shared" si="24"/>
        <v>8.4415761480384655E-2</v>
      </c>
      <c r="AD22" s="120">
        <f t="shared" si="25"/>
        <v>3.0447626231548709E-3</v>
      </c>
      <c r="AE22" s="120">
        <f t="shared" si="26"/>
        <v>9.2705794313609303E-6</v>
      </c>
      <c r="AF22">
        <f t="shared" si="27"/>
        <v>8.4415761480384655E-2</v>
      </c>
      <c r="AG22" s="136"/>
      <c r="AH22">
        <f t="shared" si="28"/>
        <v>1.3912980922450257E-2</v>
      </c>
      <c r="AI22">
        <f t="shared" si="29"/>
        <v>0.97770015081797701</v>
      </c>
      <c r="AJ22">
        <f t="shared" si="30"/>
        <v>0.6184557776835401</v>
      </c>
      <c r="AK22">
        <f t="shared" si="31"/>
        <v>2.0235975365801618E-2</v>
      </c>
      <c r="AL22">
        <f t="shared" si="32"/>
        <v>2.4046773039683469</v>
      </c>
      <c r="AM22">
        <f t="shared" si="33"/>
        <v>2.5900705328707905</v>
      </c>
      <c r="AN22" s="120">
        <f t="shared" si="34"/>
        <v>46.366506326195093</v>
      </c>
      <c r="AO22" s="120">
        <f t="shared" si="34"/>
        <v>46.366506326192798</v>
      </c>
      <c r="AP22" s="120">
        <f t="shared" si="34"/>
        <v>46.366506326297817</v>
      </c>
      <c r="AQ22" s="120">
        <f t="shared" si="34"/>
        <v>46.36650632149847</v>
      </c>
      <c r="AR22" s="120">
        <f t="shared" si="34"/>
        <v>46.366506540836852</v>
      </c>
      <c r="AS22" s="120">
        <f t="shared" si="34"/>
        <v>46.366496516649917</v>
      </c>
      <c r="AT22" s="120">
        <f t="shared" si="34"/>
        <v>46.366954544321644</v>
      </c>
      <c r="AU22" s="120">
        <f t="shared" si="35"/>
        <v>46.345818185255609</v>
      </c>
      <c r="AV22" s="193"/>
      <c r="AW22">
        <v>-21000</v>
      </c>
      <c r="AX22">
        <f t="shared" si="1"/>
        <v>-1.6479309047323955E-2</v>
      </c>
      <c r="AY22">
        <f t="shared" si="2"/>
        <v>-1.1936216716545586E-2</v>
      </c>
      <c r="AZ22" s="120">
        <f t="shared" si="3"/>
        <v>-4.5430923307783668E-3</v>
      </c>
      <c r="BA22">
        <f t="shared" si="4"/>
        <v>1.0000245906858867</v>
      </c>
      <c r="BB22">
        <f t="shared" si="5"/>
        <v>-0.16713347477998275</v>
      </c>
      <c r="BC22">
        <f t="shared" si="6"/>
        <v>1.5699797064233083</v>
      </c>
      <c r="BD22">
        <f t="shared" si="7"/>
        <v>0.99918371288139363</v>
      </c>
      <c r="BE22">
        <f t="shared" ref="BE22:BK31" si="36">$BL22+$AB$7*SIN(BF22)</f>
        <v>45.522159929941743</v>
      </c>
      <c r="BF22">
        <f t="shared" si="36"/>
        <v>45.522159929941743</v>
      </c>
      <c r="BG22">
        <f t="shared" si="36"/>
        <v>45.522159929941743</v>
      </c>
      <c r="BH22">
        <f t="shared" si="36"/>
        <v>45.522159929941715</v>
      </c>
      <c r="BI22">
        <f t="shared" si="36"/>
        <v>45.522159929905584</v>
      </c>
      <c r="BJ22">
        <f t="shared" si="36"/>
        <v>45.522159891115841</v>
      </c>
      <c r="BK22">
        <f t="shared" si="36"/>
        <v>45.522118270028351</v>
      </c>
      <c r="BL22">
        <f t="shared" si="9"/>
        <v>45.49206158168758</v>
      </c>
    </row>
    <row r="23" spans="1:64" s="120" customFormat="1" x14ac:dyDescent="0.2">
      <c r="A23" s="127" t="s">
        <v>243</v>
      </c>
      <c r="B23" s="128" t="str">
        <f>IF(D23=INT(D23),"I","II")</f>
        <v>I</v>
      </c>
      <c r="C23" s="127">
        <v>53388.368300000002</v>
      </c>
      <c r="D23" s="134"/>
      <c r="E23" s="120">
        <f t="shared" si="13"/>
        <v>-17860.997485342439</v>
      </c>
      <c r="F23" s="120">
        <f t="shared" si="14"/>
        <v>-17861</v>
      </c>
      <c r="G23" s="120">
        <f t="shared" si="15"/>
        <v>8.1294600386172533E-4</v>
      </c>
      <c r="K23" s="134">
        <f>G23</f>
        <v>8.1294600386172533E-4</v>
      </c>
      <c r="P23" s="14">
        <f t="shared" si="16"/>
        <v>-8.0836422863245064E-2</v>
      </c>
      <c r="Q23" s="135">
        <f t="shared" si="17"/>
        <v>38369.868300000002</v>
      </c>
      <c r="R23" s="120">
        <f t="shared" si="18"/>
        <v>6.6666194363968678E-3</v>
      </c>
      <c r="S23" s="136">
        <v>1</v>
      </c>
      <c r="T23" s="120">
        <f t="shared" si="19"/>
        <v>6.6666194363968678E-3</v>
      </c>
      <c r="U23" s="77"/>
      <c r="V23" s="120">
        <f t="shared" si="20"/>
        <v>8.1649368867106789E-2</v>
      </c>
      <c r="Z23">
        <f t="shared" si="21"/>
        <v>-17861</v>
      </c>
      <c r="AA23" s="120">
        <f t="shared" si="22"/>
        <v>3.9187301340571842E-4</v>
      </c>
      <c r="AB23" s="120">
        <f t="shared" si="23"/>
        <v>-1.3191193963964686E-2</v>
      </c>
      <c r="AC23" s="120">
        <f t="shared" si="24"/>
        <v>8.1649368867106789E-2</v>
      </c>
      <c r="AD23" s="120">
        <f t="shared" si="25"/>
        <v>4.2107299045600691E-4</v>
      </c>
      <c r="AE23" s="120">
        <f t="shared" si="26"/>
        <v>1.7730246329156448E-7</v>
      </c>
      <c r="AF23">
        <f t="shared" si="27"/>
        <v>8.1649368867106789E-2</v>
      </c>
      <c r="AG23" s="136"/>
      <c r="AH23">
        <f t="shared" si="28"/>
        <v>1.4004139967826412E-2</v>
      </c>
      <c r="AI23">
        <f t="shared" si="29"/>
        <v>0.97760238159901247</v>
      </c>
      <c r="AJ23">
        <f t="shared" si="30"/>
        <v>0.62225533461606364</v>
      </c>
      <c r="AK23">
        <f t="shared" si="31"/>
        <v>2.0127708824156969E-2</v>
      </c>
      <c r="AL23">
        <f t="shared" si="32"/>
        <v>2.4095217095135979</v>
      </c>
      <c r="AM23">
        <f t="shared" si="33"/>
        <v>2.6088599142891202</v>
      </c>
      <c r="AN23" s="120">
        <f t="shared" si="34"/>
        <v>46.371459226104164</v>
      </c>
      <c r="AO23" s="120">
        <f t="shared" si="34"/>
        <v>46.37145922610182</v>
      </c>
      <c r="AP23" s="120">
        <f t="shared" si="34"/>
        <v>46.371459226208771</v>
      </c>
      <c r="AQ23" s="120">
        <f t="shared" si="34"/>
        <v>46.371459221343599</v>
      </c>
      <c r="AR23" s="120">
        <f t="shared" si="34"/>
        <v>46.371459442656551</v>
      </c>
      <c r="AS23" s="120">
        <f t="shared" si="34"/>
        <v>46.371449375249256</v>
      </c>
      <c r="AT23" s="120">
        <f t="shared" si="34"/>
        <v>46.371907240245939</v>
      </c>
      <c r="AU23" s="120">
        <f t="shared" si="35"/>
        <v>46.350879712948604</v>
      </c>
      <c r="AV23" s="193"/>
      <c r="AW23">
        <v>-20800</v>
      </c>
      <c r="AX23">
        <f t="shared" si="1"/>
        <v>-1.5413453960569881E-2</v>
      </c>
      <c r="AY23">
        <f t="shared" si="2"/>
        <v>-1.2115985685407608E-2</v>
      </c>
      <c r="AZ23" s="120">
        <f t="shared" si="3"/>
        <v>-3.2974682751622728E-3</v>
      </c>
      <c r="BA23">
        <f t="shared" si="4"/>
        <v>0.99837802228014649</v>
      </c>
      <c r="BB23">
        <f t="shared" si="5"/>
        <v>-0.1129736434005883</v>
      </c>
      <c r="BC23">
        <f t="shared" si="6"/>
        <v>1.6246858856482802</v>
      </c>
      <c r="BD23">
        <f t="shared" si="7"/>
        <v>1.0553955875115151</v>
      </c>
      <c r="BE23">
        <f t="shared" si="36"/>
        <v>45.576885032226038</v>
      </c>
      <c r="BF23">
        <f t="shared" si="36"/>
        <v>45.576885032226038</v>
      </c>
      <c r="BG23">
        <f t="shared" si="36"/>
        <v>45.576885032226038</v>
      </c>
      <c r="BH23">
        <f t="shared" si="36"/>
        <v>45.576885032226038</v>
      </c>
      <c r="BI23">
        <f t="shared" si="36"/>
        <v>45.576885032230102</v>
      </c>
      <c r="BJ23">
        <f t="shared" si="36"/>
        <v>45.576885026550016</v>
      </c>
      <c r="BK23">
        <f t="shared" si="36"/>
        <v>45.576892954314118</v>
      </c>
      <c r="BL23">
        <f t="shared" si="9"/>
        <v>45.546780799990287</v>
      </c>
    </row>
    <row r="24" spans="1:64" s="120" customFormat="1" x14ac:dyDescent="0.2">
      <c r="A24" s="139" t="s">
        <v>37</v>
      </c>
      <c r="B24" s="139"/>
      <c r="C24" s="80">
        <v>53388.368999999999</v>
      </c>
      <c r="D24" s="80" t="s">
        <v>39</v>
      </c>
      <c r="E24" s="120">
        <f t="shared" si="13"/>
        <v>-17860.995320056831</v>
      </c>
      <c r="F24" s="120">
        <f t="shared" si="14"/>
        <v>-17861</v>
      </c>
      <c r="G24" s="120">
        <f t="shared" si="15"/>
        <v>1.5129460007301532E-3</v>
      </c>
      <c r="H24" s="120">
        <f>G24</f>
        <v>1.5129460007301532E-3</v>
      </c>
      <c r="J24" s="8"/>
      <c r="K24" s="134"/>
      <c r="P24" s="14">
        <f t="shared" si="16"/>
        <v>-8.0836422863245064E-2</v>
      </c>
      <c r="Q24" s="135">
        <f t="shared" si="17"/>
        <v>38369.868999999999</v>
      </c>
      <c r="R24" s="120">
        <f t="shared" si="18"/>
        <v>6.7814185522950508E-3</v>
      </c>
      <c r="S24" s="136">
        <v>0.5</v>
      </c>
      <c r="T24" s="120">
        <f t="shared" si="19"/>
        <v>3.3907092761475254E-3</v>
      </c>
      <c r="U24" s="77"/>
      <c r="V24" s="120">
        <f t="shared" si="20"/>
        <v>8.2349368863975217E-2</v>
      </c>
      <c r="Z24">
        <f t="shared" si="21"/>
        <v>-17861</v>
      </c>
      <c r="AA24" s="120">
        <f t="shared" si="22"/>
        <v>3.9187301340571842E-4</v>
      </c>
      <c r="AB24" s="120">
        <f t="shared" si="23"/>
        <v>-1.2491193967096258E-2</v>
      </c>
      <c r="AC24" s="120">
        <f t="shared" si="24"/>
        <v>8.2349368863975217E-2</v>
      </c>
      <c r="AD24" s="120">
        <f t="shared" si="25"/>
        <v>1.1210729873244347E-3</v>
      </c>
      <c r="AE24" s="120">
        <f t="shared" si="26"/>
        <v>6.2840232145426614E-7</v>
      </c>
      <c r="AF24">
        <f t="shared" si="27"/>
        <v>8.2349368863975217E-2</v>
      </c>
      <c r="AG24" s="136"/>
      <c r="AH24">
        <f t="shared" si="28"/>
        <v>1.4004139967826412E-2</v>
      </c>
      <c r="AI24">
        <f t="shared" si="29"/>
        <v>0.97760238159901247</v>
      </c>
      <c r="AJ24">
        <f t="shared" si="30"/>
        <v>0.62225533461606364</v>
      </c>
      <c r="AK24">
        <f t="shared" si="31"/>
        <v>2.0127708824156969E-2</v>
      </c>
      <c r="AL24">
        <f t="shared" si="32"/>
        <v>2.4095217095135979</v>
      </c>
      <c r="AM24">
        <f t="shared" si="33"/>
        <v>2.6088599142891202</v>
      </c>
      <c r="AN24" s="120">
        <f t="shared" si="34"/>
        <v>46.371459226104164</v>
      </c>
      <c r="AO24" s="120">
        <f t="shared" si="34"/>
        <v>46.37145922610182</v>
      </c>
      <c r="AP24" s="120">
        <f t="shared" si="34"/>
        <v>46.371459226208771</v>
      </c>
      <c r="AQ24" s="120">
        <f t="shared" si="34"/>
        <v>46.371459221343599</v>
      </c>
      <c r="AR24" s="120">
        <f t="shared" si="34"/>
        <v>46.371459442656551</v>
      </c>
      <c r="AS24" s="120">
        <f t="shared" si="34"/>
        <v>46.371449375249256</v>
      </c>
      <c r="AT24" s="120">
        <f t="shared" si="34"/>
        <v>46.371907240245939</v>
      </c>
      <c r="AU24" s="120">
        <f t="shared" si="35"/>
        <v>46.350879712948604</v>
      </c>
      <c r="AV24" s="193"/>
      <c r="AW24">
        <v>-20600</v>
      </c>
      <c r="AX24">
        <f t="shared" si="1"/>
        <v>-1.4329862344699292E-2</v>
      </c>
      <c r="AY24">
        <f t="shared" si="2"/>
        <v>-1.2285822001330764E-2</v>
      </c>
      <c r="AZ24" s="120">
        <f t="shared" si="3"/>
        <v>-2.0440403433685289E-3</v>
      </c>
      <c r="BA24">
        <f t="shared" si="4"/>
        <v>0.99674168436258792</v>
      </c>
      <c r="BB24">
        <f t="shared" si="5"/>
        <v>-5.865511953033252E-2</v>
      </c>
      <c r="BC24">
        <f t="shared" si="6"/>
        <v>1.679212429662412</v>
      </c>
      <c r="BD24">
        <f t="shared" si="7"/>
        <v>1.1147488324778096</v>
      </c>
      <c r="BE24">
        <f t="shared" si="36"/>
        <v>45.631520212014223</v>
      </c>
      <c r="BF24">
        <f t="shared" si="36"/>
        <v>45.631520212014223</v>
      </c>
      <c r="BG24">
        <f t="shared" si="36"/>
        <v>45.631520212014223</v>
      </c>
      <c r="BH24">
        <f t="shared" si="36"/>
        <v>45.63152021201347</v>
      </c>
      <c r="BI24">
        <f t="shared" si="36"/>
        <v>45.6315202123332</v>
      </c>
      <c r="BJ24">
        <f t="shared" si="36"/>
        <v>45.631520076810915</v>
      </c>
      <c r="BK24">
        <f t="shared" si="36"/>
        <v>45.631577499497183</v>
      </c>
      <c r="BL24">
        <f t="shared" si="9"/>
        <v>45.601500018292995</v>
      </c>
    </row>
    <row r="25" spans="1:64" s="120" customFormat="1" x14ac:dyDescent="0.2">
      <c r="A25" s="127" t="s">
        <v>345</v>
      </c>
      <c r="B25" s="128" t="str">
        <f>IF(D25=INT(D25),"I","II")</f>
        <v>I</v>
      </c>
      <c r="C25" s="127">
        <v>53388.529699999999</v>
      </c>
      <c r="D25" s="134"/>
      <c r="E25" s="120">
        <f t="shared" si="13"/>
        <v>-17860.498232344333</v>
      </c>
      <c r="F25" s="120">
        <f t="shared" si="14"/>
        <v>-17860.5</v>
      </c>
      <c r="G25" s="120">
        <f t="shared" si="15"/>
        <v>5.7145300525007769E-4</v>
      </c>
      <c r="K25" s="134">
        <f t="shared" ref="K25:K55" si="37">G25</f>
        <v>5.7145300525007769E-4</v>
      </c>
      <c r="P25" s="14">
        <f t="shared" si="16"/>
        <v>-8.0830179763670629E-2</v>
      </c>
      <c r="Q25" s="135">
        <f t="shared" si="17"/>
        <v>38370.029699999999</v>
      </c>
      <c r="R25" s="120">
        <f t="shared" si="18"/>
        <v>6.6262258174462256E-3</v>
      </c>
      <c r="S25" s="136">
        <v>1</v>
      </c>
      <c r="T25" s="120">
        <f t="shared" si="19"/>
        <v>6.6262258174462256E-3</v>
      </c>
      <c r="U25" s="77"/>
      <c r="V25" s="120">
        <f t="shared" si="20"/>
        <v>8.1401632768920706E-2</v>
      </c>
      <c r="Z25">
        <f t="shared" si="21"/>
        <v>-17860.5</v>
      </c>
      <c r="AA25" s="120">
        <f t="shared" si="22"/>
        <v>3.9425981268366092E-4</v>
      </c>
      <c r="AB25" s="120">
        <f t="shared" si="23"/>
        <v>-1.3435145836583378E-2</v>
      </c>
      <c r="AC25" s="120">
        <f t="shared" si="24"/>
        <v>8.1401632768920706E-2</v>
      </c>
      <c r="AD25" s="120">
        <f t="shared" si="25"/>
        <v>1.7719319256641677E-4</v>
      </c>
      <c r="AE25" s="120">
        <f t="shared" si="26"/>
        <v>3.1397427491879259E-8</v>
      </c>
      <c r="AF25">
        <f t="shared" si="27"/>
        <v>8.1401632768920706E-2</v>
      </c>
      <c r="AG25" s="136"/>
      <c r="AH25">
        <f t="shared" si="28"/>
        <v>1.4006598841833456E-2</v>
      </c>
      <c r="AI25">
        <f t="shared" si="29"/>
        <v>0.97759974674286088</v>
      </c>
      <c r="AJ25">
        <f t="shared" si="30"/>
        <v>0.6223578125548932</v>
      </c>
      <c r="AK25">
        <f t="shared" si="31"/>
        <v>2.0124776435089396E-2</v>
      </c>
      <c r="AL25">
        <f t="shared" si="32"/>
        <v>2.409652625959172</v>
      </c>
      <c r="AM25">
        <f t="shared" si="33"/>
        <v>2.6093709782741663</v>
      </c>
      <c r="AN25" s="120">
        <f t="shared" si="34"/>
        <v>46.371593081396306</v>
      </c>
      <c r="AO25" s="120">
        <f t="shared" si="34"/>
        <v>46.371593081393954</v>
      </c>
      <c r="AP25" s="120">
        <f t="shared" si="34"/>
        <v>46.371593081500954</v>
      </c>
      <c r="AQ25" s="120">
        <f t="shared" si="34"/>
        <v>46.371593076634014</v>
      </c>
      <c r="AR25" s="120">
        <f t="shared" si="34"/>
        <v>46.371593297999979</v>
      </c>
      <c r="AS25" s="120">
        <f t="shared" si="34"/>
        <v>46.371583229442571</v>
      </c>
      <c r="AT25" s="120">
        <f t="shared" si="34"/>
        <v>46.372041089403425</v>
      </c>
      <c r="AU25" s="120">
        <f t="shared" si="35"/>
        <v>46.351016510994363</v>
      </c>
      <c r="AV25"/>
      <c r="AW25">
        <v>-20400</v>
      </c>
      <c r="AX25">
        <f t="shared" si="1"/>
        <v>-1.3232298156930365E-2</v>
      </c>
      <c r="AY25">
        <f t="shared" si="2"/>
        <v>-1.2445725664315066E-2</v>
      </c>
      <c r="AZ25" s="120">
        <f t="shared" si="3"/>
        <v>-7.8657249261529852E-4</v>
      </c>
      <c r="BA25">
        <f t="shared" si="4"/>
        <v>0.99512031954540392</v>
      </c>
      <c r="BB25">
        <f t="shared" si="5"/>
        <v>-4.3402104406458095E-3</v>
      </c>
      <c r="BC25">
        <f t="shared" si="6"/>
        <v>1.7335610103737078</v>
      </c>
      <c r="BD25">
        <f t="shared" si="7"/>
        <v>1.1776114003424836</v>
      </c>
      <c r="BE25">
        <f t="shared" si="36"/>
        <v>45.686066160092444</v>
      </c>
      <c r="BF25">
        <f t="shared" si="36"/>
        <v>45.686066160092444</v>
      </c>
      <c r="BG25">
        <f t="shared" si="36"/>
        <v>45.686066160092473</v>
      </c>
      <c r="BH25">
        <f t="shared" si="36"/>
        <v>45.686066160085709</v>
      </c>
      <c r="BI25">
        <f t="shared" si="36"/>
        <v>45.686066161780261</v>
      </c>
      <c r="BJ25">
        <f t="shared" si="36"/>
        <v>45.686065737334282</v>
      </c>
      <c r="BK25">
        <f t="shared" si="36"/>
        <v>45.686172009369656</v>
      </c>
      <c r="BL25">
        <f t="shared" si="9"/>
        <v>45.65621923659571</v>
      </c>
    </row>
    <row r="26" spans="1:64" s="120" customFormat="1" x14ac:dyDescent="0.2">
      <c r="A26" s="127" t="s">
        <v>248</v>
      </c>
      <c r="B26" s="128" t="str">
        <f>IF(D26=INT(D26),"I","II")</f>
        <v>I</v>
      </c>
      <c r="C26" s="127">
        <v>53409.382299999997</v>
      </c>
      <c r="D26" s="134"/>
      <c r="E26" s="120">
        <f t="shared" si="13"/>
        <v>-17795.995611102153</v>
      </c>
      <c r="F26" s="120">
        <f t="shared" si="14"/>
        <v>-17796</v>
      </c>
      <c r="G26" s="120">
        <f t="shared" si="15"/>
        <v>1.4188560016918927E-3</v>
      </c>
      <c r="K26" s="134">
        <f t="shared" si="37"/>
        <v>1.4188560016918927E-3</v>
      </c>
      <c r="P26" s="14">
        <f t="shared" si="16"/>
        <v>-8.002669175508649E-2</v>
      </c>
      <c r="Q26" s="135">
        <f t="shared" si="17"/>
        <v>38390.882299999997</v>
      </c>
      <c r="R26" s="120">
        <f t="shared" si="18"/>
        <v>6.6333772494016679E-3</v>
      </c>
      <c r="S26" s="136">
        <v>1</v>
      </c>
      <c r="T26" s="120">
        <f t="shared" si="19"/>
        <v>6.6333772494016679E-3</v>
      </c>
      <c r="U26" s="77"/>
      <c r="V26" s="120">
        <f t="shared" si="20"/>
        <v>8.1445547756778383E-2</v>
      </c>
      <c r="Z26">
        <f t="shared" si="21"/>
        <v>-17796</v>
      </c>
      <c r="AA26" s="120">
        <f t="shared" si="22"/>
        <v>7.0050297991907859E-4</v>
      </c>
      <c r="AB26" s="120">
        <f t="shared" si="23"/>
        <v>-1.2902763114337776E-2</v>
      </c>
      <c r="AC26" s="120">
        <f t="shared" si="24"/>
        <v>8.1445547756778383E-2</v>
      </c>
      <c r="AD26" s="120">
        <f t="shared" si="25"/>
        <v>7.1835302177281415E-4</v>
      </c>
      <c r="AE26" s="120">
        <f t="shared" si="26"/>
        <v>5.160310638901332E-7</v>
      </c>
      <c r="AF26">
        <f t="shared" si="27"/>
        <v>8.1445547756778383E-2</v>
      </c>
      <c r="AG26" s="136"/>
      <c r="AH26">
        <f t="shared" si="28"/>
        <v>1.4321619116029669E-2</v>
      </c>
      <c r="AI26">
        <f t="shared" si="29"/>
        <v>0.97726320160320712</v>
      </c>
      <c r="AJ26">
        <f t="shared" si="30"/>
        <v>0.6354828620826416</v>
      </c>
      <c r="AK26">
        <f t="shared" si="31"/>
        <v>1.9743757778343456E-2</v>
      </c>
      <c r="AL26">
        <f t="shared" si="32"/>
        <v>2.4265349695380856</v>
      </c>
      <c r="AM26">
        <f t="shared" si="33"/>
        <v>2.6767727454396519</v>
      </c>
      <c r="AN26" s="120">
        <f t="shared" si="34"/>
        <v>46.388857408810892</v>
      </c>
      <c r="AO26" s="120">
        <f t="shared" si="34"/>
        <v>46.388857408808349</v>
      </c>
      <c r="AP26" s="120">
        <f t="shared" si="34"/>
        <v>46.388857408922142</v>
      </c>
      <c r="AQ26" s="120">
        <f t="shared" si="34"/>
        <v>46.388857403828126</v>
      </c>
      <c r="AR26" s="120">
        <f t="shared" si="34"/>
        <v>46.388857631871389</v>
      </c>
      <c r="AS26" s="120">
        <f t="shared" si="34"/>
        <v>46.388847423027563</v>
      </c>
      <c r="AT26" s="120">
        <f t="shared" si="34"/>
        <v>46.389304351487802</v>
      </c>
      <c r="AU26" s="120">
        <f t="shared" si="35"/>
        <v>46.368663458896989</v>
      </c>
      <c r="AV26"/>
      <c r="AW26">
        <v>-20200</v>
      </c>
      <c r="AX26">
        <f t="shared" si="1"/>
        <v>-1.2124500562453316E-2</v>
      </c>
      <c r="AY26">
        <f t="shared" si="2"/>
        <v>-1.2595696674360508E-2</v>
      </c>
      <c r="AZ26" s="120">
        <f t="shared" si="3"/>
        <v>4.711961119071918E-4</v>
      </c>
      <c r="BA26">
        <f t="shared" si="4"/>
        <v>0.99351853393525613</v>
      </c>
      <c r="BB26">
        <f t="shared" si="5"/>
        <v>4.9811945744074881E-2</v>
      </c>
      <c r="BC26">
        <f t="shared" si="6"/>
        <v>1.7877338023675362</v>
      </c>
      <c r="BD26">
        <f t="shared" si="7"/>
        <v>1.2444073017995461</v>
      </c>
      <c r="BE26">
        <f t="shared" si="36"/>
        <v>45.740523823301544</v>
      </c>
      <c r="BF26">
        <f t="shared" si="36"/>
        <v>45.740523823301544</v>
      </c>
      <c r="BG26">
        <f t="shared" si="36"/>
        <v>45.7405238233017</v>
      </c>
      <c r="BH26">
        <f t="shared" si="36"/>
        <v>45.740523823274501</v>
      </c>
      <c r="BI26">
        <f t="shared" si="36"/>
        <v>45.740523828121596</v>
      </c>
      <c r="BJ26">
        <f t="shared" si="36"/>
        <v>45.740522964273126</v>
      </c>
      <c r="BK26">
        <f t="shared" si="36"/>
        <v>45.740676857239457</v>
      </c>
      <c r="BL26">
        <f t="shared" si="9"/>
        <v>45.710938454898418</v>
      </c>
    </row>
    <row r="27" spans="1:64" s="120" customFormat="1" x14ac:dyDescent="0.2">
      <c r="A27" s="127" t="s">
        <v>249</v>
      </c>
      <c r="B27" s="128" t="str">
        <f>IF(D27=INT(D27),"I","II")</f>
        <v>I</v>
      </c>
      <c r="C27" s="127">
        <v>53716.345399999998</v>
      </c>
      <c r="D27" s="134"/>
      <c r="E27" s="120">
        <f t="shared" si="13"/>
        <v>-16846.477346011641</v>
      </c>
      <c r="F27" s="120">
        <f t="shared" si="14"/>
        <v>-16846.5</v>
      </c>
      <c r="G27" s="120">
        <f t="shared" si="15"/>
        <v>7.3236489988630638E-3</v>
      </c>
      <c r="K27" s="134">
        <f t="shared" si="37"/>
        <v>7.3236489988630638E-3</v>
      </c>
      <c r="P27" s="14">
        <f t="shared" si="16"/>
        <v>-6.8628461564523874E-2</v>
      </c>
      <c r="Q27" s="135">
        <f t="shared" si="17"/>
        <v>38697.845399999998</v>
      </c>
      <c r="R27" s="120">
        <f t="shared" si="18"/>
        <v>5.7687230990329536E-3</v>
      </c>
      <c r="S27" s="136">
        <v>1</v>
      </c>
      <c r="T27" s="120">
        <f t="shared" si="19"/>
        <v>5.7687230990329536E-3</v>
      </c>
      <c r="U27" s="77"/>
      <c r="V27" s="120">
        <f t="shared" si="20"/>
        <v>7.5952110563386938E-2</v>
      </c>
      <c r="Z27">
        <f t="shared" si="21"/>
        <v>-16846.5</v>
      </c>
      <c r="AA27" s="120">
        <f t="shared" si="22"/>
        <v>4.7789826322686968E-3</v>
      </c>
      <c r="AB27" s="120">
        <f t="shared" si="23"/>
        <v>-1.1086118339717774E-2</v>
      </c>
      <c r="AC27" s="120">
        <f t="shared" si="24"/>
        <v>7.5952110563386938E-2</v>
      </c>
      <c r="AD27" s="120">
        <f t="shared" si="25"/>
        <v>2.544666366594367E-3</v>
      </c>
      <c r="AE27" s="120">
        <f t="shared" si="26"/>
        <v>6.4753269172765772E-6</v>
      </c>
      <c r="AF27">
        <f t="shared" si="27"/>
        <v>7.5952110563386938E-2</v>
      </c>
      <c r="AG27" s="136"/>
      <c r="AH27">
        <f t="shared" si="28"/>
        <v>1.8409767338580837E-2</v>
      </c>
      <c r="AI27">
        <f t="shared" si="29"/>
        <v>0.97312162428899762</v>
      </c>
      <c r="AJ27">
        <f t="shared" si="30"/>
        <v>0.80516571021180894</v>
      </c>
      <c r="AK27">
        <f t="shared" si="31"/>
        <v>1.357685131702127E-2</v>
      </c>
      <c r="AL27">
        <f t="shared" si="32"/>
        <v>2.6738560700298324</v>
      </c>
      <c r="AM27">
        <f t="shared" si="33"/>
        <v>4.1976691573834675</v>
      </c>
      <c r="AN27" s="120">
        <f t="shared" si="34"/>
        <v>46.642388475241688</v>
      </c>
      <c r="AO27" s="120">
        <f t="shared" si="34"/>
        <v>46.642388475236537</v>
      </c>
      <c r="AP27" s="120">
        <f t="shared" si="34"/>
        <v>46.642388475429719</v>
      </c>
      <c r="AQ27" s="120">
        <f t="shared" si="34"/>
        <v>46.642388468191335</v>
      </c>
      <c r="AR27" s="120">
        <f t="shared" si="34"/>
        <v>46.642388739404083</v>
      </c>
      <c r="AS27" s="120">
        <f t="shared" si="34"/>
        <v>46.642378577393316</v>
      </c>
      <c r="AT27" s="120">
        <f t="shared" si="34"/>
        <v>46.642759298685625</v>
      </c>
      <c r="AU27" s="120">
        <f t="shared" si="35"/>
        <v>46.628442947789104</v>
      </c>
      <c r="AV27"/>
      <c r="AW27">
        <v>-20000</v>
      </c>
      <c r="AX27">
        <f t="shared" si="1"/>
        <v>-1.1010173481476926E-2</v>
      </c>
      <c r="AY27">
        <f t="shared" si="2"/>
        <v>-1.2735735031467091E-2</v>
      </c>
      <c r="AZ27" s="120">
        <f t="shared" si="3"/>
        <v>1.7255615499901656E-3</v>
      </c>
      <c r="BA27">
        <f t="shared" si="4"/>
        <v>0.99194078789503337</v>
      </c>
      <c r="BB27">
        <f t="shared" si="5"/>
        <v>0.10364575893198552</v>
      </c>
      <c r="BC27">
        <f t="shared" si="6"/>
        <v>1.841733464321446</v>
      </c>
      <c r="BD27">
        <f t="shared" si="7"/>
        <v>1.3156279427946338</v>
      </c>
      <c r="BE27">
        <f t="shared" si="36"/>
        <v>45.794894396801674</v>
      </c>
      <c r="BF27">
        <f t="shared" si="36"/>
        <v>45.794894396801666</v>
      </c>
      <c r="BG27">
        <f t="shared" si="36"/>
        <v>45.794894396802206</v>
      </c>
      <c r="BH27">
        <f t="shared" si="36"/>
        <v>45.794894396727308</v>
      </c>
      <c r="BI27">
        <f t="shared" si="36"/>
        <v>45.794894407115173</v>
      </c>
      <c r="BJ27">
        <f t="shared" si="36"/>
        <v>45.7948929664622</v>
      </c>
      <c r="BK27">
        <f t="shared" si="36"/>
        <v>45.795092684812872</v>
      </c>
      <c r="BL27">
        <f t="shared" si="9"/>
        <v>45.765657673201126</v>
      </c>
    </row>
    <row r="28" spans="1:64" s="120" customFormat="1" x14ac:dyDescent="0.2">
      <c r="A28" s="127" t="s">
        <v>346</v>
      </c>
      <c r="B28" s="128" t="str">
        <f>IF(D28=INT(D28),"I","II")</f>
        <v>I</v>
      </c>
      <c r="C28" s="127">
        <v>53716.5052</v>
      </c>
      <c r="D28" s="134"/>
      <c r="E28" s="120">
        <f t="shared" si="13"/>
        <v>-16845.983042237793</v>
      </c>
      <c r="F28" s="120">
        <f t="shared" si="14"/>
        <v>-16846</v>
      </c>
      <c r="G28" s="120">
        <f t="shared" si="15"/>
        <v>5.4821560042910278E-3</v>
      </c>
      <c r="K28" s="134">
        <f t="shared" si="37"/>
        <v>5.4821560042910278E-3</v>
      </c>
      <c r="P28" s="14">
        <f t="shared" si="16"/>
        <v>-6.8622671411436409E-2</v>
      </c>
      <c r="Q28" s="135">
        <f t="shared" si="17"/>
        <v>38698.0052</v>
      </c>
      <c r="R28" s="120">
        <f t="shared" si="18"/>
        <v>5.4915254463147488E-3</v>
      </c>
      <c r="S28" s="136">
        <v>1</v>
      </c>
      <c r="T28" s="120">
        <f t="shared" si="19"/>
        <v>5.4915254463147488E-3</v>
      </c>
      <c r="U28" s="77"/>
      <c r="V28" s="120">
        <f t="shared" si="20"/>
        <v>7.4104827415727437E-2</v>
      </c>
      <c r="Z28">
        <f t="shared" si="21"/>
        <v>-16846</v>
      </c>
      <c r="AA28" s="120">
        <f t="shared" si="22"/>
        <v>4.7808954207054881E-3</v>
      </c>
      <c r="AB28" s="120">
        <f t="shared" si="23"/>
        <v>-1.292947023900062E-2</v>
      </c>
      <c r="AC28" s="120">
        <f t="shared" si="24"/>
        <v>7.4104827415727437E-2</v>
      </c>
      <c r="AD28" s="120">
        <f t="shared" si="25"/>
        <v>7.0126058358553969E-4</v>
      </c>
      <c r="AE28" s="120">
        <f t="shared" si="26"/>
        <v>4.9176640609073174E-7</v>
      </c>
      <c r="AF28">
        <f t="shared" si="27"/>
        <v>7.4104827415727437E-2</v>
      </c>
      <c r="AG28" s="136"/>
      <c r="AH28">
        <f t="shared" si="28"/>
        <v>1.8411626243291648E-2</v>
      </c>
      <c r="AI28">
        <f t="shared" si="29"/>
        <v>0.97311986333655576</v>
      </c>
      <c r="AJ28">
        <f t="shared" si="30"/>
        <v>0.80524263340836788</v>
      </c>
      <c r="AK28">
        <f t="shared" si="31"/>
        <v>1.3573364560817815E-2</v>
      </c>
      <c r="AL28">
        <f t="shared" si="32"/>
        <v>2.6739857892517587</v>
      </c>
      <c r="AM28">
        <f t="shared" si="33"/>
        <v>4.1988771998951808</v>
      </c>
      <c r="AN28" s="120">
        <f t="shared" si="34"/>
        <v>46.64252171707848</v>
      </c>
      <c r="AO28" s="120">
        <f t="shared" si="34"/>
        <v>46.642521717073322</v>
      </c>
      <c r="AP28" s="120">
        <f t="shared" si="34"/>
        <v>46.642521717266526</v>
      </c>
      <c r="AQ28" s="120">
        <f t="shared" si="34"/>
        <v>46.642521710027943</v>
      </c>
      <c r="AR28" s="120">
        <f t="shared" si="34"/>
        <v>46.642521981229223</v>
      </c>
      <c r="AS28" s="120">
        <f t="shared" si="34"/>
        <v>46.64251182035575</v>
      </c>
      <c r="AT28" s="120">
        <f t="shared" si="34"/>
        <v>46.642892472559083</v>
      </c>
      <c r="AU28" s="120">
        <f t="shared" si="35"/>
        <v>46.628579745834855</v>
      </c>
      <c r="AV28"/>
      <c r="AW28">
        <v>-19800</v>
      </c>
      <c r="AX28">
        <f t="shared" si="1"/>
        <v>-9.8929756489111592E-3</v>
      </c>
      <c r="AY28">
        <f t="shared" si="2"/>
        <v>-1.286584073563482E-2</v>
      </c>
      <c r="AZ28" s="120">
        <f t="shared" si="3"/>
        <v>2.9728650867236603E-3</v>
      </c>
      <c r="BA28">
        <f t="shared" si="4"/>
        <v>0.99039138812615546</v>
      </c>
      <c r="BB28">
        <f t="shared" si="5"/>
        <v>0.15700952258502962</v>
      </c>
      <c r="BC28">
        <f t="shared" si="6"/>
        <v>1.8955631197102809</v>
      </c>
      <c r="BD28">
        <f t="shared" si="7"/>
        <v>1.3918463137111106</v>
      </c>
      <c r="BE28">
        <f t="shared" si="36"/>
        <v>45.849179315867346</v>
      </c>
      <c r="BF28">
        <f t="shared" si="36"/>
        <v>45.849179315867332</v>
      </c>
      <c r="BG28">
        <f t="shared" si="36"/>
        <v>45.849179315868788</v>
      </c>
      <c r="BH28">
        <f t="shared" si="36"/>
        <v>45.849179315703758</v>
      </c>
      <c r="BI28">
        <f t="shared" si="36"/>
        <v>45.849179334485946</v>
      </c>
      <c r="BJ28">
        <f t="shared" si="36"/>
        <v>45.849177196800639</v>
      </c>
      <c r="BK28">
        <f t="shared" si="36"/>
        <v>45.849420400273608</v>
      </c>
      <c r="BL28">
        <f t="shared" si="9"/>
        <v>45.820376891503834</v>
      </c>
    </row>
    <row r="29" spans="1:64" s="120" customFormat="1" x14ac:dyDescent="0.2">
      <c r="A29" s="127" t="s">
        <v>250</v>
      </c>
      <c r="B29" s="128" t="str">
        <f>IF(D29=INT(D29),"I","II")</f>
        <v>I</v>
      </c>
      <c r="C29" s="127">
        <v>53716.664199999999</v>
      </c>
      <c r="D29" s="134"/>
      <c r="E29" s="120">
        <f t="shared" si="13"/>
        <v>-16845.491213076082</v>
      </c>
      <c r="F29" s="120">
        <f t="shared" si="14"/>
        <v>-16845.5</v>
      </c>
      <c r="G29" s="120">
        <f t="shared" si="15"/>
        <v>2.8406630008248612E-3</v>
      </c>
      <c r="K29" s="134">
        <f t="shared" si="37"/>
        <v>2.8406630008248612E-3</v>
      </c>
      <c r="P29" s="14">
        <f t="shared" si="16"/>
        <v>-6.8616881481585262E-2</v>
      </c>
      <c r="Q29" s="135">
        <f t="shared" si="17"/>
        <v>38698.164199999999</v>
      </c>
      <c r="R29" s="120">
        <f t="shared" si="18"/>
        <v>5.1061806634556213E-3</v>
      </c>
      <c r="S29" s="136">
        <v>1</v>
      </c>
      <c r="T29" s="120">
        <f t="shared" si="19"/>
        <v>5.1061806634556213E-3</v>
      </c>
      <c r="U29" s="77"/>
      <c r="V29" s="120">
        <f t="shared" si="20"/>
        <v>7.1457544482410124E-2</v>
      </c>
      <c r="Z29">
        <f t="shared" si="21"/>
        <v>-16845.5</v>
      </c>
      <c r="AA29" s="120">
        <f t="shared" si="22"/>
        <v>4.7828079409902476E-3</v>
      </c>
      <c r="AB29" s="120">
        <f t="shared" si="23"/>
        <v>-1.5572821816946487E-2</v>
      </c>
      <c r="AC29" s="120">
        <f t="shared" si="24"/>
        <v>7.1457544482410124E-2</v>
      </c>
      <c r="AD29" s="120">
        <f t="shared" si="25"/>
        <v>-1.9421449401653863E-3</v>
      </c>
      <c r="AE29" s="120">
        <f t="shared" si="26"/>
        <v>3.7719269686100122E-6</v>
      </c>
      <c r="AF29">
        <f t="shared" si="27"/>
        <v>7.1457544482410124E-2</v>
      </c>
      <c r="AG29" s="136"/>
      <c r="AH29">
        <f t="shared" si="28"/>
        <v>1.8413484817771348E-2</v>
      </c>
      <c r="AI29">
        <f t="shared" si="29"/>
        <v>0.97311810284279787</v>
      </c>
      <c r="AJ29">
        <f t="shared" si="30"/>
        <v>0.80531954277676443</v>
      </c>
      <c r="AK29">
        <f t="shared" si="31"/>
        <v>1.3569877588832872E-2</v>
      </c>
      <c r="AL29">
        <f t="shared" si="32"/>
        <v>2.6741155080042778</v>
      </c>
      <c r="AM29">
        <f t="shared" si="33"/>
        <v>4.2000858962017471</v>
      </c>
      <c r="AN29" s="120">
        <f t="shared" si="34"/>
        <v>46.6426549586742</v>
      </c>
      <c r="AO29" s="120">
        <f t="shared" si="34"/>
        <v>46.642654958669041</v>
      </c>
      <c r="AP29" s="120">
        <f t="shared" si="34"/>
        <v>46.642654958862259</v>
      </c>
      <c r="AQ29" s="120">
        <f t="shared" si="34"/>
        <v>46.642654951623484</v>
      </c>
      <c r="AR29" s="120">
        <f t="shared" si="34"/>
        <v>46.642655222813239</v>
      </c>
      <c r="AS29" s="120">
        <f t="shared" si="34"/>
        <v>46.642645063078255</v>
      </c>
      <c r="AT29" s="120">
        <f t="shared" si="34"/>
        <v>46.643025646164702</v>
      </c>
      <c r="AU29" s="120">
        <f t="shared" si="35"/>
        <v>46.628716543880614</v>
      </c>
      <c r="AV29"/>
      <c r="AW29">
        <v>-19600</v>
      </c>
      <c r="AX29">
        <f t="shared" si="1"/>
        <v>-8.7765111923515625E-3</v>
      </c>
      <c r="AY29">
        <f t="shared" si="2"/>
        <v>-1.298601378686369E-2</v>
      </c>
      <c r="AZ29" s="120">
        <f t="shared" si="3"/>
        <v>4.2095025945121274E-3</v>
      </c>
      <c r="BA29">
        <f t="shared" si="4"/>
        <v>0.9888744809971135</v>
      </c>
      <c r="BB29">
        <f t="shared" si="5"/>
        <v>0.20975570768501675</v>
      </c>
      <c r="BC29">
        <f t="shared" si="6"/>
        <v>1.9492263369664387</v>
      </c>
      <c r="BD29">
        <f t="shared" si="7"/>
        <v>1.4737349056781275</v>
      </c>
      <c r="BE29">
        <f t="shared" si="36"/>
        <v>45.903380247283415</v>
      </c>
      <c r="BF29">
        <f t="shared" si="36"/>
        <v>45.90338024728338</v>
      </c>
      <c r="BG29">
        <f t="shared" si="36"/>
        <v>45.90338024728662</v>
      </c>
      <c r="BH29">
        <f t="shared" si="36"/>
        <v>45.903380246973292</v>
      </c>
      <c r="BI29">
        <f t="shared" si="36"/>
        <v>45.903380277293905</v>
      </c>
      <c r="BJ29">
        <f t="shared" si="36"/>
        <v>45.90337734313627</v>
      </c>
      <c r="BK29">
        <f t="shared" si="36"/>
        <v>45.903661175564224</v>
      </c>
      <c r="BL29">
        <f t="shared" si="9"/>
        <v>45.875096109806549</v>
      </c>
    </row>
    <row r="30" spans="1:64" s="120" customFormat="1" x14ac:dyDescent="0.2">
      <c r="A30" s="2" t="s">
        <v>167</v>
      </c>
      <c r="B30"/>
      <c r="C30" s="21">
        <v>54356.769200000002</v>
      </c>
      <c r="D30" s="21">
        <v>2.9999999999999997E-4</v>
      </c>
      <c r="E30" s="120">
        <f t="shared" si="13"/>
        <v>-14865.476712715077</v>
      </c>
      <c r="F30" s="120">
        <f t="shared" si="14"/>
        <v>-14865.5</v>
      </c>
      <c r="G30" s="120">
        <f t="shared" si="15"/>
        <v>7.5283830083208159E-3</v>
      </c>
      <c r="J30" s="8"/>
      <c r="K30" s="134">
        <f t="shared" si="37"/>
        <v>7.5283830083208159E-3</v>
      </c>
      <c r="P30" s="14">
        <f t="shared" si="16"/>
        <v>-4.743955259249729E-2</v>
      </c>
      <c r="Q30" s="135">
        <f t="shared" si="17"/>
        <v>39338.269200000002</v>
      </c>
      <c r="R30" s="120">
        <f t="shared" si="18"/>
        <v>3.0214739442156868E-3</v>
      </c>
      <c r="S30" s="136">
        <v>1</v>
      </c>
      <c r="T30" s="120">
        <f t="shared" si="19"/>
        <v>3.0214739442156868E-3</v>
      </c>
      <c r="U30" s="77"/>
      <c r="V30" s="120">
        <f t="shared" si="20"/>
        <v>5.4967935600818106E-2</v>
      </c>
      <c r="Z30">
        <f t="shared" si="21"/>
        <v>-14865.5</v>
      </c>
      <c r="AA30" s="120">
        <f t="shared" si="22"/>
        <v>9.9982230231383494E-3</v>
      </c>
      <c r="AB30" s="120">
        <f t="shared" si="23"/>
        <v>-1.5400018929704454E-2</v>
      </c>
      <c r="AC30" s="120">
        <f t="shared" si="24"/>
        <v>5.4967935600818106E-2</v>
      </c>
      <c r="AD30" s="120">
        <f t="shared" si="25"/>
        <v>-2.4698400148175335E-3</v>
      </c>
      <c r="AE30" s="120">
        <f t="shared" si="26"/>
        <v>6.1001096987938745E-6</v>
      </c>
      <c r="AF30">
        <f t="shared" si="27"/>
        <v>5.4967935600818106E-2</v>
      </c>
      <c r="AG30" s="136"/>
      <c r="AH30">
        <f t="shared" si="28"/>
        <v>2.292840193802527E-2</v>
      </c>
      <c r="AI30">
        <f t="shared" si="29"/>
        <v>0.96991618701781945</v>
      </c>
      <c r="AJ30">
        <f t="shared" si="30"/>
        <v>0.99241328119556982</v>
      </c>
      <c r="AK30">
        <f t="shared" si="31"/>
        <v>-1.3199124969058692E-3</v>
      </c>
      <c r="AL30">
        <f t="shared" si="32"/>
        <v>-3.0977462654075558</v>
      </c>
      <c r="AM30">
        <f t="shared" si="33"/>
        <v>-45.60648333895773</v>
      </c>
      <c r="AN30" s="120">
        <f t="shared" si="34"/>
        <v>47.1690765700952</v>
      </c>
      <c r="AO30" s="120">
        <f t="shared" si="34"/>
        <v>47.169076570096237</v>
      </c>
      <c r="AP30" s="120">
        <f t="shared" si="34"/>
        <v>47.169076570061726</v>
      </c>
      <c r="AQ30" s="120">
        <f t="shared" si="34"/>
        <v>47.169076571209089</v>
      </c>
      <c r="AR30" s="120">
        <f t="shared" si="34"/>
        <v>47.169076533067965</v>
      </c>
      <c r="AS30" s="120">
        <f t="shared" si="34"/>
        <v>47.169077800972495</v>
      </c>
      <c r="AT30" s="120">
        <f t="shared" si="34"/>
        <v>47.169035652754673</v>
      </c>
      <c r="AU30" s="120">
        <f t="shared" si="35"/>
        <v>47.170436805077443</v>
      </c>
      <c r="AV30"/>
      <c r="AW30">
        <v>-19400</v>
      </c>
      <c r="AX30">
        <f t="shared" si="1"/>
        <v>-7.6643207290969934E-3</v>
      </c>
      <c r="AY30">
        <f t="shared" si="2"/>
        <v>-1.3096254185153706E-2</v>
      </c>
      <c r="AZ30" s="120">
        <f t="shared" si="3"/>
        <v>5.4319334560567131E-3</v>
      </c>
      <c r="BA30">
        <f t="shared" si="4"/>
        <v>0.98739404703685263</v>
      </c>
      <c r="BB30">
        <f t="shared" si="5"/>
        <v>0.26174121726084371</v>
      </c>
      <c r="BC30">
        <f t="shared" si="6"/>
        <v>2.0027271092467696</v>
      </c>
      <c r="BD30">
        <f t="shared" si="7"/>
        <v>1.5620885498310149</v>
      </c>
      <c r="BE30">
        <f t="shared" si="36"/>
        <v>45.957499080407835</v>
      </c>
      <c r="BF30">
        <f t="shared" si="36"/>
        <v>45.957499080407764</v>
      </c>
      <c r="BG30">
        <f t="shared" si="36"/>
        <v>45.957499080414095</v>
      </c>
      <c r="BH30">
        <f t="shared" si="36"/>
        <v>45.957499079879746</v>
      </c>
      <c r="BI30">
        <f t="shared" si="36"/>
        <v>45.957499124977986</v>
      </c>
      <c r="BJ30">
        <f t="shared" si="36"/>
        <v>45.957495318732761</v>
      </c>
      <c r="BK30">
        <f t="shared" si="36"/>
        <v>45.957816442877942</v>
      </c>
      <c r="BL30">
        <f t="shared" si="9"/>
        <v>45.929815328109257</v>
      </c>
    </row>
    <row r="31" spans="1:64" s="120" customFormat="1" x14ac:dyDescent="0.2">
      <c r="A31" s="2" t="s">
        <v>167</v>
      </c>
      <c r="B31"/>
      <c r="C31" s="80">
        <v>54357.738900099997</v>
      </c>
      <c r="D31" s="21">
        <v>2.9999999999999997E-4</v>
      </c>
      <c r="E31" s="120">
        <f t="shared" si="13"/>
        <v>-14862.477173172359</v>
      </c>
      <c r="F31" s="120">
        <f t="shared" si="14"/>
        <v>-14862.5</v>
      </c>
      <c r="G31" s="120">
        <f t="shared" si="15"/>
        <v>7.3795249991235323E-3</v>
      </c>
      <c r="J31" s="8"/>
      <c r="K31" s="134">
        <f t="shared" si="37"/>
        <v>7.3795249991235323E-3</v>
      </c>
      <c r="P31" s="14">
        <f t="shared" si="16"/>
        <v>-4.7410121796242523E-2</v>
      </c>
      <c r="Q31" s="135">
        <f t="shared" si="17"/>
        <v>39339.238900099997</v>
      </c>
      <c r="R31" s="120">
        <f t="shared" si="18"/>
        <v>3.0019053959609659E-3</v>
      </c>
      <c r="S31" s="136">
        <v>1</v>
      </c>
      <c r="T31" s="120">
        <f t="shared" si="19"/>
        <v>3.0019053959609659E-3</v>
      </c>
      <c r="U31" s="77"/>
      <c r="V31" s="120">
        <f t="shared" si="20"/>
        <v>5.4789646795366055E-2</v>
      </c>
      <c r="Z31">
        <f t="shared" si="21"/>
        <v>-14862.5</v>
      </c>
      <c r="AA31" s="120">
        <f t="shared" si="22"/>
        <v>1.00022528621917E-2</v>
      </c>
      <c r="AB31" s="120">
        <f t="shared" si="23"/>
        <v>-1.5551106800502593E-2</v>
      </c>
      <c r="AC31" s="120">
        <f t="shared" si="24"/>
        <v>5.4789646795366055E-2</v>
      </c>
      <c r="AD31" s="120">
        <f t="shared" si="25"/>
        <v>-2.6227278630681673E-3</v>
      </c>
      <c r="AE31" s="120">
        <f t="shared" si="26"/>
        <v>6.8787014437141158E-6</v>
      </c>
      <c r="AF31">
        <f t="shared" si="27"/>
        <v>5.4789646795366055E-2</v>
      </c>
      <c r="AG31" s="136"/>
      <c r="AH31">
        <f t="shared" si="28"/>
        <v>2.2930631799626126E-2</v>
      </c>
      <c r="AI31">
        <f t="shared" si="29"/>
        <v>0.96991721656466301</v>
      </c>
      <c r="AJ31">
        <f t="shared" si="30"/>
        <v>0.9925080467022559</v>
      </c>
      <c r="AK31">
        <f t="shared" si="31"/>
        <v>-1.343172858911534E-3</v>
      </c>
      <c r="AL31">
        <f t="shared" si="32"/>
        <v>-3.0969730669143112</v>
      </c>
      <c r="AM31">
        <f t="shared" si="33"/>
        <v>-44.815927713843784</v>
      </c>
      <c r="AN31" s="120">
        <f t="shared" ref="AN31:AT40" si="38">$AU31+$AB$7*SIN(AO31)</f>
        <v>47.169873388887808</v>
      </c>
      <c r="AO31" s="120">
        <f t="shared" si="38"/>
        <v>47.169873388888867</v>
      </c>
      <c r="AP31" s="120">
        <f t="shared" si="38"/>
        <v>47.169873388853752</v>
      </c>
      <c r="AQ31" s="120">
        <f t="shared" si="38"/>
        <v>47.169873390021159</v>
      </c>
      <c r="AR31" s="120">
        <f t="shared" si="38"/>
        <v>47.169873351212239</v>
      </c>
      <c r="AS31" s="120">
        <f t="shared" si="38"/>
        <v>47.169874641362703</v>
      </c>
      <c r="AT31" s="120">
        <f t="shared" si="38"/>
        <v>47.169831752078814</v>
      </c>
      <c r="AU31" s="120">
        <f t="shared" si="35"/>
        <v>47.171257593351982</v>
      </c>
      <c r="AV31"/>
      <c r="AW31">
        <v>-19200</v>
      </c>
      <c r="AX31">
        <f t="shared" si="1"/>
        <v>-6.5598729784974953E-3</v>
      </c>
      <c r="AY31">
        <f t="shared" si="2"/>
        <v>-1.3196561930504863E-2</v>
      </c>
      <c r="AZ31" s="120">
        <f t="shared" si="3"/>
        <v>6.6366889520073679E-3</v>
      </c>
      <c r="BA31">
        <f t="shared" si="4"/>
        <v>0.98595389650635101</v>
      </c>
      <c r="BB31">
        <f t="shared" si="5"/>
        <v>0.3128276038397555</v>
      </c>
      <c r="BC31">
        <f t="shared" si="6"/>
        <v>2.0560698339445405</v>
      </c>
      <c r="BD31">
        <f t="shared" si="7"/>
        <v>1.6578538347838911</v>
      </c>
      <c r="BE31">
        <f t="shared" si="36"/>
        <v>46.011537917962897</v>
      </c>
      <c r="BF31">
        <f t="shared" si="36"/>
        <v>46.011537917962748</v>
      </c>
      <c r="BG31">
        <f t="shared" si="36"/>
        <v>46.011537917973939</v>
      </c>
      <c r="BH31">
        <f t="shared" si="36"/>
        <v>46.011537917134312</v>
      </c>
      <c r="BI31">
        <f t="shared" si="36"/>
        <v>46.0115379801383</v>
      </c>
      <c r="BJ31">
        <f t="shared" si="36"/>
        <v>46.011533252398117</v>
      </c>
      <c r="BK31">
        <f t="shared" si="36"/>
        <v>46.011887890371504</v>
      </c>
      <c r="BL31">
        <f t="shared" si="9"/>
        <v>45.984534546411965</v>
      </c>
    </row>
    <row r="32" spans="1:64" s="120" customFormat="1" x14ac:dyDescent="0.2">
      <c r="A32" s="2" t="s">
        <v>167</v>
      </c>
      <c r="B32"/>
      <c r="C32" s="21">
        <v>54358.7091</v>
      </c>
      <c r="D32" s="21">
        <v>2.9999999999999997E-4</v>
      </c>
      <c r="E32" s="120">
        <f t="shared" si="13"/>
        <v>-14859.476087615687</v>
      </c>
      <c r="F32" s="120">
        <f t="shared" si="14"/>
        <v>-14859.5</v>
      </c>
      <c r="G32" s="120">
        <f t="shared" si="15"/>
        <v>7.7304670048761182E-3</v>
      </c>
      <c r="J32" s="8"/>
      <c r="K32" s="134">
        <f t="shared" si="37"/>
        <v>7.7304670048761182E-3</v>
      </c>
      <c r="P32" s="14">
        <f t="shared" si="16"/>
        <v>-4.7380699036495159E-2</v>
      </c>
      <c r="Q32" s="135">
        <f t="shared" si="17"/>
        <v>39340.2091</v>
      </c>
      <c r="R32" s="120">
        <f t="shared" si="18"/>
        <v>3.0372406224395947E-3</v>
      </c>
      <c r="S32" s="136">
        <v>1</v>
      </c>
      <c r="T32" s="120">
        <f t="shared" si="19"/>
        <v>3.0372406224395947E-3</v>
      </c>
      <c r="U32" s="77"/>
      <c r="V32" s="120">
        <f t="shared" si="20"/>
        <v>5.5111166041371278E-2</v>
      </c>
      <c r="Z32">
        <f t="shared" si="21"/>
        <v>-14859.5</v>
      </c>
      <c r="AA32" s="120">
        <f t="shared" si="22"/>
        <v>1.0006270379335911E-2</v>
      </c>
      <c r="AB32" s="120">
        <f t="shared" si="23"/>
        <v>-1.5202380099594827E-2</v>
      </c>
      <c r="AC32" s="120">
        <f t="shared" si="24"/>
        <v>5.5111166041371278E-2</v>
      </c>
      <c r="AD32" s="120">
        <f t="shared" si="25"/>
        <v>-2.2758033744597929E-3</v>
      </c>
      <c r="AE32" s="120">
        <f t="shared" si="26"/>
        <v>5.1792809992025805E-6</v>
      </c>
      <c r="AF32">
        <f t="shared" si="27"/>
        <v>5.5111166041371278E-2</v>
      </c>
      <c r="AG32" s="136"/>
      <c r="AH32">
        <f t="shared" si="28"/>
        <v>2.2932847104470945E-2</v>
      </c>
      <c r="AI32">
        <f t="shared" si="29"/>
        <v>0.96991826409833637</v>
      </c>
      <c r="AJ32">
        <f t="shared" si="30"/>
        <v>0.99260221905305535</v>
      </c>
      <c r="AK32">
        <f t="shared" si="31"/>
        <v>-1.3664324677299545E-3</v>
      </c>
      <c r="AL32">
        <f t="shared" si="32"/>
        <v>-3.096199866765255</v>
      </c>
      <c r="AM32">
        <f t="shared" si="33"/>
        <v>-44.05229796574104</v>
      </c>
      <c r="AN32" s="120">
        <f t="shared" si="38"/>
        <v>47.170670208533615</v>
      </c>
      <c r="AO32" s="120">
        <f t="shared" si="38"/>
        <v>47.170670208534688</v>
      </c>
      <c r="AP32" s="120">
        <f t="shared" si="38"/>
        <v>47.170670208498969</v>
      </c>
      <c r="AQ32" s="120">
        <f t="shared" si="38"/>
        <v>47.170670209686413</v>
      </c>
      <c r="AR32" s="120">
        <f t="shared" si="38"/>
        <v>47.170670170209952</v>
      </c>
      <c r="AS32" s="120">
        <f t="shared" si="38"/>
        <v>47.17067148260049</v>
      </c>
      <c r="AT32" s="120">
        <f t="shared" si="38"/>
        <v>47.170627852363523</v>
      </c>
      <c r="AU32" s="120">
        <f t="shared" si="35"/>
        <v>47.17207838162652</v>
      </c>
      <c r="AV32"/>
      <c r="AW32">
        <v>-19000</v>
      </c>
      <c r="AX32">
        <f t="shared" si="1"/>
        <v>-5.466556882040681E-3</v>
      </c>
      <c r="AY32">
        <f t="shared" si="2"/>
        <v>-1.3286937022917167E-2</v>
      </c>
      <c r="AZ32" s="120">
        <f t="shared" si="3"/>
        <v>7.8203801408764859E-3</v>
      </c>
      <c r="BA32">
        <f t="shared" si="4"/>
        <v>0.98455766595823013</v>
      </c>
      <c r="BB32">
        <f t="shared" si="5"/>
        <v>0.36288125237350299</v>
      </c>
      <c r="BC32">
        <f t="shared" si="6"/>
        <v>2.10925929207056</v>
      </c>
      <c r="BD32">
        <f t="shared" si="7"/>
        <v>1.7621674256058617</v>
      </c>
      <c r="BE32">
        <f t="shared" ref="BE32:BK41" si="39">$BL32+$AB$7*SIN(BF32)</f>
        <v>46.065499066611288</v>
      </c>
      <c r="BF32">
        <f t="shared" si="39"/>
        <v>46.065499066611018</v>
      </c>
      <c r="BG32">
        <f t="shared" si="39"/>
        <v>46.065499066629265</v>
      </c>
      <c r="BH32">
        <f t="shared" si="39"/>
        <v>46.065499065393261</v>
      </c>
      <c r="BI32">
        <f t="shared" si="39"/>
        <v>46.0654991491134</v>
      </c>
      <c r="BJ32">
        <f t="shared" si="39"/>
        <v>46.065493478349396</v>
      </c>
      <c r="BK32">
        <f t="shared" si="39"/>
        <v>46.065877457111739</v>
      </c>
      <c r="BL32">
        <f t="shared" si="9"/>
        <v>46.039253764714672</v>
      </c>
    </row>
    <row r="33" spans="1:64" s="120" customFormat="1" x14ac:dyDescent="0.2">
      <c r="A33" s="2" t="s">
        <v>167</v>
      </c>
      <c r="B33"/>
      <c r="C33" s="21">
        <v>54358.871200000998</v>
      </c>
      <c r="D33" s="21">
        <v>2.9999999999999997E-4</v>
      </c>
      <c r="E33" s="120">
        <f t="shared" si="13"/>
        <v>-14858.974669328867</v>
      </c>
      <c r="F33" s="120">
        <f t="shared" si="14"/>
        <v>-14859</v>
      </c>
      <c r="G33" s="120">
        <f t="shared" si="15"/>
        <v>8.1889749999390915E-3</v>
      </c>
      <c r="J33" s="8"/>
      <c r="K33" s="134">
        <f t="shared" si="37"/>
        <v>8.1889749999390915E-3</v>
      </c>
      <c r="P33" s="14">
        <f t="shared" si="16"/>
        <v>-4.7375796024531042E-2</v>
      </c>
      <c r="Q33" s="135">
        <f t="shared" si="17"/>
        <v>39340.371200000998</v>
      </c>
      <c r="R33" s="120">
        <f t="shared" si="18"/>
        <v>3.0874437790017958E-3</v>
      </c>
      <c r="S33" s="136">
        <v>1</v>
      </c>
      <c r="T33" s="120">
        <f t="shared" si="19"/>
        <v>3.0874437790017958E-3</v>
      </c>
      <c r="U33" s="77"/>
      <c r="V33" s="120">
        <f t="shared" si="20"/>
        <v>5.5564771024470133E-2</v>
      </c>
      <c r="Z33">
        <f t="shared" si="21"/>
        <v>-14859</v>
      </c>
      <c r="AA33" s="120">
        <f t="shared" si="22"/>
        <v>1.0006938767463905E-2</v>
      </c>
      <c r="AB33" s="120">
        <f t="shared" si="23"/>
        <v>-1.4744239906666498E-2</v>
      </c>
      <c r="AC33" s="120">
        <f t="shared" si="24"/>
        <v>5.5564771024470133E-2</v>
      </c>
      <c r="AD33" s="120">
        <f t="shared" si="25"/>
        <v>-1.8179637675248134E-3</v>
      </c>
      <c r="AE33" s="120">
        <f t="shared" si="26"/>
        <v>3.3049922600330135E-6</v>
      </c>
      <c r="AF33">
        <f t="shared" si="27"/>
        <v>5.5564771024470133E-2</v>
      </c>
      <c r="AG33" s="136"/>
      <c r="AH33">
        <f t="shared" si="28"/>
        <v>2.293321490660559E-2</v>
      </c>
      <c r="AI33">
        <f t="shared" si="29"/>
        <v>0.96991844043596864</v>
      </c>
      <c r="AJ33">
        <f t="shared" si="30"/>
        <v>0.99261785677293946</v>
      </c>
      <c r="AK33">
        <f t="shared" si="31"/>
        <v>-1.370308995056824E-3</v>
      </c>
      <c r="AL33">
        <f t="shared" si="32"/>
        <v>-3.0960709999107552</v>
      </c>
      <c r="AM33">
        <f t="shared" si="33"/>
        <v>-43.927547799811478</v>
      </c>
      <c r="AN33" s="120">
        <f t="shared" si="38"/>
        <v>47.170803011891898</v>
      </c>
      <c r="AO33" s="120">
        <f t="shared" si="38"/>
        <v>47.170803011892978</v>
      </c>
      <c r="AP33" s="120">
        <f t="shared" si="38"/>
        <v>47.17080301185716</v>
      </c>
      <c r="AQ33" s="120">
        <f t="shared" si="38"/>
        <v>47.170803013047944</v>
      </c>
      <c r="AR33" s="120">
        <f t="shared" si="38"/>
        <v>47.170802973460255</v>
      </c>
      <c r="AS33" s="120">
        <f t="shared" si="38"/>
        <v>47.170804289556891</v>
      </c>
      <c r="AT33" s="120">
        <f t="shared" si="38"/>
        <v>47.170760535838873</v>
      </c>
      <c r="AU33" s="120">
        <f t="shared" si="35"/>
        <v>47.172215179672278</v>
      </c>
      <c r="AV33"/>
      <c r="AW33">
        <v>-18800</v>
      </c>
      <c r="AX33">
        <f t="shared" si="1"/>
        <v>-4.3876742201917965E-3</v>
      </c>
      <c r="AY33">
        <f t="shared" si="2"/>
        <v>-1.3367379462390611E-2</v>
      </c>
      <c r="AZ33" s="120">
        <f t="shared" si="3"/>
        <v>8.9797052421988141E-3</v>
      </c>
      <c r="BA33">
        <f t="shared" si="4"/>
        <v>0.98320881569224494</v>
      </c>
      <c r="BB33">
        <f t="shared" si="5"/>
        <v>0.4117735313259091</v>
      </c>
      <c r="BC33">
        <f t="shared" si="6"/>
        <v>2.1623006276140884</v>
      </c>
      <c r="BD33">
        <f t="shared" si="7"/>
        <v>1.8764065950586011</v>
      </c>
      <c r="BE33">
        <f t="shared" si="39"/>
        <v>46.119385027368736</v>
      </c>
      <c r="BF33">
        <f t="shared" si="39"/>
        <v>46.119385027368288</v>
      </c>
      <c r="BG33">
        <f t="shared" si="39"/>
        <v>46.119385027396149</v>
      </c>
      <c r="BH33">
        <f t="shared" si="39"/>
        <v>46.119385025671818</v>
      </c>
      <c r="BI33">
        <f t="shared" si="39"/>
        <v>46.119385132404091</v>
      </c>
      <c r="BJ33">
        <f t="shared" si="39"/>
        <v>46.119378525884287</v>
      </c>
      <c r="BK33">
        <f t="shared" si="39"/>
        <v>46.119787327271069</v>
      </c>
      <c r="BL33">
        <f t="shared" si="9"/>
        <v>46.093972983017387</v>
      </c>
    </row>
    <row r="34" spans="1:64" s="120" customFormat="1" x14ac:dyDescent="0.2">
      <c r="A34" s="2" t="s">
        <v>168</v>
      </c>
      <c r="B34"/>
      <c r="C34" s="21">
        <v>54683.933100000002</v>
      </c>
      <c r="D34" s="21">
        <v>2.9999999999999997E-4</v>
      </c>
      <c r="E34" s="120">
        <f t="shared" si="13"/>
        <v>-13853.472016618885</v>
      </c>
      <c r="F34" s="120">
        <f t="shared" si="14"/>
        <v>-13853.5</v>
      </c>
      <c r="G34" s="120">
        <f t="shared" si="15"/>
        <v>9.0465510074864142E-3</v>
      </c>
      <c r="J34" s="8"/>
      <c r="K34" s="134">
        <f t="shared" si="37"/>
        <v>9.0465510074864142E-3</v>
      </c>
      <c r="P34" s="14">
        <f t="shared" si="16"/>
        <v>-3.7967460767364326E-2</v>
      </c>
      <c r="Q34" s="135">
        <f t="shared" si="17"/>
        <v>39665.433100000002</v>
      </c>
      <c r="R34" s="120">
        <f t="shared" si="18"/>
        <v>2.2103173031658039E-3</v>
      </c>
      <c r="S34" s="136">
        <v>1</v>
      </c>
      <c r="T34" s="120">
        <f t="shared" si="19"/>
        <v>2.2103173031658039E-3</v>
      </c>
      <c r="U34" s="77"/>
      <c r="V34" s="120">
        <f t="shared" si="20"/>
        <v>4.7014011774850741E-2</v>
      </c>
      <c r="Z34">
        <f t="shared" si="21"/>
        <v>-13853.5</v>
      </c>
      <c r="AA34" s="120">
        <f t="shared" si="22"/>
        <v>1.0654009320274056E-2</v>
      </c>
      <c r="AB34" s="120">
        <f t="shared" si="23"/>
        <v>-1.3803665941487568E-2</v>
      </c>
      <c r="AC34" s="120">
        <f t="shared" si="24"/>
        <v>4.7014011774850741E-2</v>
      </c>
      <c r="AD34" s="120">
        <f t="shared" si="25"/>
        <v>-1.6074583127876421E-3</v>
      </c>
      <c r="AE34" s="120">
        <f t="shared" si="26"/>
        <v>2.5839222273500929E-6</v>
      </c>
      <c r="AF34">
        <f t="shared" si="27"/>
        <v>4.7014011774850741E-2</v>
      </c>
      <c r="AG34" s="136"/>
      <c r="AH34">
        <f t="shared" si="28"/>
        <v>2.2850216948973982E-2</v>
      </c>
      <c r="AI34">
        <f t="shared" si="29"/>
        <v>0.97127656223254932</v>
      </c>
      <c r="AJ34">
        <f t="shared" si="30"/>
        <v>0.99051480568204153</v>
      </c>
      <c r="AK34">
        <f t="shared" si="31"/>
        <v>-9.0411335221691532E-3</v>
      </c>
      <c r="AL34">
        <f t="shared" si="32"/>
        <v>-2.8366456102943971</v>
      </c>
      <c r="AM34">
        <f t="shared" si="33"/>
        <v>-6.507612340866487</v>
      </c>
      <c r="AN34" s="120">
        <f t="shared" si="38"/>
        <v>47.438011765210682</v>
      </c>
      <c r="AO34" s="120">
        <f t="shared" si="38"/>
        <v>47.438011765215961</v>
      </c>
      <c r="AP34" s="120">
        <f t="shared" si="38"/>
        <v>47.438011765031831</v>
      </c>
      <c r="AQ34" s="120">
        <f t="shared" si="38"/>
        <v>47.438011771460921</v>
      </c>
      <c r="AR34" s="120">
        <f t="shared" si="38"/>
        <v>47.438011546975901</v>
      </c>
      <c r="AS34" s="120">
        <f t="shared" si="38"/>
        <v>47.438019385347019</v>
      </c>
      <c r="AT34" s="120">
        <f t="shared" si="38"/>
        <v>47.437745703794413</v>
      </c>
      <c r="AU34" s="120">
        <f t="shared" si="35"/>
        <v>47.44731604968915</v>
      </c>
      <c r="AV34"/>
      <c r="AW34">
        <v>-18600</v>
      </c>
      <c r="AX34">
        <f t="shared" ref="AX34:AX65" si="40">AB$3+AB$4*AW34+AB$5*AW34^2+AZ34</f>
        <v>-3.3264327121329783E-3</v>
      </c>
      <c r="AY34">
        <f t="shared" ref="AY34:AY65" si="41">AB$3+AB$4*AW34+AB$5*AW34^2</f>
        <v>-1.3437889248925194E-2</v>
      </c>
      <c r="AZ34" s="120">
        <f t="shared" ref="AZ34:AZ65" si="42">$AB$6*($AB$11/BA34*BB34+$AB$12)</f>
        <v>1.0111456536792216E-2</v>
      </c>
      <c r="BA34">
        <f t="shared" ref="BA34:BA65" si="43">1+$AB$7*COS(BC34)</f>
        <v>0.98191062801390372</v>
      </c>
      <c r="BB34">
        <f t="shared" ref="BB34:BB65" si="44">SIN(BC34+RADIANS($AB$9))</f>
        <v>0.45938091469481235</v>
      </c>
      <c r="BC34">
        <f t="shared" ref="BC34:BC65" si="45">2*ATAN(BD34)</f>
        <v>2.2151993269801364</v>
      </c>
      <c r="BD34">
        <f t="shared" ref="BD34:BD65" si="46">SQRT((1+$AB$7)/(1-$AB$7))*TAN(BE34/2)</f>
        <v>2.0022567639888762</v>
      </c>
      <c r="BE34">
        <f t="shared" si="39"/>
        <v>46.173198485899682</v>
      </c>
      <c r="BF34">
        <f t="shared" si="39"/>
        <v>46.173198485898979</v>
      </c>
      <c r="BG34">
        <f t="shared" si="39"/>
        <v>46.173198485939196</v>
      </c>
      <c r="BH34">
        <f t="shared" si="39"/>
        <v>46.173198483640704</v>
      </c>
      <c r="BI34">
        <f t="shared" si="39"/>
        <v>46.173198614989722</v>
      </c>
      <c r="BJ34">
        <f t="shared" si="39"/>
        <v>46.173191108925423</v>
      </c>
      <c r="BK34">
        <f t="shared" si="39"/>
        <v>46.173619923589314</v>
      </c>
      <c r="BL34">
        <f t="shared" ref="BL34:BL65" si="47">RADIANS($AB$9)+$AB$18*(AW34-AB$15)</f>
        <v>46.148692201320095</v>
      </c>
    </row>
    <row r="35" spans="1:64" s="120" customFormat="1" x14ac:dyDescent="0.2">
      <c r="A35" s="127" t="s">
        <v>263</v>
      </c>
      <c r="B35" s="128" t="str">
        <f>IF(D35=INT(D35),"I","II")</f>
        <v>I</v>
      </c>
      <c r="C35" s="127">
        <v>55141.381800000003</v>
      </c>
      <c r="D35" s="134"/>
      <c r="E35" s="120">
        <f t="shared" si="13"/>
        <v>-12438.461886763178</v>
      </c>
      <c r="F35" s="120">
        <f t="shared" si="14"/>
        <v>-12438.5</v>
      </c>
      <c r="G35" s="120">
        <f t="shared" si="15"/>
        <v>1.2321361005888321E-2</v>
      </c>
      <c r="K35" s="134">
        <f t="shared" si="37"/>
        <v>1.2321361005888321E-2</v>
      </c>
      <c r="P35" s="14">
        <f t="shared" si="16"/>
        <v>-2.6256658357648101E-2</v>
      </c>
      <c r="Q35" s="135">
        <f t="shared" si="17"/>
        <v>40122.881800000003</v>
      </c>
      <c r="R35" s="120">
        <f t="shared" si="18"/>
        <v>1.4882635780133911E-3</v>
      </c>
      <c r="S35" s="136">
        <v>1</v>
      </c>
      <c r="T35" s="120">
        <f t="shared" si="19"/>
        <v>1.4882635780133911E-3</v>
      </c>
      <c r="U35" s="77"/>
      <c r="V35" s="120">
        <f t="shared" si="20"/>
        <v>3.8578019363536421E-2</v>
      </c>
      <c r="Z35">
        <f t="shared" si="21"/>
        <v>-12438.5</v>
      </c>
      <c r="AA35" s="120">
        <f t="shared" si="22"/>
        <v>9.2528173194103003E-3</v>
      </c>
      <c r="AB35" s="120">
        <f t="shared" si="23"/>
        <v>-7.6750250442613639E-3</v>
      </c>
      <c r="AC35" s="120">
        <f t="shared" si="24"/>
        <v>3.8578019363536421E-2</v>
      </c>
      <c r="AD35" s="120">
        <f t="shared" si="25"/>
        <v>3.0685436864780202E-3</v>
      </c>
      <c r="AE35" s="120">
        <f t="shared" si="26"/>
        <v>9.4159603558241177E-6</v>
      </c>
      <c r="AF35">
        <f t="shared" si="27"/>
        <v>3.8578019363536421E-2</v>
      </c>
      <c r="AG35" s="136"/>
      <c r="AH35">
        <f t="shared" si="28"/>
        <v>1.9996386050149684E-2</v>
      </c>
      <c r="AI35">
        <f t="shared" si="29"/>
        <v>0.97644158058477515</v>
      </c>
      <c r="AJ35">
        <f t="shared" si="30"/>
        <v>0.87504036921870187</v>
      </c>
      <c r="AK35">
        <f t="shared" si="31"/>
        <v>-1.8755768371428044E-2</v>
      </c>
      <c r="AL35">
        <f t="shared" si="32"/>
        <v>-2.4692106282439457</v>
      </c>
      <c r="AM35">
        <f t="shared" si="33"/>
        <v>-2.8615822433499871</v>
      </c>
      <c r="AN35" s="120">
        <f t="shared" si="38"/>
        <v>47.815254944770182</v>
      </c>
      <c r="AO35" s="120">
        <f t="shared" si="38"/>
        <v>47.815254944773223</v>
      </c>
      <c r="AP35" s="120">
        <f t="shared" si="38"/>
        <v>47.81525494464227</v>
      </c>
      <c r="AQ35" s="120">
        <f t="shared" si="38"/>
        <v>47.815254950287112</v>
      </c>
      <c r="AR35" s="120">
        <f t="shared" si="38"/>
        <v>47.81525470695577</v>
      </c>
      <c r="AS35" s="120">
        <f t="shared" si="38"/>
        <v>47.815265196253968</v>
      </c>
      <c r="AT35" s="120">
        <f t="shared" si="38"/>
        <v>47.814813116063711</v>
      </c>
      <c r="AU35" s="120">
        <f t="shared" si="35"/>
        <v>47.834454519180824</v>
      </c>
      <c r="AV35"/>
      <c r="AW35">
        <v>-18400</v>
      </c>
      <c r="AX35">
        <f t="shared" si="40"/>
        <v>-2.2859395821572762E-3</v>
      </c>
      <c r="AY35">
        <f t="shared" si="41"/>
        <v>-1.3498466382520932E-2</v>
      </c>
      <c r="AZ35" s="120">
        <f t="shared" si="42"/>
        <v>1.1212526800363656E-2</v>
      </c>
      <c r="BA35">
        <f t="shared" si="43"/>
        <v>0.9806662062040753</v>
      </c>
      <c r="BB35">
        <f t="shared" si="44"/>
        <v>0.50558507778469142</v>
      </c>
      <c r="BC35">
        <f t="shared" si="45"/>
        <v>2.2679611985864074</v>
      </c>
      <c r="BD35">
        <f t="shared" si="46"/>
        <v>2.141803129018252</v>
      </c>
      <c r="BE35">
        <f t="shared" si="39"/>
        <v>46.226942302737491</v>
      </c>
      <c r="BF35">
        <f t="shared" si="39"/>
        <v>46.226942302736454</v>
      </c>
      <c r="BG35">
        <f t="shared" si="39"/>
        <v>46.226942302791791</v>
      </c>
      <c r="BH35">
        <f t="shared" si="39"/>
        <v>46.226942299846776</v>
      </c>
      <c r="BI35">
        <f t="shared" si="39"/>
        <v>46.226942456577397</v>
      </c>
      <c r="BJ35">
        <f t="shared" si="39"/>
        <v>46.226934115498175</v>
      </c>
      <c r="BK35">
        <f t="shared" si="39"/>
        <v>46.227377900121361</v>
      </c>
      <c r="BL35">
        <f t="shared" si="47"/>
        <v>46.203411419622803</v>
      </c>
    </row>
    <row r="36" spans="1:64" s="120" customFormat="1" x14ac:dyDescent="0.2">
      <c r="A36" s="127" t="s">
        <v>265</v>
      </c>
      <c r="B36" s="128" t="str">
        <f>IF(D36=INT(D36),"I","II")</f>
        <v>I</v>
      </c>
      <c r="C36" s="127">
        <v>55141.540699999998</v>
      </c>
      <c r="D36" s="134"/>
      <c r="E36" s="120">
        <f t="shared" si="13"/>
        <v>-12437.970366927999</v>
      </c>
      <c r="F36" s="120">
        <f t="shared" si="14"/>
        <v>-12438</v>
      </c>
      <c r="G36" s="120">
        <f t="shared" si="15"/>
        <v>9.5798679976724088E-3</v>
      </c>
      <c r="K36" s="134">
        <f t="shared" si="37"/>
        <v>9.5798679976724088E-3</v>
      </c>
      <c r="P36" s="14">
        <f t="shared" si="16"/>
        <v>-2.6252836255930376E-2</v>
      </c>
      <c r="Q36" s="135">
        <f t="shared" si="17"/>
        <v>40123.040699999998</v>
      </c>
      <c r="R36" s="120">
        <f t="shared" si="18"/>
        <v>1.2839826941261632E-3</v>
      </c>
      <c r="S36" s="136">
        <v>1</v>
      </c>
      <c r="T36" s="120">
        <f t="shared" si="19"/>
        <v>1.2839826941261632E-3</v>
      </c>
      <c r="U36" s="77"/>
      <c r="V36" s="120">
        <f t="shared" si="20"/>
        <v>3.5832704253602785E-2</v>
      </c>
      <c r="Z36">
        <f t="shared" si="21"/>
        <v>-12438</v>
      </c>
      <c r="AA36" s="120">
        <f t="shared" si="22"/>
        <v>9.2518721719595069E-3</v>
      </c>
      <c r="AB36" s="120">
        <f t="shared" si="23"/>
        <v>-1.0414971732123572E-2</v>
      </c>
      <c r="AC36" s="120">
        <f t="shared" si="24"/>
        <v>3.5832704253602785E-2</v>
      </c>
      <c r="AD36" s="120">
        <f t="shared" si="25"/>
        <v>3.279958257129019E-4</v>
      </c>
      <c r="AE36" s="120">
        <f t="shared" si="26"/>
        <v>1.0758126168508832E-7</v>
      </c>
      <c r="AF36">
        <f t="shared" si="27"/>
        <v>3.5832704253602785E-2</v>
      </c>
      <c r="AG36" s="136"/>
      <c r="AH36">
        <f t="shared" si="28"/>
        <v>1.9994839729795981E-2</v>
      </c>
      <c r="AI36">
        <f t="shared" si="29"/>
        <v>0.97644403040928252</v>
      </c>
      <c r="AJ36">
        <f t="shared" si="30"/>
        <v>0.874977141729399</v>
      </c>
      <c r="AK36">
        <f t="shared" si="31"/>
        <v>-1.8758845092049198E-2</v>
      </c>
      <c r="AL36">
        <f t="shared" si="32"/>
        <v>-2.4690800218333906</v>
      </c>
      <c r="AM36">
        <f t="shared" si="33"/>
        <v>-2.8609823069706719</v>
      </c>
      <c r="AN36" s="120">
        <f t="shared" si="38"/>
        <v>47.815388641470989</v>
      </c>
      <c r="AO36" s="120">
        <f t="shared" si="38"/>
        <v>47.815388641474023</v>
      </c>
      <c r="AP36" s="120">
        <f t="shared" si="38"/>
        <v>47.815388641343127</v>
      </c>
      <c r="AQ36" s="120">
        <f t="shared" si="38"/>
        <v>47.815388646986342</v>
      </c>
      <c r="AR36" s="120">
        <f t="shared" si="38"/>
        <v>47.815388403697931</v>
      </c>
      <c r="AS36" s="120">
        <f t="shared" si="38"/>
        <v>47.815398892306384</v>
      </c>
      <c r="AT36" s="120">
        <f t="shared" si="38"/>
        <v>47.814946791840015</v>
      </c>
      <c r="AU36" s="120">
        <f t="shared" si="35"/>
        <v>47.834591317226582</v>
      </c>
      <c r="AV36"/>
      <c r="AW36">
        <v>-18200</v>
      </c>
      <c r="AX36">
        <f t="shared" si="40"/>
        <v>-1.2691955745518166E-3</v>
      </c>
      <c r="AY36">
        <f t="shared" si="41"/>
        <v>-1.3549110863177803E-2</v>
      </c>
      <c r="AZ36" s="120">
        <f t="shared" si="42"/>
        <v>1.2279915288625987E-2</v>
      </c>
      <c r="BA36">
        <f t="shared" si="43"/>
        <v>0.97947847410909472</v>
      </c>
      <c r="BB36">
        <f t="shared" si="44"/>
        <v>0.5502729695511035</v>
      </c>
      <c r="BC36">
        <f t="shared" si="45"/>
        <v>2.3205923526900065</v>
      </c>
      <c r="BD36">
        <f t="shared" si="46"/>
        <v>2.2976570345732719</v>
      </c>
      <c r="BE36">
        <f t="shared" si="39"/>
        <v>46.28061950346563</v>
      </c>
      <c r="BF36">
        <f t="shared" si="39"/>
        <v>46.280619503464173</v>
      </c>
      <c r="BG36">
        <f t="shared" si="39"/>
        <v>46.280619503537132</v>
      </c>
      <c r="BH36">
        <f t="shared" si="39"/>
        <v>46.280619499893952</v>
      </c>
      <c r="BI36">
        <f t="shared" si="39"/>
        <v>46.280619681819033</v>
      </c>
      <c r="BJ36">
        <f t="shared" si="39"/>
        <v>46.280610597196713</v>
      </c>
      <c r="BK36">
        <f t="shared" si="39"/>
        <v>46.281064134292365</v>
      </c>
      <c r="BL36">
        <f t="shared" si="47"/>
        <v>46.258130637925511</v>
      </c>
    </row>
    <row r="37" spans="1:64" s="120" customFormat="1" x14ac:dyDescent="0.2">
      <c r="A37" s="127" t="s">
        <v>266</v>
      </c>
      <c r="B37" s="128" t="str">
        <f>IF(D37=INT(D37),"I","II")</f>
        <v>I</v>
      </c>
      <c r="C37" s="127">
        <v>55499.4139</v>
      </c>
      <c r="D37" s="134"/>
      <c r="E37" s="120">
        <f t="shared" si="13"/>
        <v>-11330.973662808216</v>
      </c>
      <c r="F37" s="120">
        <f t="shared" si="14"/>
        <v>-11331</v>
      </c>
      <c r="G37" s="120">
        <f t="shared" si="15"/>
        <v>8.5143660035100766E-3</v>
      </c>
      <c r="K37" s="134">
        <f t="shared" si="37"/>
        <v>8.5143660035100766E-3</v>
      </c>
      <c r="P37" s="14">
        <f t="shared" si="16"/>
        <v>-1.8338079618105872E-2</v>
      </c>
      <c r="Q37" s="135">
        <f t="shared" si="17"/>
        <v>40480.9139</v>
      </c>
      <c r="R37" s="120">
        <f t="shared" si="18"/>
        <v>7.2105383586184158E-4</v>
      </c>
      <c r="S37" s="136">
        <v>1</v>
      </c>
      <c r="T37" s="120">
        <f t="shared" si="19"/>
        <v>7.2105383586184158E-4</v>
      </c>
      <c r="U37" s="77"/>
      <c r="V37" s="120">
        <f t="shared" si="20"/>
        <v>2.6852445621615949E-2</v>
      </c>
      <c r="Z37">
        <f t="shared" si="21"/>
        <v>-11331</v>
      </c>
      <c r="AA37" s="120">
        <f t="shared" si="22"/>
        <v>6.4757835635000476E-3</v>
      </c>
      <c r="AB37" s="120">
        <f t="shared" si="23"/>
        <v>-7.2211700940956643E-3</v>
      </c>
      <c r="AC37" s="120">
        <f t="shared" si="24"/>
        <v>2.6852445621615949E-2</v>
      </c>
      <c r="AD37" s="120">
        <f t="shared" si="25"/>
        <v>2.038582440010029E-3</v>
      </c>
      <c r="AE37" s="120">
        <f t="shared" si="26"/>
        <v>4.1558183647172431E-6</v>
      </c>
      <c r="AF37">
        <f t="shared" si="27"/>
        <v>2.6852445621615949E-2</v>
      </c>
      <c r="AG37" s="136"/>
      <c r="AH37">
        <f t="shared" si="28"/>
        <v>1.5735536097605741E-2</v>
      </c>
      <c r="AI37">
        <f t="shared" si="29"/>
        <v>0.98281560120662481</v>
      </c>
      <c r="AJ37">
        <f t="shared" si="30"/>
        <v>0.6993048404249983</v>
      </c>
      <c r="AK37">
        <f t="shared" si="31"/>
        <v>-2.4728008626991108E-2</v>
      </c>
      <c r="AL37">
        <f t="shared" si="32"/>
        <v>-2.1781159614444858</v>
      </c>
      <c r="AM37">
        <f t="shared" si="33"/>
        <v>-1.9126955924218025</v>
      </c>
      <c r="AN37" s="120">
        <f t="shared" si="38"/>
        <v>48.112313226019126</v>
      </c>
      <c r="AO37" s="120">
        <f t="shared" si="38"/>
        <v>48.112313226019644</v>
      </c>
      <c r="AP37" s="120">
        <f t="shared" si="38"/>
        <v>48.112313225988387</v>
      </c>
      <c r="AQ37" s="120">
        <f t="shared" si="38"/>
        <v>48.112313227875696</v>
      </c>
      <c r="AR37" s="120">
        <f t="shared" si="38"/>
        <v>48.112313113923044</v>
      </c>
      <c r="AS37" s="120">
        <f t="shared" si="38"/>
        <v>48.11231999422909</v>
      </c>
      <c r="AT37" s="120">
        <f t="shared" si="38"/>
        <v>48.111904699487205</v>
      </c>
      <c r="AU37" s="120">
        <f t="shared" si="35"/>
        <v>48.137462190532077</v>
      </c>
      <c r="AV37"/>
      <c r="AW37">
        <v>-18000</v>
      </c>
      <c r="AX37">
        <f t="shared" si="40"/>
        <v>-2.7908939732439013E-4</v>
      </c>
      <c r="AY37">
        <f t="shared" si="41"/>
        <v>-1.3589822690895821E-2</v>
      </c>
      <c r="AZ37" s="120">
        <f t="shared" si="42"/>
        <v>1.3310733293571431E-2</v>
      </c>
      <c r="BA37">
        <f t="shared" si="43"/>
        <v>0.97835017626341436</v>
      </c>
      <c r="BB37">
        <f t="shared" si="44"/>
        <v>0.5933368643094542</v>
      </c>
      <c r="BC37">
        <f t="shared" si="45"/>
        <v>2.3730991815015208</v>
      </c>
      <c r="BD37">
        <f t="shared" si="46"/>
        <v>2.4731334983530382</v>
      </c>
      <c r="BE37">
        <f t="shared" si="39"/>
        <v>46.33423326889136</v>
      </c>
      <c r="BF37">
        <f t="shared" si="39"/>
        <v>46.334233268889399</v>
      </c>
      <c r="BG37">
        <f t="shared" si="39"/>
        <v>46.334233268981961</v>
      </c>
      <c r="BH37">
        <f t="shared" si="39"/>
        <v>46.334233264616238</v>
      </c>
      <c r="BI37">
        <f t="shared" si="39"/>
        <v>46.334233470526328</v>
      </c>
      <c r="BJ37">
        <f t="shared" si="39"/>
        <v>46.334223758687486</v>
      </c>
      <c r="BK37">
        <f t="shared" si="39"/>
        <v>46.334681718284379</v>
      </c>
      <c r="BL37">
        <f t="shared" si="47"/>
        <v>46.312849856228226</v>
      </c>
    </row>
    <row r="38" spans="1:64" s="120" customFormat="1" x14ac:dyDescent="0.2">
      <c r="A38" s="127" t="s">
        <v>267</v>
      </c>
      <c r="B38" s="128" t="str">
        <f>IF(D38=INT(D38),"I","II")</f>
        <v>I</v>
      </c>
      <c r="C38" s="127">
        <v>55499.574800000002</v>
      </c>
      <c r="D38" s="134"/>
      <c r="E38" s="120">
        <f t="shared" si="13"/>
        <v>-11330.475956442677</v>
      </c>
      <c r="F38" s="120">
        <f t="shared" si="14"/>
        <v>-11330.5</v>
      </c>
      <c r="G38" s="120">
        <f t="shared" si="15"/>
        <v>7.7728730029775761E-3</v>
      </c>
      <c r="K38" s="134">
        <f t="shared" si="37"/>
        <v>7.7728730029775761E-3</v>
      </c>
      <c r="P38" s="14">
        <f t="shared" si="16"/>
        <v>-1.8334751984830068E-2</v>
      </c>
      <c r="Q38" s="135">
        <f t="shared" si="17"/>
        <v>40481.074800000002</v>
      </c>
      <c r="R38" s="120">
        <f t="shared" si="18"/>
        <v>6.816080825039981E-4</v>
      </c>
      <c r="S38" s="136">
        <v>1</v>
      </c>
      <c r="T38" s="120">
        <f t="shared" si="19"/>
        <v>6.816080825039981E-4</v>
      </c>
      <c r="U38" s="77"/>
      <c r="V38" s="120">
        <f t="shared" si="20"/>
        <v>2.6107624987807644E-2</v>
      </c>
      <c r="Z38">
        <f t="shared" si="21"/>
        <v>-11330.5</v>
      </c>
      <c r="AA38" s="120">
        <f t="shared" si="22"/>
        <v>6.4742463737123314E-3</v>
      </c>
      <c r="AB38" s="120">
        <f t="shared" si="23"/>
        <v>-7.9603872267734153E-3</v>
      </c>
      <c r="AC38" s="120">
        <f t="shared" si="24"/>
        <v>2.6107624987807644E-2</v>
      </c>
      <c r="AD38" s="120">
        <f t="shared" si="25"/>
        <v>1.2986266292652447E-3</v>
      </c>
      <c r="AE38" s="120">
        <f t="shared" si="26"/>
        <v>1.6864311222368114E-6</v>
      </c>
      <c r="AF38">
        <f t="shared" si="27"/>
        <v>2.6107624987807644E-2</v>
      </c>
      <c r="AG38" s="136"/>
      <c r="AH38">
        <f t="shared" si="28"/>
        <v>1.5733260229750991E-2</v>
      </c>
      <c r="AI38">
        <f t="shared" si="29"/>
        <v>0.9828188732986759</v>
      </c>
      <c r="AJ38">
        <f t="shared" si="30"/>
        <v>0.69921025082781074</v>
      </c>
      <c r="AK38">
        <f t="shared" si="31"/>
        <v>-2.4730282202582127E-2</v>
      </c>
      <c r="AL38">
        <f t="shared" si="32"/>
        <v>-2.1779836442134832</v>
      </c>
      <c r="AM38">
        <f t="shared" si="33"/>
        <v>-1.912387437828148</v>
      </c>
      <c r="AN38" s="120">
        <f t="shared" si="38"/>
        <v>48.112447795521177</v>
      </c>
      <c r="AO38" s="120">
        <f t="shared" si="38"/>
        <v>48.112447795521696</v>
      </c>
      <c r="AP38" s="120">
        <f t="shared" si="38"/>
        <v>48.112447795490468</v>
      </c>
      <c r="AQ38" s="120">
        <f t="shared" si="38"/>
        <v>48.112447797376383</v>
      </c>
      <c r="AR38" s="120">
        <f t="shared" si="38"/>
        <v>48.112447683484703</v>
      </c>
      <c r="AS38" s="120">
        <f t="shared" si="38"/>
        <v>48.112454561514781</v>
      </c>
      <c r="AT38" s="120">
        <f t="shared" si="38"/>
        <v>48.112039319319074</v>
      </c>
      <c r="AU38" s="120">
        <f t="shared" si="35"/>
        <v>48.137598988577835</v>
      </c>
      <c r="AV38"/>
      <c r="AW38">
        <v>-17800</v>
      </c>
      <c r="AX38">
        <f t="shared" si="40"/>
        <v>6.8160742594376364E-4</v>
      </c>
      <c r="AY38">
        <f t="shared" si="41"/>
        <v>-1.3620601865674986E-2</v>
      </c>
      <c r="AZ38" s="120">
        <f t="shared" si="42"/>
        <v>1.430220929161875E-2</v>
      </c>
      <c r="BA38">
        <f t="shared" si="43"/>
        <v>0.97728387846011222</v>
      </c>
      <c r="BB38">
        <f t="shared" si="44"/>
        <v>0.6346743955435219</v>
      </c>
      <c r="BC38">
        <f t="shared" si="45"/>
        <v>2.4254883396321576</v>
      </c>
      <c r="BD38">
        <f t="shared" si="46"/>
        <v>2.6725057967960302</v>
      </c>
      <c r="BE38">
        <f t="shared" si="39"/>
        <v>46.38778692523875</v>
      </c>
      <c r="BF38">
        <f t="shared" si="39"/>
        <v>46.38778692523622</v>
      </c>
      <c r="BG38">
        <f t="shared" si="39"/>
        <v>46.387786925349587</v>
      </c>
      <c r="BH38">
        <f t="shared" si="39"/>
        <v>46.387786920269534</v>
      </c>
      <c r="BI38">
        <f t="shared" si="39"/>
        <v>46.387787147908348</v>
      </c>
      <c r="BJ38">
        <f t="shared" si="39"/>
        <v>46.387776947292792</v>
      </c>
      <c r="BK38">
        <f t="shared" si="39"/>
        <v>46.388233949780023</v>
      </c>
      <c r="BL38">
        <f t="shared" si="47"/>
        <v>46.367569074530934</v>
      </c>
    </row>
    <row r="39" spans="1:64" s="120" customFormat="1" x14ac:dyDescent="0.2">
      <c r="A39" s="127" t="s">
        <v>269</v>
      </c>
      <c r="B39" s="128" t="str">
        <f>IF(D39=INT(D39),"I","II")</f>
        <v>I</v>
      </c>
      <c r="C39" s="127">
        <v>55817.361299999997</v>
      </c>
      <c r="D39" s="134"/>
      <c r="E39" s="120">
        <f t="shared" si="13"/>
        <v>-10347.478045132879</v>
      </c>
      <c r="F39" s="120">
        <f t="shared" si="14"/>
        <v>-10347.5</v>
      </c>
      <c r="G39" s="120">
        <f t="shared" si="15"/>
        <v>7.097635003447067E-3</v>
      </c>
      <c r="K39" s="134">
        <f t="shared" si="37"/>
        <v>7.097635003447067E-3</v>
      </c>
      <c r="P39" s="14">
        <f t="shared" si="16"/>
        <v>-1.2224266000737227E-2</v>
      </c>
      <c r="Q39" s="135">
        <f t="shared" si="17"/>
        <v>40798.861299999997</v>
      </c>
      <c r="R39" s="120">
        <f t="shared" si="18"/>
        <v>3.7333585841549806E-4</v>
      </c>
      <c r="S39" s="136">
        <v>1</v>
      </c>
      <c r="T39" s="120">
        <f t="shared" si="19"/>
        <v>3.7333585841549806E-4</v>
      </c>
      <c r="U39" s="77"/>
      <c r="V39" s="120">
        <f t="shared" si="20"/>
        <v>1.9321901004184294E-2</v>
      </c>
      <c r="Z39">
        <f t="shared" si="21"/>
        <v>-10347.5</v>
      </c>
      <c r="AA39" s="120">
        <f t="shared" si="22"/>
        <v>3.0577256460392697E-3</v>
      </c>
      <c r="AB39" s="120">
        <f t="shared" si="23"/>
        <v>-3.6468297291593014E-3</v>
      </c>
      <c r="AC39" s="120">
        <f t="shared" si="24"/>
        <v>1.9321901004184294E-2</v>
      </c>
      <c r="AD39" s="120">
        <f t="shared" si="25"/>
        <v>4.0399093574077973E-3</v>
      </c>
      <c r="AE39" s="120">
        <f t="shared" si="26"/>
        <v>1.6320867616071082E-5</v>
      </c>
      <c r="AF39">
        <f t="shared" si="27"/>
        <v>1.9321901004184294E-2</v>
      </c>
      <c r="AG39" s="136"/>
      <c r="AH39">
        <f t="shared" si="28"/>
        <v>1.0744464732606368E-2</v>
      </c>
      <c r="AI39">
        <f t="shared" si="29"/>
        <v>0.98980909645620274</v>
      </c>
      <c r="AJ39">
        <f t="shared" si="30"/>
        <v>0.49022453590775567</v>
      </c>
      <c r="AK39">
        <f t="shared" si="31"/>
        <v>-2.8335904035469272E-2</v>
      </c>
      <c r="AL39">
        <f t="shared" si="32"/>
        <v>-1.9160387680320889</v>
      </c>
      <c r="AM39">
        <f t="shared" si="33"/>
        <v>-1.422352991109314</v>
      </c>
      <c r="AN39" s="120">
        <f t="shared" si="38"/>
        <v>48.377929283328015</v>
      </c>
      <c r="AO39" s="120">
        <f t="shared" si="38"/>
        <v>48.377929283328029</v>
      </c>
      <c r="AP39" s="120">
        <f t="shared" si="38"/>
        <v>48.377929283326026</v>
      </c>
      <c r="AQ39" s="120">
        <f t="shared" si="38"/>
        <v>48.377929283539885</v>
      </c>
      <c r="AR39" s="120">
        <f t="shared" si="38"/>
        <v>48.377929260739734</v>
      </c>
      <c r="AS39" s="120">
        <f t="shared" si="38"/>
        <v>48.377931691542692</v>
      </c>
      <c r="AT39" s="120">
        <f t="shared" si="38"/>
        <v>48.37767263664476</v>
      </c>
      <c r="AU39" s="120">
        <f t="shared" si="35"/>
        <v>48.406543946535656</v>
      </c>
      <c r="AV39"/>
      <c r="AW39">
        <v>-17600</v>
      </c>
      <c r="AX39">
        <f t="shared" si="40"/>
        <v>1.610245317527674E-3</v>
      </c>
      <c r="AY39">
        <f t="shared" si="41"/>
        <v>-1.3641448387515291E-2</v>
      </c>
      <c r="AZ39" s="120">
        <f t="shared" si="42"/>
        <v>1.5251693705042965E-2</v>
      </c>
      <c r="BA39">
        <f t="shared" si="43"/>
        <v>0.97628196868842565</v>
      </c>
      <c r="BB39">
        <f t="shared" si="44"/>
        <v>0.67418857446812241</v>
      </c>
      <c r="BC39">
        <f t="shared" si="45"/>
        <v>2.4777667249085873</v>
      </c>
      <c r="BD39">
        <f t="shared" si="46"/>
        <v>2.9013791811012446</v>
      </c>
      <c r="BE39">
        <f t="shared" si="39"/>
        <v>46.441283934383449</v>
      </c>
      <c r="BF39">
        <f t="shared" si="39"/>
        <v>46.441283934380309</v>
      </c>
      <c r="BG39">
        <f t="shared" si="39"/>
        <v>46.441283934514658</v>
      </c>
      <c r="BH39">
        <f t="shared" si="39"/>
        <v>46.441283928764719</v>
      </c>
      <c r="BI39">
        <f t="shared" si="39"/>
        <v>46.441284174852242</v>
      </c>
      <c r="BJ39">
        <f t="shared" si="39"/>
        <v>46.441273642691122</v>
      </c>
      <c r="BK39">
        <f t="shared" si="39"/>
        <v>46.441724322091083</v>
      </c>
      <c r="BL39">
        <f t="shared" si="47"/>
        <v>46.422288292833642</v>
      </c>
    </row>
    <row r="40" spans="1:64" s="120" customFormat="1" x14ac:dyDescent="0.2">
      <c r="A40" s="137" t="s">
        <v>184</v>
      </c>
      <c r="B40" s="138" t="s">
        <v>106</v>
      </c>
      <c r="C40" s="133">
        <v>55817.519899999999</v>
      </c>
      <c r="D40" s="133" t="s">
        <v>177</v>
      </c>
      <c r="E40" s="120">
        <f t="shared" si="13"/>
        <v>-10346.987453277226</v>
      </c>
      <c r="F40" s="120">
        <f t="shared" si="14"/>
        <v>-10347</v>
      </c>
      <c r="G40" s="120">
        <f t="shared" si="15"/>
        <v>4.0561420028097928E-3</v>
      </c>
      <c r="K40" s="134">
        <f t="shared" si="37"/>
        <v>4.0561420028097928E-3</v>
      </c>
      <c r="P40" s="14">
        <f t="shared" si="16"/>
        <v>-1.2221377473296761E-2</v>
      </c>
      <c r="Q40" s="135">
        <f t="shared" si="17"/>
        <v>40799.019899999999</v>
      </c>
      <c r="R40" s="120">
        <f t="shared" si="18"/>
        <v>2.6495764029502817E-4</v>
      </c>
      <c r="S40" s="136">
        <v>1</v>
      </c>
      <c r="T40" s="120">
        <f t="shared" si="19"/>
        <v>2.6495764029502817E-4</v>
      </c>
      <c r="U40" s="77"/>
      <c r="V40" s="120">
        <f t="shared" si="20"/>
        <v>1.6277519476106554E-2</v>
      </c>
      <c r="Z40">
        <f t="shared" si="21"/>
        <v>-10347</v>
      </c>
      <c r="AA40" s="120">
        <f t="shared" si="22"/>
        <v>3.0558149775281977E-3</v>
      </c>
      <c r="AB40" s="120">
        <f t="shared" si="23"/>
        <v>-6.6855512736664034E-3</v>
      </c>
      <c r="AC40" s="120">
        <f t="shared" si="24"/>
        <v>1.6277519476106554E-2</v>
      </c>
      <c r="AD40" s="120">
        <f t="shared" si="25"/>
        <v>1.000327025281595E-3</v>
      </c>
      <c r="AE40" s="120">
        <f t="shared" si="26"/>
        <v>1.0006541575087249E-6</v>
      </c>
      <c r="AF40">
        <f t="shared" si="27"/>
        <v>1.6277519476106554E-2</v>
      </c>
      <c r="AG40" s="136"/>
      <c r="AH40">
        <f t="shared" si="28"/>
        <v>1.0741693276476196E-2</v>
      </c>
      <c r="AI40">
        <f t="shared" si="29"/>
        <v>0.989812899426881</v>
      </c>
      <c r="AJ40">
        <f t="shared" si="30"/>
        <v>0.49010755711557108</v>
      </c>
      <c r="AK40">
        <f t="shared" si="31"/>
        <v>-2.8337271471675966E-2</v>
      </c>
      <c r="AL40">
        <f t="shared" si="32"/>
        <v>-1.9159045609530443</v>
      </c>
      <c r="AM40">
        <f t="shared" si="33"/>
        <v>-1.4221501505619203</v>
      </c>
      <c r="AN40" s="120">
        <f t="shared" si="38"/>
        <v>48.378064810431184</v>
      </c>
      <c r="AO40" s="120">
        <f t="shared" si="38"/>
        <v>48.378064810431205</v>
      </c>
      <c r="AP40" s="120">
        <f t="shared" si="38"/>
        <v>48.378064810429201</v>
      </c>
      <c r="AQ40" s="120">
        <f t="shared" si="38"/>
        <v>48.378064810642712</v>
      </c>
      <c r="AR40" s="120">
        <f t="shared" si="38"/>
        <v>48.378064787870429</v>
      </c>
      <c r="AS40" s="120">
        <f t="shared" si="38"/>
        <v>48.378067216706583</v>
      </c>
      <c r="AT40" s="120">
        <f t="shared" si="38"/>
        <v>48.377808264354293</v>
      </c>
      <c r="AU40" s="120">
        <f t="shared" si="35"/>
        <v>48.406680744581408</v>
      </c>
      <c r="AV40"/>
      <c r="AW40">
        <v>-17400</v>
      </c>
      <c r="AX40">
        <f t="shared" si="40"/>
        <v>2.5043010420117973E-3</v>
      </c>
      <c r="AY40">
        <f t="shared" si="41"/>
        <v>-1.3652362256416736E-2</v>
      </c>
      <c r="AZ40" s="120">
        <f t="shared" si="42"/>
        <v>1.6156663298428534E-2</v>
      </c>
      <c r="BA40">
        <f t="shared" si="43"/>
        <v>0.97534665836181234</v>
      </c>
      <c r="BB40">
        <f t="shared" si="44"/>
        <v>0.71178779589908325</v>
      </c>
      <c r="BC40">
        <f t="shared" si="45"/>
        <v>2.5299414595792906</v>
      </c>
      <c r="BD40">
        <f t="shared" si="46"/>
        <v>3.1672542640362731</v>
      </c>
      <c r="BE40">
        <f t="shared" si="39"/>
        <v>46.494727884147018</v>
      </c>
      <c r="BF40">
        <f t="shared" si="39"/>
        <v>46.494727884143259</v>
      </c>
      <c r="BG40">
        <f t="shared" si="39"/>
        <v>46.494727884297554</v>
      </c>
      <c r="BH40">
        <f t="shared" si="39"/>
        <v>46.494727877960017</v>
      </c>
      <c r="BI40">
        <f t="shared" si="39"/>
        <v>46.494728138262765</v>
      </c>
      <c r="BJ40">
        <f t="shared" si="39"/>
        <v>46.494717446764177</v>
      </c>
      <c r="BK40">
        <f t="shared" si="39"/>
        <v>46.495156513701474</v>
      </c>
      <c r="BL40">
        <f t="shared" si="47"/>
        <v>46.47700751113635</v>
      </c>
    </row>
    <row r="41" spans="1:64" s="120" customFormat="1" x14ac:dyDescent="0.2">
      <c r="A41" s="140" t="s">
        <v>164</v>
      </c>
      <c r="B41" s="141" t="s">
        <v>165</v>
      </c>
      <c r="C41" s="140">
        <v>55892.681400000001</v>
      </c>
      <c r="D41" s="140">
        <v>2.0000000000000001E-4</v>
      </c>
      <c r="E41" s="120">
        <f t="shared" si="13"/>
        <v>-10114.493003352782</v>
      </c>
      <c r="F41" s="120">
        <f t="shared" si="14"/>
        <v>-10114.5</v>
      </c>
      <c r="G41" s="120">
        <f t="shared" si="15"/>
        <v>2.2618970033363439E-3</v>
      </c>
      <c r="K41" s="134">
        <f t="shared" si="37"/>
        <v>2.2618970033363439E-3</v>
      </c>
      <c r="P41" s="14">
        <f t="shared" si="16"/>
        <v>-1.0902398752232062E-2</v>
      </c>
      <c r="Q41" s="135">
        <f t="shared" si="17"/>
        <v>40874.181400000001</v>
      </c>
      <c r="R41" s="120">
        <f t="shared" si="18"/>
        <v>1.7329868274007634E-4</v>
      </c>
      <c r="S41" s="136">
        <v>1</v>
      </c>
      <c r="T41" s="120">
        <f t="shared" si="19"/>
        <v>1.7329868274007634E-4</v>
      </c>
      <c r="U41" s="77"/>
      <c r="V41" s="120">
        <f t="shared" si="20"/>
        <v>1.3164295755568406E-2</v>
      </c>
      <c r="Z41">
        <f t="shared" si="21"/>
        <v>-10114.5</v>
      </c>
      <c r="AA41" s="120">
        <f t="shared" si="22"/>
        <v>2.152364075080189E-3</v>
      </c>
      <c r="AB41" s="120">
        <f t="shared" si="23"/>
        <v>-7.1693531697930319E-3</v>
      </c>
      <c r="AC41" s="120">
        <f t="shared" si="24"/>
        <v>1.3164295755568406E-2</v>
      </c>
      <c r="AD41" s="120">
        <f t="shared" si="25"/>
        <v>1.0953292825615496E-4</v>
      </c>
      <c r="AE41" s="120">
        <f t="shared" si="26"/>
        <v>1.199746237236799E-8</v>
      </c>
      <c r="AF41">
        <f t="shared" si="27"/>
        <v>1.3164295755568406E-2</v>
      </c>
      <c r="AG41" s="136"/>
      <c r="AH41">
        <f t="shared" si="28"/>
        <v>9.4312501731293758E-3</v>
      </c>
      <c r="AI41">
        <f t="shared" si="29"/>
        <v>0.99160326659043119</v>
      </c>
      <c r="AJ41">
        <f t="shared" si="30"/>
        <v>0.43469007769655987</v>
      </c>
      <c r="AK41">
        <f t="shared" si="31"/>
        <v>-2.8918382399348241E-2</v>
      </c>
      <c r="AL41">
        <f t="shared" si="32"/>
        <v>-1.8533855310307681</v>
      </c>
      <c r="AM41">
        <f t="shared" si="33"/>
        <v>-1.3316611971793995</v>
      </c>
      <c r="AN41" s="120">
        <f t="shared" ref="AN41:AT50" si="48">$AU41+$AB$7*SIN(AO41)</f>
        <v>48.441141802650925</v>
      </c>
      <c r="AO41" s="120">
        <f t="shared" si="48"/>
        <v>48.441141802650932</v>
      </c>
      <c r="AP41" s="120">
        <f t="shared" si="48"/>
        <v>48.44114180265025</v>
      </c>
      <c r="AQ41" s="120">
        <f t="shared" si="48"/>
        <v>48.441141802740496</v>
      </c>
      <c r="AR41" s="120">
        <f t="shared" si="48"/>
        <v>48.441141790792415</v>
      </c>
      <c r="AS41" s="120">
        <f t="shared" si="48"/>
        <v>48.441143372616963</v>
      </c>
      <c r="AT41" s="120">
        <f t="shared" si="48"/>
        <v>48.440934036449654</v>
      </c>
      <c r="AU41" s="120">
        <f t="shared" si="35"/>
        <v>48.470291835858312</v>
      </c>
      <c r="AV41"/>
      <c r="AW41">
        <v>-17200</v>
      </c>
      <c r="AX41">
        <f t="shared" si="40"/>
        <v>3.3613817595316876E-3</v>
      </c>
      <c r="AY41">
        <f t="shared" si="41"/>
        <v>-1.3653343472379328E-2</v>
      </c>
      <c r="AZ41" s="120">
        <f t="shared" si="42"/>
        <v>1.7014725231911016E-2</v>
      </c>
      <c r="BA41">
        <f t="shared" si="43"/>
        <v>0.97447998376471023</v>
      </c>
      <c r="BB41">
        <f t="shared" si="44"/>
        <v>0.74738583386700952</v>
      </c>
      <c r="BC41">
        <f t="shared" si="45"/>
        <v>2.5820198719267835</v>
      </c>
      <c r="BD41">
        <f t="shared" si="46"/>
        <v>3.480402764280413</v>
      </c>
      <c r="BE41">
        <f t="shared" si="39"/>
        <v>46.54812247866483</v>
      </c>
      <c r="BF41">
        <f t="shared" si="39"/>
        <v>46.548122478660488</v>
      </c>
      <c r="BG41">
        <f t="shared" si="39"/>
        <v>46.548122478832383</v>
      </c>
      <c r="BH41">
        <f t="shared" si="39"/>
        <v>46.548122472026769</v>
      </c>
      <c r="BI41">
        <f t="shared" si="39"/>
        <v>46.548122741472703</v>
      </c>
      <c r="BJ41">
        <f t="shared" si="39"/>
        <v>46.548112073614433</v>
      </c>
      <c r="BK41">
        <f t="shared" si="39"/>
        <v>46.548534377255876</v>
      </c>
      <c r="BL41">
        <f t="shared" si="47"/>
        <v>46.531726729439065</v>
      </c>
    </row>
    <row r="42" spans="1:64" s="120" customFormat="1" x14ac:dyDescent="0.2">
      <c r="A42" s="131" t="s">
        <v>184</v>
      </c>
      <c r="B42" s="132" t="s">
        <v>165</v>
      </c>
      <c r="C42" s="131">
        <v>55894.299800000001</v>
      </c>
      <c r="D42" s="133" t="s">
        <v>177</v>
      </c>
      <c r="E42" s="120">
        <f t="shared" si="13"/>
        <v>-10109.486863004897</v>
      </c>
      <c r="F42" s="120">
        <f t="shared" si="14"/>
        <v>-10109.5</v>
      </c>
      <c r="G42" s="120">
        <f t="shared" si="15"/>
        <v>4.2469670006539673E-3</v>
      </c>
      <c r="K42" s="134">
        <f t="shared" si="37"/>
        <v>4.2469670006539673E-3</v>
      </c>
      <c r="P42" s="14">
        <f t="shared" si="16"/>
        <v>-1.0874563804698346E-2</v>
      </c>
      <c r="Q42" s="135">
        <f t="shared" si="17"/>
        <v>40875.799800000001</v>
      </c>
      <c r="R42" s="120">
        <f t="shared" si="18"/>
        <v>2.28660693897219E-4</v>
      </c>
      <c r="S42" s="136">
        <v>1</v>
      </c>
      <c r="T42" s="120">
        <f t="shared" si="19"/>
        <v>2.28660693897219E-4</v>
      </c>
      <c r="U42" s="77"/>
      <c r="V42" s="120">
        <f t="shared" si="20"/>
        <v>1.5121530805352314E-2</v>
      </c>
      <c r="Z42">
        <f t="shared" si="21"/>
        <v>-10109.5</v>
      </c>
      <c r="AA42" s="120">
        <f t="shared" si="22"/>
        <v>2.1326249494334083E-3</v>
      </c>
      <c r="AB42" s="120">
        <f t="shared" si="23"/>
        <v>-5.1556440885621325E-3</v>
      </c>
      <c r="AC42" s="120">
        <f t="shared" si="24"/>
        <v>1.5121530805352314E-2</v>
      </c>
      <c r="AD42" s="120">
        <f t="shared" si="25"/>
        <v>2.114342051220559E-3</v>
      </c>
      <c r="AE42" s="120">
        <f t="shared" si="26"/>
        <v>4.4704423095595606E-6</v>
      </c>
      <c r="AF42">
        <f t="shared" si="27"/>
        <v>1.5121530805352314E-2</v>
      </c>
      <c r="AG42" s="136"/>
      <c r="AH42">
        <f t="shared" si="28"/>
        <v>9.4026110892160997E-3</v>
      </c>
      <c r="AI42">
        <f t="shared" si="29"/>
        <v>0.99164222691975779</v>
      </c>
      <c r="AJ42">
        <f t="shared" si="30"/>
        <v>0.43347661281553523</v>
      </c>
      <c r="AK42">
        <f t="shared" si="31"/>
        <v>-2.8929666463433035E-2</v>
      </c>
      <c r="AL42">
        <f t="shared" si="32"/>
        <v>-1.8520385426983421</v>
      </c>
      <c r="AM42">
        <f t="shared" si="33"/>
        <v>-1.3297950546961093</v>
      </c>
      <c r="AN42" s="120">
        <f t="shared" si="48"/>
        <v>48.442499554367032</v>
      </c>
      <c r="AO42" s="120">
        <f t="shared" si="48"/>
        <v>48.442499554367032</v>
      </c>
      <c r="AP42" s="120">
        <f t="shared" si="48"/>
        <v>48.442499554366371</v>
      </c>
      <c r="AQ42" s="120">
        <f t="shared" si="48"/>
        <v>48.442499554454741</v>
      </c>
      <c r="AR42" s="120">
        <f t="shared" si="48"/>
        <v>48.442499542694044</v>
      </c>
      <c r="AS42" s="120">
        <f t="shared" si="48"/>
        <v>48.442501107912371</v>
      </c>
      <c r="AT42" s="120">
        <f t="shared" si="48"/>
        <v>48.442292878136222</v>
      </c>
      <c r="AU42" s="120">
        <f t="shared" si="35"/>
        <v>48.471659816315878</v>
      </c>
      <c r="AV42"/>
      <c r="AW42">
        <v>-17000</v>
      </c>
      <c r="AX42">
        <f t="shared" si="40"/>
        <v>4.1792287572963334E-3</v>
      </c>
      <c r="AY42">
        <f t="shared" si="41"/>
        <v>-1.3644392035403075E-2</v>
      </c>
      <c r="AZ42" s="120">
        <f t="shared" si="42"/>
        <v>1.7823620792699408E-2</v>
      </c>
      <c r="BA42">
        <f t="shared" si="43"/>
        <v>0.97368380765110685</v>
      </c>
      <c r="BB42">
        <f t="shared" si="44"/>
        <v>0.78090182928179852</v>
      </c>
      <c r="BC42">
        <f t="shared" si="45"/>
        <v>2.6340094782910355</v>
      </c>
      <c r="BD42">
        <f t="shared" si="46"/>
        <v>3.8552782246951072</v>
      </c>
      <c r="BE42">
        <f t="shared" ref="BE42:BK51" si="49">$BL42+$AB$7*SIN(BF42)</f>
        <v>46.601471528837699</v>
      </c>
      <c r="BF42">
        <f t="shared" si="49"/>
        <v>46.601471528832853</v>
      </c>
      <c r="BG42">
        <f t="shared" si="49"/>
        <v>46.601471529018653</v>
      </c>
      <c r="BH42">
        <f t="shared" si="49"/>
        <v>46.601471521898745</v>
      </c>
      <c r="BI42">
        <f t="shared" si="49"/>
        <v>46.601471794732383</v>
      </c>
      <c r="BJ42">
        <f t="shared" si="49"/>
        <v>46.601461339770708</v>
      </c>
      <c r="BK42">
        <f t="shared" si="49"/>
        <v>46.601861928027056</v>
      </c>
      <c r="BL42">
        <f t="shared" si="47"/>
        <v>46.586445947741772</v>
      </c>
    </row>
    <row r="43" spans="1:64" s="120" customFormat="1" x14ac:dyDescent="0.2">
      <c r="A43" s="131" t="s">
        <v>184</v>
      </c>
      <c r="B43" s="132" t="s">
        <v>106</v>
      </c>
      <c r="C43" s="131">
        <v>55894.458500000001</v>
      </c>
      <c r="D43" s="133" t="s">
        <v>177</v>
      </c>
      <c r="E43" s="120">
        <f t="shared" si="13"/>
        <v>-10108.995961822737</v>
      </c>
      <c r="F43" s="120">
        <f t="shared" si="14"/>
        <v>-10109</v>
      </c>
      <c r="G43" s="120">
        <f t="shared" si="15"/>
        <v>1.3054740047664382E-3</v>
      </c>
      <c r="K43" s="134">
        <f t="shared" si="37"/>
        <v>1.3054740047664382E-3</v>
      </c>
      <c r="P43" s="14">
        <f t="shared" si="16"/>
        <v>-1.0871781537744721E-2</v>
      </c>
      <c r="Q43" s="135">
        <f t="shared" si="17"/>
        <v>40875.958500000001</v>
      </c>
      <c r="R43" s="120">
        <f t="shared" si="18"/>
        <v>1.4828555254761875E-4</v>
      </c>
      <c r="S43" s="136">
        <v>1</v>
      </c>
      <c r="T43" s="120">
        <f t="shared" si="19"/>
        <v>1.4828555254761875E-4</v>
      </c>
      <c r="U43" s="77"/>
      <c r="V43" s="120">
        <f t="shared" si="20"/>
        <v>1.2177255542511159E-2</v>
      </c>
      <c r="Z43">
        <f t="shared" si="21"/>
        <v>-10109</v>
      </c>
      <c r="AA43" s="120">
        <f t="shared" si="22"/>
        <v>2.1306503621684163E-3</v>
      </c>
      <c r="AB43" s="120">
        <f t="shared" si="23"/>
        <v>-8.0942721599230761E-3</v>
      </c>
      <c r="AC43" s="120">
        <f t="shared" si="24"/>
        <v>1.2177255542511159E-2</v>
      </c>
      <c r="AD43" s="120">
        <f t="shared" si="25"/>
        <v>-8.2517635740197819E-4</v>
      </c>
      <c r="AE43" s="120">
        <f t="shared" si="26"/>
        <v>6.8091602081519721E-7</v>
      </c>
      <c r="AF43">
        <f t="shared" si="27"/>
        <v>1.2177255542511159E-2</v>
      </c>
      <c r="AG43" s="136"/>
      <c r="AH43">
        <f t="shared" si="28"/>
        <v>9.3997461646895143E-3</v>
      </c>
      <c r="AI43">
        <f t="shared" si="29"/>
        <v>0.99164612395632235</v>
      </c>
      <c r="AJ43">
        <f t="shared" si="30"/>
        <v>0.43335521778715991</v>
      </c>
      <c r="AK43">
        <f t="shared" si="31"/>
        <v>-2.8930792031902131E-2</v>
      </c>
      <c r="AL43">
        <f t="shared" si="32"/>
        <v>-1.851903838043039</v>
      </c>
      <c r="AM43">
        <f t="shared" si="33"/>
        <v>-1.32960861624871</v>
      </c>
      <c r="AN43" s="120">
        <f t="shared" si="48"/>
        <v>48.442635332472911</v>
      </c>
      <c r="AO43" s="120">
        <f t="shared" si="48"/>
        <v>48.442635332472918</v>
      </c>
      <c r="AP43" s="120">
        <f t="shared" si="48"/>
        <v>48.442635332472257</v>
      </c>
      <c r="AQ43" s="120">
        <f t="shared" si="48"/>
        <v>48.442635332560435</v>
      </c>
      <c r="AR43" s="120">
        <f t="shared" si="48"/>
        <v>48.442635320818383</v>
      </c>
      <c r="AS43" s="120">
        <f t="shared" si="48"/>
        <v>48.442636884380093</v>
      </c>
      <c r="AT43" s="120">
        <f t="shared" si="48"/>
        <v>48.4424287653272</v>
      </c>
      <c r="AU43" s="120">
        <f t="shared" si="35"/>
        <v>48.471796614361637</v>
      </c>
      <c r="AV43"/>
      <c r="AW43">
        <v>-16800</v>
      </c>
      <c r="AX43">
        <f t="shared" si="40"/>
        <v>4.9557208803498419E-3</v>
      </c>
      <c r="AY43">
        <f t="shared" si="41"/>
        <v>-1.3625507945487954E-2</v>
      </c>
      <c r="AZ43" s="120">
        <f t="shared" si="42"/>
        <v>1.8581228825837796E-2</v>
      </c>
      <c r="BA43">
        <f t="shared" si="43"/>
        <v>0.97295982093313249</v>
      </c>
      <c r="BB43">
        <f t="shared" si="44"/>
        <v>0.81226027181582716</v>
      </c>
      <c r="BC43">
        <f t="shared" si="45"/>
        <v>2.6859179655011469</v>
      </c>
      <c r="BD43">
        <f t="shared" si="46"/>
        <v>4.3128861982213804</v>
      </c>
      <c r="BE43">
        <f t="shared" si="49"/>
        <v>46.654778942873776</v>
      </c>
      <c r="BF43">
        <f t="shared" si="49"/>
        <v>46.654778942868546</v>
      </c>
      <c r="BG43">
        <f t="shared" si="49"/>
        <v>46.654778943063313</v>
      </c>
      <c r="BH43">
        <f t="shared" si="49"/>
        <v>46.654778935811969</v>
      </c>
      <c r="BI43">
        <f t="shared" si="49"/>
        <v>46.654779205783186</v>
      </c>
      <c r="BJ43">
        <f t="shared" si="49"/>
        <v>46.654769154593133</v>
      </c>
      <c r="BK43">
        <f t="shared" si="49"/>
        <v>46.655143331896376</v>
      </c>
      <c r="BL43">
        <f t="shared" si="47"/>
        <v>46.64116516604448</v>
      </c>
    </row>
    <row r="44" spans="1:64" s="120" customFormat="1" x14ac:dyDescent="0.2">
      <c r="A44" s="142" t="s">
        <v>166</v>
      </c>
      <c r="B44" s="143" t="s">
        <v>106</v>
      </c>
      <c r="C44" s="80">
        <v>55923.554100000001</v>
      </c>
      <c r="D44" s="80">
        <v>1E-4</v>
      </c>
      <c r="E44" s="120">
        <f t="shared" si="13"/>
        <v>-10018.995555800748</v>
      </c>
      <c r="F44" s="120">
        <f t="shared" si="14"/>
        <v>-10019</v>
      </c>
      <c r="G44" s="120">
        <f t="shared" si="15"/>
        <v>1.4367340045282617E-3</v>
      </c>
      <c r="K44" s="134">
        <f t="shared" si="37"/>
        <v>1.4367340045282617E-3</v>
      </c>
      <c r="P44" s="14">
        <f t="shared" si="16"/>
        <v>-1.0374610005693757E-2</v>
      </c>
      <c r="Q44" s="135">
        <f t="shared" si="17"/>
        <v>40905.054100000001</v>
      </c>
      <c r="R44" s="120">
        <f t="shared" si="18"/>
        <v>1.3950784732780756E-4</v>
      </c>
      <c r="S44" s="136">
        <v>1</v>
      </c>
      <c r="T44" s="120">
        <f t="shared" si="19"/>
        <v>1.3950784732780756E-4</v>
      </c>
      <c r="U44" s="77"/>
      <c r="V44" s="120">
        <f t="shared" si="20"/>
        <v>1.1811344010222019E-2</v>
      </c>
      <c r="Z44">
        <f t="shared" si="21"/>
        <v>-10019</v>
      </c>
      <c r="AA44" s="120">
        <f t="shared" si="22"/>
        <v>1.773278624473195E-3</v>
      </c>
      <c r="AB44" s="120">
        <f t="shared" si="23"/>
        <v>-7.4443684471516679E-3</v>
      </c>
      <c r="AC44" s="120">
        <f t="shared" si="24"/>
        <v>1.1811344010222019E-2</v>
      </c>
      <c r="AD44" s="120">
        <f t="shared" si="25"/>
        <v>-3.3654461994493332E-4</v>
      </c>
      <c r="AE44" s="120">
        <f t="shared" si="26"/>
        <v>1.132622812138796E-7</v>
      </c>
      <c r="AF44">
        <f t="shared" si="27"/>
        <v>1.1811344010222019E-2</v>
      </c>
      <c r="AG44" s="136"/>
      <c r="AH44">
        <f t="shared" si="28"/>
        <v>8.8811024516799297E-3</v>
      </c>
      <c r="AI44">
        <f t="shared" si="29"/>
        <v>0.99235049481536253</v>
      </c>
      <c r="AJ44">
        <f t="shared" si="30"/>
        <v>0.41136239818479242</v>
      </c>
      <c r="AK44">
        <f t="shared" si="31"/>
        <v>-2.9124955673382708E-2</v>
      </c>
      <c r="AL44">
        <f t="shared" si="32"/>
        <v>-1.8276397012971228</v>
      </c>
      <c r="AM44">
        <f t="shared" si="33"/>
        <v>-1.2965602394371134</v>
      </c>
      <c r="AN44" s="120">
        <f t="shared" si="48"/>
        <v>48.467084107785105</v>
      </c>
      <c r="AO44" s="120">
        <f t="shared" si="48"/>
        <v>48.467084107785105</v>
      </c>
      <c r="AP44" s="120">
        <f t="shared" si="48"/>
        <v>48.467084107784707</v>
      </c>
      <c r="AQ44" s="120">
        <f t="shared" si="48"/>
        <v>48.467084107843689</v>
      </c>
      <c r="AR44" s="120">
        <f t="shared" si="48"/>
        <v>48.467084099163046</v>
      </c>
      <c r="AS44" s="120">
        <f t="shared" si="48"/>
        <v>48.467085376726665</v>
      </c>
      <c r="AT44" s="120">
        <f t="shared" si="48"/>
        <v>48.466897428494519</v>
      </c>
      <c r="AU44" s="120">
        <f t="shared" si="35"/>
        <v>48.496420262597852</v>
      </c>
      <c r="AV44"/>
      <c r="AW44">
        <v>-16600</v>
      </c>
      <c r="AX44">
        <f t="shared" si="40"/>
        <v>5.6888776817661246E-3</v>
      </c>
      <c r="AY44">
        <f t="shared" si="41"/>
        <v>-1.3596691202633973E-2</v>
      </c>
      <c r="AZ44" s="120">
        <f t="shared" si="42"/>
        <v>1.9285568884400098E-2</v>
      </c>
      <c r="BA44">
        <f t="shared" si="43"/>
        <v>0.97230954440309803</v>
      </c>
      <c r="BB44">
        <f t="shared" si="44"/>
        <v>0.84139097802781138</v>
      </c>
      <c r="BC44">
        <f t="shared" si="45"/>
        <v>2.7377531737049572</v>
      </c>
      <c r="BD44">
        <f t="shared" si="46"/>
        <v>4.8849725571268889</v>
      </c>
      <c r="BE44">
        <f t="shared" si="49"/>
        <v>46.708048716924075</v>
      </c>
      <c r="BF44">
        <f t="shared" si="49"/>
        <v>46.708048716918633</v>
      </c>
      <c r="BG44">
        <f t="shared" si="49"/>
        <v>46.708048717116355</v>
      </c>
      <c r="BH44">
        <f t="shared" si="49"/>
        <v>46.708048709938339</v>
      </c>
      <c r="BI44">
        <f t="shared" si="49"/>
        <v>46.708048970517176</v>
      </c>
      <c r="BJ44">
        <f t="shared" si="49"/>
        <v>46.708039510883054</v>
      </c>
      <c r="BK44">
        <f t="shared" si="49"/>
        <v>46.708382892883463</v>
      </c>
      <c r="BL44">
        <f t="shared" si="47"/>
        <v>46.695884384347188</v>
      </c>
    </row>
    <row r="45" spans="1:64" s="120" customFormat="1" x14ac:dyDescent="0.2">
      <c r="A45" s="142" t="s">
        <v>169</v>
      </c>
      <c r="B45" s="143" t="s">
        <v>106</v>
      </c>
      <c r="C45" s="80">
        <v>55923.554100000001</v>
      </c>
      <c r="D45" s="80">
        <v>1E-4</v>
      </c>
      <c r="E45" s="120">
        <f t="shared" si="13"/>
        <v>-10018.995555800748</v>
      </c>
      <c r="F45" s="120">
        <f t="shared" si="14"/>
        <v>-10019</v>
      </c>
      <c r="G45" s="120">
        <f t="shared" si="15"/>
        <v>1.4367340045282617E-3</v>
      </c>
      <c r="K45" s="134">
        <f t="shared" si="37"/>
        <v>1.4367340045282617E-3</v>
      </c>
      <c r="P45" s="14">
        <f t="shared" si="16"/>
        <v>-1.0374610005693757E-2</v>
      </c>
      <c r="Q45" s="135">
        <f t="shared" si="17"/>
        <v>40905.054100000001</v>
      </c>
      <c r="R45" s="120">
        <f t="shared" si="18"/>
        <v>1.3950784732780756E-4</v>
      </c>
      <c r="S45" s="136">
        <v>1</v>
      </c>
      <c r="T45" s="120">
        <f t="shared" si="19"/>
        <v>1.3950784732780756E-4</v>
      </c>
      <c r="U45" s="77"/>
      <c r="V45" s="120">
        <f t="shared" si="20"/>
        <v>1.1811344010222019E-2</v>
      </c>
      <c r="Z45">
        <f t="shared" si="21"/>
        <v>-10019</v>
      </c>
      <c r="AA45" s="120">
        <f t="shared" si="22"/>
        <v>1.773278624473195E-3</v>
      </c>
      <c r="AB45" s="120">
        <f t="shared" si="23"/>
        <v>-7.4443684471516679E-3</v>
      </c>
      <c r="AC45" s="120">
        <f t="shared" si="24"/>
        <v>1.1811344010222019E-2</v>
      </c>
      <c r="AD45" s="120">
        <f t="shared" si="25"/>
        <v>-3.3654461994493332E-4</v>
      </c>
      <c r="AE45" s="120">
        <f t="shared" si="26"/>
        <v>1.132622812138796E-7</v>
      </c>
      <c r="AF45">
        <f t="shared" si="27"/>
        <v>1.1811344010222019E-2</v>
      </c>
      <c r="AG45" s="136"/>
      <c r="AH45">
        <f t="shared" si="28"/>
        <v>8.8811024516799297E-3</v>
      </c>
      <c r="AI45">
        <f t="shared" si="29"/>
        <v>0.99235049481536253</v>
      </c>
      <c r="AJ45">
        <f t="shared" si="30"/>
        <v>0.41136239818479242</v>
      </c>
      <c r="AK45">
        <f t="shared" si="31"/>
        <v>-2.9124955673382708E-2</v>
      </c>
      <c r="AL45">
        <f t="shared" si="32"/>
        <v>-1.8276397012971228</v>
      </c>
      <c r="AM45">
        <f t="shared" si="33"/>
        <v>-1.2965602394371134</v>
      </c>
      <c r="AN45" s="120">
        <f t="shared" si="48"/>
        <v>48.467084107785105</v>
      </c>
      <c r="AO45" s="120">
        <f t="shared" si="48"/>
        <v>48.467084107785105</v>
      </c>
      <c r="AP45" s="120">
        <f t="shared" si="48"/>
        <v>48.467084107784707</v>
      </c>
      <c r="AQ45" s="120">
        <f t="shared" si="48"/>
        <v>48.467084107843689</v>
      </c>
      <c r="AR45" s="120">
        <f t="shared" si="48"/>
        <v>48.467084099163046</v>
      </c>
      <c r="AS45" s="120">
        <f t="shared" si="48"/>
        <v>48.467085376726665</v>
      </c>
      <c r="AT45" s="120">
        <f t="shared" si="48"/>
        <v>48.466897428494519</v>
      </c>
      <c r="AU45" s="120">
        <f t="shared" si="35"/>
        <v>48.496420262597852</v>
      </c>
      <c r="AV45"/>
      <c r="AW45">
        <v>-16400</v>
      </c>
      <c r="AX45">
        <f t="shared" si="40"/>
        <v>6.3768623114976164E-3</v>
      </c>
      <c r="AY45">
        <f t="shared" si="41"/>
        <v>-1.3557941806841139E-2</v>
      </c>
      <c r="AZ45" s="120">
        <f t="shared" si="42"/>
        <v>1.9934804118338756E-2</v>
      </c>
      <c r="BA45">
        <f t="shared" si="43"/>
        <v>0.9717343304376479</v>
      </c>
      <c r="BB45">
        <f t="shared" si="44"/>
        <v>0.86822906759862706</v>
      </c>
      <c r="BC45">
        <f t="shared" si="45"/>
        <v>2.7895230795796238</v>
      </c>
      <c r="BD45">
        <f t="shared" si="46"/>
        <v>5.6218955292119146</v>
      </c>
      <c r="BE45">
        <f t="shared" si="49"/>
        <v>46.761284925812078</v>
      </c>
      <c r="BF45">
        <f t="shared" si="49"/>
        <v>46.761284925806621</v>
      </c>
      <c r="BG45">
        <f t="shared" si="49"/>
        <v>46.761284926000521</v>
      </c>
      <c r="BH45">
        <f t="shared" si="49"/>
        <v>46.761284919113642</v>
      </c>
      <c r="BI45">
        <f t="shared" si="49"/>
        <v>46.761285163722</v>
      </c>
      <c r="BJ45">
        <f t="shared" si="49"/>
        <v>46.761276475697777</v>
      </c>
      <c r="BK45">
        <f t="shared" si="49"/>
        <v>46.761585040262332</v>
      </c>
      <c r="BL45">
        <f t="shared" si="47"/>
        <v>46.750603602649903</v>
      </c>
    </row>
    <row r="46" spans="1:64" s="120" customFormat="1" x14ac:dyDescent="0.2">
      <c r="A46" s="142" t="s">
        <v>166</v>
      </c>
      <c r="B46" s="143" t="s">
        <v>106</v>
      </c>
      <c r="C46" s="80">
        <v>55923.554199999999</v>
      </c>
      <c r="D46" s="80">
        <v>6.9999999999999999E-4</v>
      </c>
      <c r="E46" s="120">
        <f t="shared" si="13"/>
        <v>-10018.99524647424</v>
      </c>
      <c r="F46" s="120">
        <f t="shared" si="14"/>
        <v>-10019</v>
      </c>
      <c r="G46" s="120">
        <f t="shared" si="15"/>
        <v>1.5367340020020492E-3</v>
      </c>
      <c r="K46" s="134">
        <f t="shared" si="37"/>
        <v>1.5367340020020492E-3</v>
      </c>
      <c r="P46" s="14">
        <f t="shared" si="16"/>
        <v>-1.0374610005693757E-2</v>
      </c>
      <c r="Q46" s="135">
        <f t="shared" si="17"/>
        <v>40905.054199999999</v>
      </c>
      <c r="R46" s="120">
        <f t="shared" si="18"/>
        <v>1.4188011606967079E-4</v>
      </c>
      <c r="S46" s="136">
        <v>1</v>
      </c>
      <c r="T46" s="120">
        <f t="shared" si="19"/>
        <v>1.4188011606967079E-4</v>
      </c>
      <c r="U46" s="77"/>
      <c r="V46" s="120">
        <f t="shared" si="20"/>
        <v>1.1911344007695807E-2</v>
      </c>
      <c r="Z46">
        <f t="shared" si="21"/>
        <v>-10019</v>
      </c>
      <c r="AA46" s="120">
        <f t="shared" si="22"/>
        <v>1.773278624473195E-3</v>
      </c>
      <c r="AB46" s="120">
        <f t="shared" si="23"/>
        <v>-7.3443684496778804E-3</v>
      </c>
      <c r="AC46" s="120">
        <f t="shared" si="24"/>
        <v>1.1911344007695807E-2</v>
      </c>
      <c r="AD46" s="120">
        <f t="shared" si="25"/>
        <v>-2.365446224711458E-4</v>
      </c>
      <c r="AE46" s="120">
        <f t="shared" si="26"/>
        <v>5.5953358420016897E-8</v>
      </c>
      <c r="AF46">
        <f t="shared" si="27"/>
        <v>1.1911344007695807E-2</v>
      </c>
      <c r="AG46" s="136"/>
      <c r="AH46">
        <f t="shared" si="28"/>
        <v>8.8811024516799297E-3</v>
      </c>
      <c r="AI46">
        <f t="shared" si="29"/>
        <v>0.99235049481536253</v>
      </c>
      <c r="AJ46">
        <f t="shared" si="30"/>
        <v>0.41136239818479242</v>
      </c>
      <c r="AK46">
        <f t="shared" si="31"/>
        <v>-2.9124955673382708E-2</v>
      </c>
      <c r="AL46">
        <f t="shared" si="32"/>
        <v>-1.8276397012971228</v>
      </c>
      <c r="AM46">
        <f t="shared" si="33"/>
        <v>-1.2965602394371134</v>
      </c>
      <c r="AN46" s="120">
        <f t="shared" si="48"/>
        <v>48.467084107785105</v>
      </c>
      <c r="AO46" s="120">
        <f t="shared" si="48"/>
        <v>48.467084107785105</v>
      </c>
      <c r="AP46" s="120">
        <f t="shared" si="48"/>
        <v>48.467084107784707</v>
      </c>
      <c r="AQ46" s="120">
        <f t="shared" si="48"/>
        <v>48.467084107843689</v>
      </c>
      <c r="AR46" s="120">
        <f t="shared" si="48"/>
        <v>48.467084099163046</v>
      </c>
      <c r="AS46" s="120">
        <f t="shared" si="48"/>
        <v>48.467085376726665</v>
      </c>
      <c r="AT46" s="120">
        <f t="shared" si="48"/>
        <v>48.466897428494519</v>
      </c>
      <c r="AU46" s="120">
        <f t="shared" si="35"/>
        <v>48.496420262597852</v>
      </c>
      <c r="AV46"/>
      <c r="AW46">
        <v>-16200</v>
      </c>
      <c r="AX46">
        <f t="shared" si="40"/>
        <v>7.0179841619404243E-3</v>
      </c>
      <c r="AY46">
        <f t="shared" si="41"/>
        <v>-1.3509259758109446E-2</v>
      </c>
      <c r="AZ46" s="120">
        <f t="shared" si="42"/>
        <v>2.052724392004987E-2</v>
      </c>
      <c r="BA46">
        <f t="shared" si="43"/>
        <v>0.9712353646379468</v>
      </c>
      <c r="BB46">
        <f t="shared" si="44"/>
        <v>0.89271493939653745</v>
      </c>
      <c r="BC46">
        <f t="shared" si="45"/>
        <v>2.8412357799001513</v>
      </c>
      <c r="BD46">
        <f t="shared" si="46"/>
        <v>6.6086106540484781</v>
      </c>
      <c r="BE46">
        <f t="shared" si="49"/>
        <v>46.81449171385507</v>
      </c>
      <c r="BF46">
        <f t="shared" si="49"/>
        <v>46.814491713849826</v>
      </c>
      <c r="BG46">
        <f t="shared" si="49"/>
        <v>46.81449171403267</v>
      </c>
      <c r="BH46">
        <f t="shared" si="49"/>
        <v>46.814491707657879</v>
      </c>
      <c r="BI46">
        <f t="shared" si="49"/>
        <v>46.814491929908399</v>
      </c>
      <c r="BJ46">
        <f t="shared" si="49"/>
        <v>46.814484181364953</v>
      </c>
      <c r="BK46">
        <f t="shared" si="49"/>
        <v>46.814754315302601</v>
      </c>
      <c r="BL46">
        <f t="shared" si="47"/>
        <v>46.805322820952611</v>
      </c>
    </row>
    <row r="47" spans="1:64" s="120" customFormat="1" x14ac:dyDescent="0.2">
      <c r="A47" s="142" t="s">
        <v>169</v>
      </c>
      <c r="B47" s="143" t="s">
        <v>106</v>
      </c>
      <c r="C47" s="80">
        <v>55923.554199999999</v>
      </c>
      <c r="D47" s="80">
        <v>6.9999999999999999E-4</v>
      </c>
      <c r="E47" s="120">
        <f t="shared" si="13"/>
        <v>-10018.99524647424</v>
      </c>
      <c r="F47" s="120">
        <f t="shared" si="14"/>
        <v>-10019</v>
      </c>
      <c r="G47" s="120">
        <f t="shared" si="15"/>
        <v>1.5367340020020492E-3</v>
      </c>
      <c r="K47" s="134">
        <f t="shared" si="37"/>
        <v>1.5367340020020492E-3</v>
      </c>
      <c r="P47" s="14">
        <f t="shared" si="16"/>
        <v>-1.0374610005693757E-2</v>
      </c>
      <c r="Q47" s="135">
        <f t="shared" si="17"/>
        <v>40905.054199999999</v>
      </c>
      <c r="R47" s="120">
        <f t="shared" si="18"/>
        <v>1.4188011606967079E-4</v>
      </c>
      <c r="S47" s="136">
        <v>1</v>
      </c>
      <c r="T47" s="120">
        <f t="shared" si="19"/>
        <v>1.4188011606967079E-4</v>
      </c>
      <c r="U47" s="77"/>
      <c r="V47" s="120">
        <f t="shared" si="20"/>
        <v>1.1911344007695807E-2</v>
      </c>
      <c r="Z47">
        <f t="shared" si="21"/>
        <v>-10019</v>
      </c>
      <c r="AA47" s="120">
        <f t="shared" si="22"/>
        <v>1.773278624473195E-3</v>
      </c>
      <c r="AB47" s="120">
        <f t="shared" si="23"/>
        <v>-7.3443684496778804E-3</v>
      </c>
      <c r="AC47" s="120">
        <f t="shared" si="24"/>
        <v>1.1911344007695807E-2</v>
      </c>
      <c r="AD47" s="120">
        <f t="shared" si="25"/>
        <v>-2.365446224711458E-4</v>
      </c>
      <c r="AE47" s="120">
        <f t="shared" si="26"/>
        <v>5.5953358420016897E-8</v>
      </c>
      <c r="AF47">
        <f t="shared" si="27"/>
        <v>1.1911344007695807E-2</v>
      </c>
      <c r="AG47" s="136"/>
      <c r="AH47">
        <f t="shared" si="28"/>
        <v>8.8811024516799297E-3</v>
      </c>
      <c r="AI47">
        <f t="shared" si="29"/>
        <v>0.99235049481536253</v>
      </c>
      <c r="AJ47">
        <f t="shared" si="30"/>
        <v>0.41136239818479242</v>
      </c>
      <c r="AK47">
        <f t="shared" si="31"/>
        <v>-2.9124955673382708E-2</v>
      </c>
      <c r="AL47">
        <f t="shared" si="32"/>
        <v>-1.8276397012971228</v>
      </c>
      <c r="AM47">
        <f t="shared" si="33"/>
        <v>-1.2965602394371134</v>
      </c>
      <c r="AN47" s="120">
        <f t="shared" si="48"/>
        <v>48.467084107785105</v>
      </c>
      <c r="AO47" s="120">
        <f t="shared" si="48"/>
        <v>48.467084107785105</v>
      </c>
      <c r="AP47" s="120">
        <f t="shared" si="48"/>
        <v>48.467084107784707</v>
      </c>
      <c r="AQ47" s="120">
        <f t="shared" si="48"/>
        <v>48.467084107843689</v>
      </c>
      <c r="AR47" s="120">
        <f t="shared" si="48"/>
        <v>48.467084099163046</v>
      </c>
      <c r="AS47" s="120">
        <f t="shared" si="48"/>
        <v>48.467085376726665</v>
      </c>
      <c r="AT47" s="120">
        <f t="shared" si="48"/>
        <v>48.466897428494519</v>
      </c>
      <c r="AU47" s="120">
        <f t="shared" si="35"/>
        <v>48.496420262597852</v>
      </c>
      <c r="AV47"/>
      <c r="AW47">
        <v>-16000</v>
      </c>
      <c r="AX47">
        <f t="shared" si="40"/>
        <v>7.6107012869613896E-3</v>
      </c>
      <c r="AY47">
        <f t="shared" si="41"/>
        <v>-1.3450645056438899E-2</v>
      </c>
      <c r="AZ47" s="120">
        <f t="shared" si="42"/>
        <v>2.1061346343400289E-2</v>
      </c>
      <c r="BA47">
        <f t="shared" si="43"/>
        <v>0.97081366736503394</v>
      </c>
      <c r="BB47">
        <f t="shared" si="44"/>
        <v>0.91479424893393924</v>
      </c>
      <c r="BC47">
        <f t="shared" si="45"/>
        <v>2.8928994754377539</v>
      </c>
      <c r="BD47">
        <f t="shared" si="46"/>
        <v>8.0005463923397038</v>
      </c>
      <c r="BE47">
        <f t="shared" si="49"/>
        <v>46.867673285772682</v>
      </c>
      <c r="BF47">
        <f t="shared" si="49"/>
        <v>46.867673285767886</v>
      </c>
      <c r="BG47">
        <f t="shared" si="49"/>
        <v>46.867673285932447</v>
      </c>
      <c r="BH47">
        <f t="shared" si="49"/>
        <v>46.867673280283256</v>
      </c>
      <c r="BI47">
        <f t="shared" si="49"/>
        <v>46.867673474215209</v>
      </c>
      <c r="BJ47">
        <f t="shared" si="49"/>
        <v>46.867666816686501</v>
      </c>
      <c r="BK47">
        <f t="shared" si="49"/>
        <v>46.867895357675465</v>
      </c>
      <c r="BL47">
        <f t="shared" si="47"/>
        <v>46.860042039255319</v>
      </c>
    </row>
    <row r="48" spans="1:64" s="120" customFormat="1" x14ac:dyDescent="0.2">
      <c r="A48" s="131" t="s">
        <v>217</v>
      </c>
      <c r="B48" s="132" t="s">
        <v>106</v>
      </c>
      <c r="C48" s="131">
        <v>55934.544999999998</v>
      </c>
      <c r="D48" s="133" t="s">
        <v>177</v>
      </c>
      <c r="E48" s="120">
        <f t="shared" si="13"/>
        <v>-9984.997787665814</v>
      </c>
      <c r="F48" s="120">
        <f t="shared" si="14"/>
        <v>-9985</v>
      </c>
      <c r="G48" s="120">
        <f t="shared" si="15"/>
        <v>7.1521000063512474E-4</v>
      </c>
      <c r="K48" s="134">
        <f t="shared" si="37"/>
        <v>7.1521000063512474E-4</v>
      </c>
      <c r="P48" s="14">
        <f t="shared" si="16"/>
        <v>-1.0188671977765219E-2</v>
      </c>
      <c r="Q48" s="135">
        <f t="shared" si="17"/>
        <v>40916.044999999998</v>
      </c>
      <c r="R48" s="120">
        <f t="shared" si="18"/>
        <v>1.188946421988838E-4</v>
      </c>
      <c r="S48" s="136">
        <v>1</v>
      </c>
      <c r="T48" s="120">
        <f t="shared" si="19"/>
        <v>1.188946421988838E-4</v>
      </c>
      <c r="U48" s="77"/>
      <c r="V48" s="120">
        <f t="shared" si="20"/>
        <v>1.0903881978400344E-2</v>
      </c>
      <c r="Z48">
        <f t="shared" si="21"/>
        <v>-9985</v>
      </c>
      <c r="AA48" s="120">
        <f t="shared" si="22"/>
        <v>1.6372997228382407E-3</v>
      </c>
      <c r="AB48" s="120">
        <f t="shared" si="23"/>
        <v>-7.9684651301478848E-3</v>
      </c>
      <c r="AC48" s="120">
        <f t="shared" si="24"/>
        <v>1.0903881978400344E-2</v>
      </c>
      <c r="AD48" s="120">
        <f t="shared" si="25"/>
        <v>-9.2208972220311596E-4</v>
      </c>
      <c r="AE48" s="120">
        <f t="shared" si="26"/>
        <v>8.5024945579261951E-7</v>
      </c>
      <c r="AF48">
        <f t="shared" si="27"/>
        <v>1.0903881978400344E-2</v>
      </c>
      <c r="AG48" s="136"/>
      <c r="AH48">
        <f t="shared" si="28"/>
        <v>8.6836751307830095E-3</v>
      </c>
      <c r="AI48">
        <f t="shared" si="29"/>
        <v>0.99261804740865489</v>
      </c>
      <c r="AJ48">
        <f t="shared" si="30"/>
        <v>0.40298204221544592</v>
      </c>
      <c r="AK48">
        <f t="shared" si="31"/>
        <v>-2.9193916292361947E-2</v>
      </c>
      <c r="AL48">
        <f t="shared" si="32"/>
        <v>-1.8184642592079614</v>
      </c>
      <c r="AM48">
        <f t="shared" si="33"/>
        <v>-1.2843328908904854</v>
      </c>
      <c r="AN48" s="120">
        <f t="shared" si="48"/>
        <v>48.476324840269264</v>
      </c>
      <c r="AO48" s="120">
        <f t="shared" si="48"/>
        <v>48.476324840269264</v>
      </c>
      <c r="AP48" s="120">
        <f t="shared" si="48"/>
        <v>48.476324840268937</v>
      </c>
      <c r="AQ48" s="120">
        <f t="shared" si="48"/>
        <v>48.476324840318981</v>
      </c>
      <c r="AR48" s="120">
        <f t="shared" si="48"/>
        <v>48.476324832647329</v>
      </c>
      <c r="AS48" s="120">
        <f t="shared" si="48"/>
        <v>48.476326008683962</v>
      </c>
      <c r="AT48" s="120">
        <f t="shared" si="48"/>
        <v>48.476145799256315</v>
      </c>
      <c r="AU48" s="120">
        <f t="shared" si="35"/>
        <v>48.505722529709317</v>
      </c>
      <c r="AV48"/>
      <c r="AW48">
        <v>-15800</v>
      </c>
      <c r="AX48">
        <f t="shared" si="40"/>
        <v>8.1536226096702476E-3</v>
      </c>
      <c r="AY48">
        <f t="shared" si="41"/>
        <v>-1.3382097701829493E-2</v>
      </c>
      <c r="AZ48" s="120">
        <f t="shared" si="42"/>
        <v>2.153572031149974E-2</v>
      </c>
      <c r="BA48">
        <f t="shared" si="43"/>
        <v>0.970470095134634</v>
      </c>
      <c r="BB48">
        <f t="shared" si="44"/>
        <v>0.93441788862160147</v>
      </c>
      <c r="BC48">
        <f t="shared" si="45"/>
        <v>2.9445224551551692</v>
      </c>
      <c r="BD48">
        <f t="shared" si="46"/>
        <v>10.115801603121694</v>
      </c>
      <c r="BE48">
        <f t="shared" si="49"/>
        <v>46.920833897675763</v>
      </c>
      <c r="BF48">
        <f t="shared" si="49"/>
        <v>46.920833897671649</v>
      </c>
      <c r="BG48">
        <f t="shared" si="49"/>
        <v>46.9208338978111</v>
      </c>
      <c r="BH48">
        <f t="shared" si="49"/>
        <v>46.920833893083127</v>
      </c>
      <c r="BI48">
        <f t="shared" si="49"/>
        <v>46.920834053385398</v>
      </c>
      <c r="BJ48">
        <f t="shared" si="49"/>
        <v>46.920828618317515</v>
      </c>
      <c r="BK48">
        <f t="shared" si="49"/>
        <v>46.921012891565084</v>
      </c>
      <c r="BL48">
        <f t="shared" si="47"/>
        <v>46.914761257558034</v>
      </c>
    </row>
    <row r="49" spans="1:64" s="120" customFormat="1" x14ac:dyDescent="0.2">
      <c r="A49" s="142" t="s">
        <v>170</v>
      </c>
      <c r="B49" s="143" t="s">
        <v>106</v>
      </c>
      <c r="C49" s="80">
        <v>55934.545100000003</v>
      </c>
      <c r="D49" s="80">
        <v>6.4000000000000005E-4</v>
      </c>
      <c r="E49" s="120">
        <f t="shared" si="13"/>
        <v>-9984.9974783392827</v>
      </c>
      <c r="F49" s="120">
        <f t="shared" si="14"/>
        <v>-9985</v>
      </c>
      <c r="G49" s="120">
        <f t="shared" si="15"/>
        <v>8.1521000538486987E-4</v>
      </c>
      <c r="K49" s="134">
        <f t="shared" si="37"/>
        <v>8.1521000538486987E-4</v>
      </c>
      <c r="P49" s="14">
        <f t="shared" si="16"/>
        <v>-1.0188671977765219E-2</v>
      </c>
      <c r="Q49" s="135">
        <f t="shared" si="17"/>
        <v>40916.045100000003</v>
      </c>
      <c r="R49" s="120">
        <f t="shared" si="18"/>
        <v>1.2108541869909514E-4</v>
      </c>
      <c r="S49" s="136">
        <v>1</v>
      </c>
      <c r="T49" s="120">
        <f t="shared" si="19"/>
        <v>1.2108541869909514E-4</v>
      </c>
      <c r="U49" s="77"/>
      <c r="V49" s="120">
        <f t="shared" si="20"/>
        <v>1.1003881983150089E-2</v>
      </c>
      <c r="Z49">
        <f t="shared" si="21"/>
        <v>-9985</v>
      </c>
      <c r="AA49" s="120">
        <f t="shared" si="22"/>
        <v>1.6372997228382407E-3</v>
      </c>
      <c r="AB49" s="120">
        <f t="shared" si="23"/>
        <v>-7.8684651253981396E-3</v>
      </c>
      <c r="AC49" s="120">
        <f t="shared" si="24"/>
        <v>1.1003881983150089E-2</v>
      </c>
      <c r="AD49" s="120">
        <f t="shared" si="25"/>
        <v>-8.2208971745337082E-4</v>
      </c>
      <c r="AE49" s="120">
        <f t="shared" si="26"/>
        <v>6.7583150354256313E-7</v>
      </c>
      <c r="AF49">
        <f t="shared" si="27"/>
        <v>1.1003881983150089E-2</v>
      </c>
      <c r="AG49" s="136"/>
      <c r="AH49">
        <f t="shared" si="28"/>
        <v>8.6836751307830095E-3</v>
      </c>
      <c r="AI49">
        <f t="shared" si="29"/>
        <v>0.99261804740865489</v>
      </c>
      <c r="AJ49">
        <f t="shared" si="30"/>
        <v>0.40298204221544592</v>
      </c>
      <c r="AK49">
        <f t="shared" si="31"/>
        <v>-2.9193916292361947E-2</v>
      </c>
      <c r="AL49">
        <f t="shared" si="32"/>
        <v>-1.8184642592079614</v>
      </c>
      <c r="AM49">
        <f t="shared" si="33"/>
        <v>-1.2843328908904854</v>
      </c>
      <c r="AN49" s="120">
        <f t="shared" si="48"/>
        <v>48.476324840269264</v>
      </c>
      <c r="AO49" s="120">
        <f t="shared" si="48"/>
        <v>48.476324840269264</v>
      </c>
      <c r="AP49" s="120">
        <f t="shared" si="48"/>
        <v>48.476324840268937</v>
      </c>
      <c r="AQ49" s="120">
        <f t="shared" si="48"/>
        <v>48.476324840318981</v>
      </c>
      <c r="AR49" s="120">
        <f t="shared" si="48"/>
        <v>48.476324832647329</v>
      </c>
      <c r="AS49" s="120">
        <f t="shared" si="48"/>
        <v>48.476326008683962</v>
      </c>
      <c r="AT49" s="120">
        <f t="shared" si="48"/>
        <v>48.476145799256315</v>
      </c>
      <c r="AU49" s="120">
        <f t="shared" si="35"/>
        <v>48.505722529709317</v>
      </c>
      <c r="AV49"/>
      <c r="AW49">
        <v>-15600</v>
      </c>
      <c r="AX49">
        <f t="shared" si="40"/>
        <v>8.645509932638077E-3</v>
      </c>
      <c r="AY49">
        <f t="shared" si="41"/>
        <v>-1.330361769428123E-2</v>
      </c>
      <c r="AZ49" s="120">
        <f t="shared" si="42"/>
        <v>2.1949127626919307E-2</v>
      </c>
      <c r="BA49">
        <f t="shared" si="43"/>
        <v>0.97020534184080054</v>
      </c>
      <c r="BB49">
        <f t="shared" si="44"/>
        <v>0.95154197207053304</v>
      </c>
      <c r="BC49">
        <f t="shared" si="45"/>
        <v>2.9961130806623055</v>
      </c>
      <c r="BD49">
        <f t="shared" si="46"/>
        <v>13.723379376204432</v>
      </c>
      <c r="BE49">
        <f t="shared" si="49"/>
        <v>46.973977848127113</v>
      </c>
      <c r="BF49">
        <f t="shared" si="49"/>
        <v>46.973977848123887</v>
      </c>
      <c r="BG49">
        <f t="shared" si="49"/>
        <v>46.973977848232231</v>
      </c>
      <c r="BH49">
        <f t="shared" si="49"/>
        <v>46.973977844593378</v>
      </c>
      <c r="BI49">
        <f t="shared" si="49"/>
        <v>46.973977966804995</v>
      </c>
      <c r="BJ49">
        <f t="shared" si="49"/>
        <v>46.973973862301776</v>
      </c>
      <c r="BK49">
        <f t="shared" si="49"/>
        <v>46.974111711526966</v>
      </c>
      <c r="BL49">
        <f t="shared" si="47"/>
        <v>46.969480475860742</v>
      </c>
    </row>
    <row r="50" spans="1:64" s="120" customFormat="1" x14ac:dyDescent="0.2">
      <c r="A50" s="142" t="s">
        <v>170</v>
      </c>
      <c r="B50" s="143" t="s">
        <v>106</v>
      </c>
      <c r="C50" s="80">
        <v>55934.5458</v>
      </c>
      <c r="D50" s="80">
        <v>4.2999999999999999E-4</v>
      </c>
      <c r="E50" s="120">
        <f t="shared" si="13"/>
        <v>-9984.995313053676</v>
      </c>
      <c r="F50" s="120">
        <f t="shared" si="14"/>
        <v>-9985</v>
      </c>
      <c r="G50" s="120">
        <f t="shared" si="15"/>
        <v>1.5152100022532977E-3</v>
      </c>
      <c r="K50" s="134">
        <f t="shared" si="37"/>
        <v>1.5152100022532977E-3</v>
      </c>
      <c r="P50" s="14">
        <f t="shared" si="16"/>
        <v>-1.0188671977765219E-2</v>
      </c>
      <c r="Q50" s="135">
        <f t="shared" si="17"/>
        <v>40916.0458</v>
      </c>
      <c r="R50" s="120">
        <f t="shared" si="18"/>
        <v>1.3698085340220216E-4</v>
      </c>
      <c r="S50" s="136">
        <v>1</v>
      </c>
      <c r="T50" s="120">
        <f t="shared" si="19"/>
        <v>1.3698085340220216E-4</v>
      </c>
      <c r="U50" s="77"/>
      <c r="V50" s="120">
        <f t="shared" si="20"/>
        <v>1.1703881980018517E-2</v>
      </c>
      <c r="Z50">
        <f t="shared" si="21"/>
        <v>-9985</v>
      </c>
      <c r="AA50" s="120">
        <f t="shared" si="22"/>
        <v>1.6372997228382407E-3</v>
      </c>
      <c r="AB50" s="120">
        <f t="shared" si="23"/>
        <v>-7.1684651285297118E-3</v>
      </c>
      <c r="AC50" s="120">
        <f t="shared" si="24"/>
        <v>1.1703881980018517E-2</v>
      </c>
      <c r="AD50" s="120">
        <f t="shared" si="25"/>
        <v>-1.2208972058494298E-4</v>
      </c>
      <c r="AE50" s="120">
        <f t="shared" si="26"/>
        <v>1.4905899872509451E-8</v>
      </c>
      <c r="AF50">
        <f t="shared" si="27"/>
        <v>1.1703881980018517E-2</v>
      </c>
      <c r="AG50" s="136"/>
      <c r="AH50">
        <f t="shared" si="28"/>
        <v>8.6836751307830095E-3</v>
      </c>
      <c r="AI50">
        <f t="shared" si="29"/>
        <v>0.99261804740865489</v>
      </c>
      <c r="AJ50">
        <f t="shared" si="30"/>
        <v>0.40298204221544592</v>
      </c>
      <c r="AK50">
        <f t="shared" si="31"/>
        <v>-2.9193916292361947E-2</v>
      </c>
      <c r="AL50">
        <f t="shared" si="32"/>
        <v>-1.8184642592079614</v>
      </c>
      <c r="AM50">
        <f t="shared" si="33"/>
        <v>-1.2843328908904854</v>
      </c>
      <c r="AN50" s="120">
        <f t="shared" si="48"/>
        <v>48.476324840269264</v>
      </c>
      <c r="AO50" s="120">
        <f t="shared" si="48"/>
        <v>48.476324840269264</v>
      </c>
      <c r="AP50" s="120">
        <f t="shared" si="48"/>
        <v>48.476324840268937</v>
      </c>
      <c r="AQ50" s="120">
        <f t="shared" si="48"/>
        <v>48.476324840318981</v>
      </c>
      <c r="AR50" s="120">
        <f t="shared" si="48"/>
        <v>48.476324832647329</v>
      </c>
      <c r="AS50" s="120">
        <f t="shared" si="48"/>
        <v>48.476326008683962</v>
      </c>
      <c r="AT50" s="120">
        <f t="shared" si="48"/>
        <v>48.476145799256315</v>
      </c>
      <c r="AU50" s="120">
        <f t="shared" si="35"/>
        <v>48.505722529709317</v>
      </c>
      <c r="AV50"/>
      <c r="AW50">
        <v>-15400</v>
      </c>
      <c r="AX50">
        <f t="shared" si="40"/>
        <v>9.0852797625719239E-3</v>
      </c>
      <c r="AY50">
        <f t="shared" si="41"/>
        <v>-1.3215205033794111E-2</v>
      </c>
      <c r="AZ50" s="120">
        <f t="shared" si="42"/>
        <v>2.2300484796366035E-2</v>
      </c>
      <c r="BA50">
        <f t="shared" si="43"/>
        <v>0.97001993978277234</v>
      </c>
      <c r="BB50">
        <f t="shared" si="44"/>
        <v>0.96612782353616644</v>
      </c>
      <c r="BC50">
        <f t="shared" si="45"/>
        <v>3.0476797708921923</v>
      </c>
      <c r="BD50">
        <f t="shared" si="46"/>
        <v>21.280678307596336</v>
      </c>
      <c r="BE50">
        <f t="shared" si="49"/>
        <v>47.027109469263934</v>
      </c>
      <c r="BF50">
        <f t="shared" si="49"/>
        <v>47.02710946926176</v>
      </c>
      <c r="BG50">
        <f t="shared" si="49"/>
        <v>47.027109469334235</v>
      </c>
      <c r="BH50">
        <f t="shared" si="49"/>
        <v>47.027109466916116</v>
      </c>
      <c r="BI50">
        <f t="shared" si="49"/>
        <v>47.027109547595913</v>
      </c>
      <c r="BJ50">
        <f t="shared" si="49"/>
        <v>47.02710685574219</v>
      </c>
      <c r="BK50">
        <f t="shared" si="49"/>
        <v>47.027196668135765</v>
      </c>
      <c r="BL50">
        <f t="shared" si="47"/>
        <v>47.02419969416345</v>
      </c>
    </row>
    <row r="51" spans="1:64" s="120" customFormat="1" x14ac:dyDescent="0.2">
      <c r="A51" s="131" t="s">
        <v>217</v>
      </c>
      <c r="B51" s="132" t="s">
        <v>106</v>
      </c>
      <c r="C51" s="131">
        <v>55935.515399999997</v>
      </c>
      <c r="D51" s="133" t="s">
        <v>177</v>
      </c>
      <c r="E51" s="120">
        <f t="shared" si="13"/>
        <v>-9981.9960831467943</v>
      </c>
      <c r="F51" s="120">
        <f t="shared" si="14"/>
        <v>-9982</v>
      </c>
      <c r="G51" s="120">
        <f t="shared" si="15"/>
        <v>1.2662520020967349E-3</v>
      </c>
      <c r="K51" s="134">
        <f t="shared" si="37"/>
        <v>1.2662520020967349E-3</v>
      </c>
      <c r="P51" s="14">
        <f t="shared" si="16"/>
        <v>-1.0172315239645645E-2</v>
      </c>
      <c r="Q51" s="135">
        <f t="shared" si="17"/>
        <v>40917.015399999997</v>
      </c>
      <c r="R51" s="120">
        <f t="shared" si="18"/>
        <v>1.3084082054386188E-4</v>
      </c>
      <c r="S51" s="136">
        <v>1</v>
      </c>
      <c r="T51" s="120">
        <f t="shared" si="19"/>
        <v>1.3084082054386188E-4</v>
      </c>
      <c r="U51" s="77"/>
      <c r="V51" s="120">
        <f t="shared" si="20"/>
        <v>1.143856724174238E-2</v>
      </c>
      <c r="Z51">
        <f t="shared" si="21"/>
        <v>-9982</v>
      </c>
      <c r="AA51" s="120">
        <f t="shared" si="22"/>
        <v>1.6252769573140112E-3</v>
      </c>
      <c r="AB51" s="120">
        <f t="shared" si="23"/>
        <v>-7.3999646622594437E-3</v>
      </c>
      <c r="AC51" s="120">
        <f t="shared" si="24"/>
        <v>1.143856724174238E-2</v>
      </c>
      <c r="AD51" s="120">
        <f t="shared" si="25"/>
        <v>-3.5902495521727626E-4</v>
      </c>
      <c r="AE51" s="120">
        <f t="shared" si="26"/>
        <v>1.2889891846876721E-7</v>
      </c>
      <c r="AF51">
        <f t="shared" si="27"/>
        <v>1.143856724174238E-2</v>
      </c>
      <c r="AG51" s="136"/>
      <c r="AH51">
        <f t="shared" si="28"/>
        <v>8.6662166643561786E-3</v>
      </c>
      <c r="AI51">
        <f t="shared" si="29"/>
        <v>0.99264169209614772</v>
      </c>
      <c r="AJ51">
        <f t="shared" si="30"/>
        <v>0.40224074232847062</v>
      </c>
      <c r="AK51">
        <f t="shared" si="31"/>
        <v>-2.9199884885704727E-2</v>
      </c>
      <c r="AL51">
        <f t="shared" si="32"/>
        <v>-1.8176544237211969</v>
      </c>
      <c r="AM51">
        <f t="shared" si="33"/>
        <v>-1.283260614463444</v>
      </c>
      <c r="AN51" s="120">
        <f t="shared" ref="AN51:AT60" si="50">$AU51+$AB$7*SIN(AO51)</f>
        <v>48.477140318684768</v>
      </c>
      <c r="AO51" s="120">
        <f t="shared" si="50"/>
        <v>48.477140318684768</v>
      </c>
      <c r="AP51" s="120">
        <f t="shared" si="50"/>
        <v>48.477140318684448</v>
      </c>
      <c r="AQ51" s="120">
        <f t="shared" si="50"/>
        <v>48.477140318733753</v>
      </c>
      <c r="AR51" s="120">
        <f t="shared" si="50"/>
        <v>48.477140311147366</v>
      </c>
      <c r="AS51" s="120">
        <f t="shared" si="50"/>
        <v>48.477141478402672</v>
      </c>
      <c r="AT51" s="120">
        <f t="shared" si="50"/>
        <v>48.476961954778169</v>
      </c>
      <c r="AU51" s="120">
        <f t="shared" si="35"/>
        <v>48.506543317983855</v>
      </c>
      <c r="AV51"/>
      <c r="AW51">
        <v>-15200</v>
      </c>
      <c r="AX51">
        <f t="shared" si="40"/>
        <v>9.4720049596729687E-3</v>
      </c>
      <c r="AY51">
        <f t="shared" si="41"/>
        <v>-1.3116859720368135E-2</v>
      </c>
      <c r="AZ51" s="120">
        <f t="shared" si="42"/>
        <v>2.2588864680041103E-2</v>
      </c>
      <c r="BA51">
        <f t="shared" si="43"/>
        <v>0.96991426047435869</v>
      </c>
      <c r="BB51">
        <f t="shared" si="44"/>
        <v>0.9781419734448783</v>
      </c>
      <c r="BC51">
        <f t="shared" si="45"/>
        <v>3.0992309869546029</v>
      </c>
      <c r="BD51">
        <f t="shared" si="46"/>
        <v>47.205435119965443</v>
      </c>
      <c r="BE51">
        <f t="shared" si="49"/>
        <v>47.080233117970678</v>
      </c>
      <c r="BF51">
        <f t="shared" si="49"/>
        <v>47.080233117969676</v>
      </c>
      <c r="BG51">
        <f t="shared" si="49"/>
        <v>47.080233118003036</v>
      </c>
      <c r="BH51">
        <f t="shared" si="49"/>
        <v>47.080233116894192</v>
      </c>
      <c r="BI51">
        <f t="shared" si="49"/>
        <v>47.080233153752317</v>
      </c>
      <c r="BJ51">
        <f t="shared" si="49"/>
        <v>47.08023192858132</v>
      </c>
      <c r="BK51">
        <f t="shared" si="49"/>
        <v>47.080272653465336</v>
      </c>
      <c r="BL51">
        <f t="shared" si="47"/>
        <v>47.078918912466158</v>
      </c>
    </row>
    <row r="52" spans="1:64" s="120" customFormat="1" x14ac:dyDescent="0.2">
      <c r="A52" s="142" t="s">
        <v>170</v>
      </c>
      <c r="B52" s="143" t="s">
        <v>106</v>
      </c>
      <c r="C52" s="80">
        <v>55935.515500000001</v>
      </c>
      <c r="D52" s="80">
        <v>1.0399999999999999E-3</v>
      </c>
      <c r="E52" s="120">
        <f t="shared" si="13"/>
        <v>-9981.9957738202629</v>
      </c>
      <c r="F52" s="120">
        <f t="shared" si="14"/>
        <v>-9982</v>
      </c>
      <c r="G52" s="120">
        <f t="shared" si="15"/>
        <v>1.3662520068464801E-3</v>
      </c>
      <c r="K52" s="134">
        <f t="shared" si="37"/>
        <v>1.3662520068464801E-3</v>
      </c>
      <c r="P52" s="14">
        <f t="shared" si="16"/>
        <v>-1.0172315239645645E-2</v>
      </c>
      <c r="Q52" s="135">
        <f t="shared" si="17"/>
        <v>40917.015500000001</v>
      </c>
      <c r="R52" s="120">
        <f t="shared" si="18"/>
        <v>1.3313853410182086E-4</v>
      </c>
      <c r="S52" s="136">
        <v>1</v>
      </c>
      <c r="T52" s="120">
        <f t="shared" si="19"/>
        <v>1.3313853410182086E-4</v>
      </c>
      <c r="U52" s="77"/>
      <c r="V52" s="120">
        <f t="shared" si="20"/>
        <v>1.1538567246492125E-2</v>
      </c>
      <c r="Z52">
        <f t="shared" si="21"/>
        <v>-9982</v>
      </c>
      <c r="AA52" s="120">
        <f t="shared" si="22"/>
        <v>1.6252769573140112E-3</v>
      </c>
      <c r="AB52" s="120">
        <f t="shared" si="23"/>
        <v>-7.2999646575096985E-3</v>
      </c>
      <c r="AC52" s="120">
        <f t="shared" si="24"/>
        <v>1.1538567246492125E-2</v>
      </c>
      <c r="AD52" s="120">
        <f t="shared" si="25"/>
        <v>-2.5902495046753113E-4</v>
      </c>
      <c r="AE52" s="120">
        <f t="shared" si="26"/>
        <v>6.7093924964706954E-8</v>
      </c>
      <c r="AF52">
        <f t="shared" si="27"/>
        <v>1.1538567246492125E-2</v>
      </c>
      <c r="AG52" s="136"/>
      <c r="AH52">
        <f t="shared" si="28"/>
        <v>8.6662166643561786E-3</v>
      </c>
      <c r="AI52">
        <f t="shared" si="29"/>
        <v>0.99264169209614772</v>
      </c>
      <c r="AJ52">
        <f t="shared" si="30"/>
        <v>0.40224074232847062</v>
      </c>
      <c r="AK52">
        <f t="shared" si="31"/>
        <v>-2.9199884885704727E-2</v>
      </c>
      <c r="AL52">
        <f t="shared" si="32"/>
        <v>-1.8176544237211969</v>
      </c>
      <c r="AM52">
        <f t="shared" si="33"/>
        <v>-1.283260614463444</v>
      </c>
      <c r="AN52" s="120">
        <f t="shared" si="50"/>
        <v>48.477140318684768</v>
      </c>
      <c r="AO52" s="120">
        <f t="shared" si="50"/>
        <v>48.477140318684768</v>
      </c>
      <c r="AP52" s="120">
        <f t="shared" si="50"/>
        <v>48.477140318684448</v>
      </c>
      <c r="AQ52" s="120">
        <f t="shared" si="50"/>
        <v>48.477140318733753</v>
      </c>
      <c r="AR52" s="120">
        <f t="shared" si="50"/>
        <v>48.477140311147366</v>
      </c>
      <c r="AS52" s="120">
        <f t="shared" si="50"/>
        <v>48.477141478402672</v>
      </c>
      <c r="AT52" s="120">
        <f t="shared" si="50"/>
        <v>48.476961954778169</v>
      </c>
      <c r="AU52" s="120">
        <f t="shared" si="35"/>
        <v>48.506543317983855</v>
      </c>
      <c r="AV52"/>
      <c r="AW52">
        <v>-15000</v>
      </c>
      <c r="AX52">
        <f t="shared" si="40"/>
        <v>9.804916220043404E-3</v>
      </c>
      <c r="AY52">
        <f t="shared" si="41"/>
        <v>-1.3008581754003302E-2</v>
      </c>
      <c r="AZ52" s="120">
        <f t="shared" si="42"/>
        <v>2.2813497974046706E-2</v>
      </c>
      <c r="BA52">
        <f t="shared" si="43"/>
        <v>0.96988851522002828</v>
      </c>
      <c r="BB52">
        <f t="shared" si="44"/>
        <v>0.98755616078880126</v>
      </c>
      <c r="BC52">
        <f t="shared" si="45"/>
        <v>-3.1324100900570486</v>
      </c>
      <c r="BD52">
        <f t="shared" si="46"/>
        <v>-217.80257110151484</v>
      </c>
      <c r="BE52">
        <f t="shared" ref="BE52:BK61" si="51">$BL52+$AB$7*SIN(BF52)</f>
        <v>47.133353167089894</v>
      </c>
      <c r="BF52">
        <f t="shared" si="51"/>
        <v>47.133353167090114</v>
      </c>
      <c r="BG52">
        <f t="shared" si="51"/>
        <v>47.133353167082845</v>
      </c>
      <c r="BH52">
        <f t="shared" si="51"/>
        <v>47.133353167324167</v>
      </c>
      <c r="BI52">
        <f t="shared" si="51"/>
        <v>47.133353159309856</v>
      </c>
      <c r="BJ52">
        <f t="shared" si="51"/>
        <v>47.133353425465209</v>
      </c>
      <c r="BK52">
        <f t="shared" si="51"/>
        <v>47.133344586444572</v>
      </c>
      <c r="BL52">
        <f t="shared" si="47"/>
        <v>47.133638130768873</v>
      </c>
    </row>
    <row r="53" spans="1:64" s="120" customFormat="1" x14ac:dyDescent="0.2">
      <c r="A53" s="142" t="s">
        <v>170</v>
      </c>
      <c r="B53" s="143" t="s">
        <v>106</v>
      </c>
      <c r="C53" s="80">
        <v>55935.516199999998</v>
      </c>
      <c r="D53" s="80">
        <v>1.7000000000000001E-4</v>
      </c>
      <c r="E53" s="120">
        <f t="shared" ref="E53:E84" si="52">+(C53-C$7)/C$8</f>
        <v>-9981.9936085346562</v>
      </c>
      <c r="F53" s="120">
        <f t="shared" si="14"/>
        <v>-9982</v>
      </c>
      <c r="G53" s="120">
        <f t="shared" ref="G53:G84" si="53">+C53-(C$7+F53*C$8)</f>
        <v>2.0662520037149079E-3</v>
      </c>
      <c r="K53" s="134">
        <f t="shared" si="37"/>
        <v>2.0662520037149079E-3</v>
      </c>
      <c r="P53" s="14">
        <f t="shared" ref="P53:P84" si="54">+D$11+D$12*F53+D$13*F53^2</f>
        <v>-1.0172315239645645E-2</v>
      </c>
      <c r="Q53" s="135">
        <f t="shared" ref="Q53:Q84" si="55">+C53-15018.5</f>
        <v>40917.016199999998</v>
      </c>
      <c r="R53" s="120">
        <f t="shared" ref="R53:R84" si="56">+(P53-G53)^2</f>
        <v>1.4978252817025791E-4</v>
      </c>
      <c r="S53" s="136">
        <v>1</v>
      </c>
      <c r="T53" s="120">
        <f t="shared" ref="T53:T84" si="57">+S53*R53</f>
        <v>1.4978252817025791E-4</v>
      </c>
      <c r="U53" s="77"/>
      <c r="V53" s="120">
        <f t="shared" ref="V53:V84" si="58">G53-P53</f>
        <v>1.2238567243360553E-2</v>
      </c>
      <c r="Z53">
        <f t="shared" si="21"/>
        <v>-9982</v>
      </c>
      <c r="AA53" s="120">
        <f t="shared" si="22"/>
        <v>1.6252769573140112E-3</v>
      </c>
      <c r="AB53" s="120">
        <f t="shared" si="23"/>
        <v>-6.5999646606412707E-3</v>
      </c>
      <c r="AC53" s="120">
        <f t="shared" si="24"/>
        <v>1.2238567243360553E-2</v>
      </c>
      <c r="AD53" s="120">
        <f t="shared" si="25"/>
        <v>4.4097504640089671E-4</v>
      </c>
      <c r="AE53" s="120">
        <f t="shared" si="26"/>
        <v>1.9445899154827302E-7</v>
      </c>
      <c r="AF53">
        <f t="shared" si="27"/>
        <v>1.2238567243360553E-2</v>
      </c>
      <c r="AG53" s="136"/>
      <c r="AH53">
        <f t="shared" si="28"/>
        <v>8.6662166643561786E-3</v>
      </c>
      <c r="AI53">
        <f t="shared" si="29"/>
        <v>0.99264169209614772</v>
      </c>
      <c r="AJ53">
        <f t="shared" si="30"/>
        <v>0.40224074232847062</v>
      </c>
      <c r="AK53">
        <f t="shared" si="31"/>
        <v>-2.9199884885704727E-2</v>
      </c>
      <c r="AL53">
        <f t="shared" si="32"/>
        <v>-1.8176544237211969</v>
      </c>
      <c r="AM53">
        <f t="shared" si="33"/>
        <v>-1.283260614463444</v>
      </c>
      <c r="AN53" s="120">
        <f t="shared" si="50"/>
        <v>48.477140318684768</v>
      </c>
      <c r="AO53" s="120">
        <f t="shared" si="50"/>
        <v>48.477140318684768</v>
      </c>
      <c r="AP53" s="120">
        <f t="shared" si="50"/>
        <v>48.477140318684448</v>
      </c>
      <c r="AQ53" s="120">
        <f t="shared" si="50"/>
        <v>48.477140318733753</v>
      </c>
      <c r="AR53" s="120">
        <f t="shared" si="50"/>
        <v>48.477140311147366</v>
      </c>
      <c r="AS53" s="120">
        <f t="shared" si="50"/>
        <v>48.477141478402672</v>
      </c>
      <c r="AT53" s="120">
        <f t="shared" si="50"/>
        <v>48.476961954778169</v>
      </c>
      <c r="AU53" s="120">
        <f t="shared" si="35"/>
        <v>48.506543317983855</v>
      </c>
      <c r="AV53"/>
      <c r="AW53">
        <v>-14800</v>
      </c>
      <c r="AX53">
        <f t="shared" si="40"/>
        <v>1.0083403397578596E-2</v>
      </c>
      <c r="AY53">
        <f t="shared" si="41"/>
        <v>-1.2890371134699614E-2</v>
      </c>
      <c r="AZ53" s="120">
        <f t="shared" si="42"/>
        <v>2.297377453227821E-2</v>
      </c>
      <c r="BA53">
        <f t="shared" si="43"/>
        <v>0.96994275544668163</v>
      </c>
      <c r="BB53">
        <f t="shared" si="44"/>
        <v>0.9943473430212727</v>
      </c>
      <c r="BC53">
        <f t="shared" si="45"/>
        <v>-3.0808643452744118</v>
      </c>
      <c r="BD53">
        <f t="shared" si="46"/>
        <v>-32.923448110252011</v>
      </c>
      <c r="BE53">
        <f t="shared" si="51"/>
        <v>47.186473996657888</v>
      </c>
      <c r="BF53">
        <f t="shared" si="51"/>
        <v>47.186473996659323</v>
      </c>
      <c r="BG53">
        <f t="shared" si="51"/>
        <v>47.18647399661176</v>
      </c>
      <c r="BH53">
        <f t="shared" si="51"/>
        <v>47.18647399819433</v>
      </c>
      <c r="BI53">
        <f t="shared" si="51"/>
        <v>47.186473945536306</v>
      </c>
      <c r="BJ53">
        <f t="shared" si="51"/>
        <v>47.186475697661763</v>
      </c>
      <c r="BK53">
        <f t="shared" si="51"/>
        <v>47.186417398132825</v>
      </c>
      <c r="BL53">
        <f t="shared" si="47"/>
        <v>47.18835734907158</v>
      </c>
    </row>
    <row r="54" spans="1:64" s="120" customFormat="1" x14ac:dyDescent="0.2">
      <c r="A54" s="114" t="s">
        <v>237</v>
      </c>
      <c r="B54" s="115" t="s">
        <v>165</v>
      </c>
      <c r="C54" s="116">
        <v>56173.287799999998</v>
      </c>
      <c r="D54" s="116">
        <v>4.0000000000000002E-4</v>
      </c>
      <c r="E54" s="120">
        <f t="shared" si="52"/>
        <v>-9246.5030003156389</v>
      </c>
      <c r="F54" s="120">
        <f t="shared" si="14"/>
        <v>-9246.5</v>
      </c>
      <c r="G54" s="120">
        <f t="shared" si="53"/>
        <v>-9.6995099738705903E-4</v>
      </c>
      <c r="K54" s="134">
        <f t="shared" si="37"/>
        <v>-9.6995099738705903E-4</v>
      </c>
      <c r="P54" s="14">
        <f t="shared" si="54"/>
        <v>-6.4046973667867615E-3</v>
      </c>
      <c r="Q54" s="135">
        <f t="shared" si="55"/>
        <v>41154.787799999998</v>
      </c>
      <c r="R54" s="120">
        <f t="shared" si="56"/>
        <v>2.9536468099703249E-5</v>
      </c>
      <c r="S54" s="136">
        <v>1</v>
      </c>
      <c r="T54" s="120">
        <f t="shared" si="57"/>
        <v>2.9536468099703249E-5</v>
      </c>
      <c r="U54" s="77"/>
      <c r="V54" s="120">
        <f t="shared" si="58"/>
        <v>5.4347463693997025E-3</v>
      </c>
      <c r="Z54">
        <f t="shared" si="21"/>
        <v>-9246.5</v>
      </c>
      <c r="AA54" s="120">
        <f t="shared" si="22"/>
        <v>-1.4132775811071131E-3</v>
      </c>
      <c r="AB54" s="120">
        <f t="shared" si="23"/>
        <v>-5.1975218668394631E-3</v>
      </c>
      <c r="AC54" s="120">
        <f t="shared" si="24"/>
        <v>5.4347463693997025E-3</v>
      </c>
      <c r="AD54" s="120">
        <f t="shared" si="25"/>
        <v>4.4332658372005403E-4</v>
      </c>
      <c r="AE54" s="120">
        <f t="shared" si="26"/>
        <v>1.9653845983289407E-7</v>
      </c>
      <c r="AF54">
        <f t="shared" si="27"/>
        <v>5.4347463693997025E-3</v>
      </c>
      <c r="AG54" s="136"/>
      <c r="AH54">
        <f t="shared" si="28"/>
        <v>4.2275708694524041E-3</v>
      </c>
      <c r="AI54">
        <f t="shared" si="29"/>
        <v>0.99858141623781371</v>
      </c>
      <c r="AJ54">
        <f t="shared" si="30"/>
        <v>0.21259647761783965</v>
      </c>
      <c r="AK54">
        <f t="shared" si="31"/>
        <v>-3.007932167878731E-2</v>
      </c>
      <c r="AL54">
        <f t="shared" si="32"/>
        <v>-1.6179228358474262</v>
      </c>
      <c r="AM54">
        <f t="shared" si="33"/>
        <v>-1.0482729103981738</v>
      </c>
      <c r="AN54" s="120">
        <f t="shared" si="50"/>
        <v>48.677664851063099</v>
      </c>
      <c r="AO54" s="120">
        <f t="shared" si="50"/>
        <v>48.677664851063099</v>
      </c>
      <c r="AP54" s="120">
        <f t="shared" si="50"/>
        <v>48.677664851063099</v>
      </c>
      <c r="AQ54" s="120">
        <f t="shared" si="50"/>
        <v>48.677664851063099</v>
      </c>
      <c r="AR54" s="120">
        <f t="shared" si="50"/>
        <v>48.67766485106263</v>
      </c>
      <c r="AS54" s="120">
        <f t="shared" si="50"/>
        <v>48.677664851977191</v>
      </c>
      <c r="AT54" s="120">
        <f t="shared" si="50"/>
        <v>48.67766306768204</v>
      </c>
      <c r="AU54" s="120">
        <f t="shared" si="35"/>
        <v>48.707773243292067</v>
      </c>
      <c r="AV54"/>
      <c r="AW54">
        <v>-14600</v>
      </c>
      <c r="AX54">
        <f t="shared" si="40"/>
        <v>1.0307016669797629E-2</v>
      </c>
      <c r="AY54">
        <f t="shared" si="41"/>
        <v>-1.2762227862457069E-2</v>
      </c>
      <c r="AZ54" s="120">
        <f t="shared" si="42"/>
        <v>2.3069244532254698E-2</v>
      </c>
      <c r="BA54">
        <f t="shared" si="43"/>
        <v>0.97007687278484944</v>
      </c>
      <c r="BB54">
        <f t="shared" si="44"/>
        <v>0.99849771393172804</v>
      </c>
      <c r="BC54">
        <f t="shared" si="45"/>
        <v>-3.029308588019382</v>
      </c>
      <c r="BD54">
        <f t="shared" si="46"/>
        <v>-17.793248427083668</v>
      </c>
      <c r="BE54">
        <f t="shared" si="51"/>
        <v>47.239599985151877</v>
      </c>
      <c r="BF54">
        <f t="shared" si="51"/>
        <v>47.239599985154435</v>
      </c>
      <c r="BG54">
        <f t="shared" si="51"/>
        <v>47.239599985068722</v>
      </c>
      <c r="BH54">
        <f t="shared" si="51"/>
        <v>47.239599987934305</v>
      </c>
      <c r="BI54">
        <f t="shared" si="51"/>
        <v>47.239599892131963</v>
      </c>
      <c r="BJ54">
        <f t="shared" si="51"/>
        <v>47.239603095004064</v>
      </c>
      <c r="BK54">
        <f t="shared" si="51"/>
        <v>47.23949601695913</v>
      </c>
      <c r="BL54">
        <f t="shared" si="47"/>
        <v>47.243076567374288</v>
      </c>
    </row>
    <row r="55" spans="1:64" s="120" customFormat="1" x14ac:dyDescent="0.2">
      <c r="A55" s="114" t="s">
        <v>237</v>
      </c>
      <c r="B55" s="115" t="s">
        <v>106</v>
      </c>
      <c r="C55" s="116">
        <v>56173.448499999999</v>
      </c>
      <c r="D55" s="116">
        <v>2.9999999999999997E-4</v>
      </c>
      <c r="E55" s="120">
        <f t="shared" si="52"/>
        <v>-9246.0059126031392</v>
      </c>
      <c r="F55" s="120">
        <f t="shared" si="14"/>
        <v>-9246</v>
      </c>
      <c r="G55" s="120">
        <f t="shared" si="53"/>
        <v>-1.9114440001430921E-3</v>
      </c>
      <c r="K55" s="134">
        <f t="shared" si="37"/>
        <v>-1.9114440001430921E-3</v>
      </c>
      <c r="P55" s="14">
        <f t="shared" si="54"/>
        <v>-6.4023004057160854E-3</v>
      </c>
      <c r="Q55" s="135">
        <f t="shared" si="55"/>
        <v>41154.948499999999</v>
      </c>
      <c r="R55" s="120">
        <f t="shared" si="56"/>
        <v>2.0167791255475985E-5</v>
      </c>
      <c r="S55" s="136">
        <v>1</v>
      </c>
      <c r="T55" s="120">
        <f t="shared" si="57"/>
        <v>2.0167791255475985E-5</v>
      </c>
      <c r="U55" s="77"/>
      <c r="V55" s="120">
        <f t="shared" si="58"/>
        <v>4.4908564055729933E-3</v>
      </c>
      <c r="Z55">
        <f t="shared" si="21"/>
        <v>-9246</v>
      </c>
      <c r="AA55" s="120">
        <f t="shared" si="22"/>
        <v>-1.4153851663431033E-3</v>
      </c>
      <c r="AB55" s="120">
        <f t="shared" si="23"/>
        <v>-6.1359097986043278E-3</v>
      </c>
      <c r="AC55" s="120">
        <f t="shared" si="24"/>
        <v>4.4908564055729933E-3</v>
      </c>
      <c r="AD55" s="120">
        <f t="shared" si="25"/>
        <v>-4.9605883379998886E-4</v>
      </c>
      <c r="AE55" s="120">
        <f t="shared" si="26"/>
        <v>2.46074366591005E-7</v>
      </c>
      <c r="AF55">
        <f t="shared" si="27"/>
        <v>4.4908564055729933E-3</v>
      </c>
      <c r="AG55" s="136"/>
      <c r="AH55">
        <f t="shared" si="28"/>
        <v>4.2244657984612357E-3</v>
      </c>
      <c r="AI55">
        <f t="shared" si="29"/>
        <v>0.99858552498155895</v>
      </c>
      <c r="AJ55">
        <f t="shared" si="30"/>
        <v>0.21246300170487711</v>
      </c>
      <c r="AK55">
        <f t="shared" si="31"/>
        <v>-3.0079515171766134E-2</v>
      </c>
      <c r="AL55">
        <f t="shared" si="32"/>
        <v>-1.6177862393321367</v>
      </c>
      <c r="AM55">
        <f t="shared" si="33"/>
        <v>-1.0481295710800813</v>
      </c>
      <c r="AN55" s="120">
        <f t="shared" si="50"/>
        <v>48.677801579312572</v>
      </c>
      <c r="AO55" s="120">
        <f t="shared" si="50"/>
        <v>48.677801579312572</v>
      </c>
      <c r="AP55" s="120">
        <f t="shared" si="50"/>
        <v>48.677801579312572</v>
      </c>
      <c r="AQ55" s="120">
        <f t="shared" si="50"/>
        <v>48.677801579312572</v>
      </c>
      <c r="AR55" s="120">
        <f t="shared" si="50"/>
        <v>48.677801579312145</v>
      </c>
      <c r="AS55" s="120">
        <f t="shared" si="50"/>
        <v>48.677801580156277</v>
      </c>
      <c r="AT55" s="120">
        <f t="shared" si="50"/>
        <v>48.677799919918606</v>
      </c>
      <c r="AU55" s="120">
        <f t="shared" si="35"/>
        <v>48.707910041337826</v>
      </c>
      <c r="AV55"/>
      <c r="AW55">
        <v>-14400</v>
      </c>
      <c r="AX55">
        <f t="shared" si="40"/>
        <v>1.0475467550032574E-2</v>
      </c>
      <c r="AY55">
        <f t="shared" si="41"/>
        <v>-1.2624151937275663E-2</v>
      </c>
      <c r="AZ55" s="120">
        <f t="shared" si="42"/>
        <v>2.3099619487308237E-2</v>
      </c>
      <c r="BA55">
        <f t="shared" si="43"/>
        <v>0.97029059889779368</v>
      </c>
      <c r="BB55">
        <f t="shared" si="44"/>
        <v>0.99999472982469761</v>
      </c>
      <c r="BC55">
        <f t="shared" si="45"/>
        <v>-2.9777343379820898</v>
      </c>
      <c r="BD55">
        <f t="shared" si="46"/>
        <v>-12.178344835440248</v>
      </c>
      <c r="BE55">
        <f t="shared" si="51"/>
        <v>47.292735500734508</v>
      </c>
      <c r="BF55">
        <f t="shared" si="51"/>
        <v>47.292735500738068</v>
      </c>
      <c r="BG55">
        <f t="shared" si="51"/>
        <v>47.292735500618022</v>
      </c>
      <c r="BH55">
        <f t="shared" si="51"/>
        <v>47.292735504662069</v>
      </c>
      <c r="BI55">
        <f t="shared" si="51"/>
        <v>47.29273536842792</v>
      </c>
      <c r="BJ55">
        <f t="shared" si="51"/>
        <v>47.292739957828218</v>
      </c>
      <c r="BK55">
        <f t="shared" si="51"/>
        <v>47.29258535396913</v>
      </c>
      <c r="BL55">
        <f t="shared" si="47"/>
        <v>47.297795785676996</v>
      </c>
    </row>
    <row r="56" spans="1:64" s="120" customFormat="1" x14ac:dyDescent="0.2">
      <c r="A56" s="144" t="s">
        <v>171</v>
      </c>
      <c r="B56" s="145" t="s">
        <v>106</v>
      </c>
      <c r="C56" s="80">
        <v>56540.370600000002</v>
      </c>
      <c r="D56" s="146">
        <v>3.0000000000000001E-3</v>
      </c>
      <c r="E56" s="120">
        <f t="shared" si="52"/>
        <v>-8111.0185613046606</v>
      </c>
      <c r="F56" s="120">
        <f t="shared" si="14"/>
        <v>-8111</v>
      </c>
      <c r="G56" s="120">
        <f t="shared" si="53"/>
        <v>-6.0005539926351048E-3</v>
      </c>
      <c r="J56" s="120">
        <f>G56</f>
        <v>-6.0005539926351048E-3</v>
      </c>
      <c r="K56" s="134"/>
      <c r="P56" s="14">
        <f t="shared" si="54"/>
        <v>-1.5366093571741353E-3</v>
      </c>
      <c r="Q56" s="135">
        <f t="shared" si="55"/>
        <v>41521.870600000002</v>
      </c>
      <c r="R56" s="120">
        <f t="shared" si="56"/>
        <v>1.9926801708460769E-5</v>
      </c>
      <c r="S56" s="136">
        <v>1</v>
      </c>
      <c r="T56" s="120">
        <f t="shared" si="57"/>
        <v>1.9926801708460769E-5</v>
      </c>
      <c r="U56" s="77"/>
      <c r="V56" s="120">
        <f t="shared" si="58"/>
        <v>-4.4639446354609695E-3</v>
      </c>
      <c r="Z56">
        <f t="shared" si="21"/>
        <v>-8111</v>
      </c>
      <c r="AA56" s="120">
        <f t="shared" si="22"/>
        <v>-6.1622283375822925E-3</v>
      </c>
      <c r="AB56" s="120">
        <f t="shared" si="23"/>
        <v>-3.0538698479568457E-3</v>
      </c>
      <c r="AC56" s="120">
        <f t="shared" si="24"/>
        <v>-4.4639446354609695E-3</v>
      </c>
      <c r="AD56" s="120">
        <f t="shared" si="25"/>
        <v>1.6167434494718767E-4</v>
      </c>
      <c r="AE56" s="120">
        <f t="shared" si="26"/>
        <v>2.6138593814102228E-8</v>
      </c>
      <c r="AF56">
        <f t="shared" si="27"/>
        <v>-4.4639446354609695E-3</v>
      </c>
      <c r="AG56" s="136"/>
      <c r="AH56">
        <f t="shared" si="28"/>
        <v>-2.9466841446782592E-3</v>
      </c>
      <c r="AI56">
        <f t="shared" si="29"/>
        <v>1.0079158482966282</v>
      </c>
      <c r="AJ56">
        <f t="shared" si="30"/>
        <v>-9.8733324524787336E-2</v>
      </c>
      <c r="AK56">
        <f t="shared" si="31"/>
        <v>-2.9053697153565039E-2</v>
      </c>
      <c r="AL56">
        <f t="shared" si="32"/>
        <v>-1.3047969736518958</v>
      </c>
      <c r="AM56">
        <f t="shared" si="33"/>
        <v>-0.76399591772736519</v>
      </c>
      <c r="AN56" s="120">
        <f t="shared" si="50"/>
        <v>48.989629158622165</v>
      </c>
      <c r="AO56" s="120">
        <f t="shared" si="50"/>
        <v>48.989629158622179</v>
      </c>
      <c r="AP56" s="120">
        <f t="shared" si="50"/>
        <v>48.989629158623714</v>
      </c>
      <c r="AQ56" s="120">
        <f t="shared" si="50"/>
        <v>48.989629158799389</v>
      </c>
      <c r="AR56" s="120">
        <f t="shared" si="50"/>
        <v>48.989629178868817</v>
      </c>
      <c r="AS56" s="120">
        <f t="shared" si="50"/>
        <v>48.989631471634816</v>
      </c>
      <c r="AT56" s="120">
        <f t="shared" si="50"/>
        <v>48.989893287360893</v>
      </c>
      <c r="AU56" s="120">
        <f t="shared" si="35"/>
        <v>49.018441605205702</v>
      </c>
      <c r="AV56"/>
      <c r="AW56">
        <v>-14200</v>
      </c>
      <c r="AX56">
        <f t="shared" si="40"/>
        <v>1.0588629746332574E-2</v>
      </c>
      <c r="AY56">
        <f t="shared" si="41"/>
        <v>-1.2476143359155419E-2</v>
      </c>
      <c r="AZ56" s="120">
        <f t="shared" si="42"/>
        <v>2.3064773105487994E-2</v>
      </c>
      <c r="BA56">
        <f t="shared" si="43"/>
        <v>0.97058350506172109</v>
      </c>
      <c r="BB56">
        <f t="shared" si="44"/>
        <v>0.99883114417254593</v>
      </c>
      <c r="BC56">
        <f t="shared" si="45"/>
        <v>-2.9261331473528731</v>
      </c>
      <c r="BD56">
        <f t="shared" si="46"/>
        <v>-9.2465489627735984</v>
      </c>
      <c r="BE56">
        <f t="shared" si="51"/>
        <v>47.345884892482317</v>
      </c>
      <c r="BF56">
        <f t="shared" si="51"/>
        <v>47.345884892486694</v>
      </c>
      <c r="BG56">
        <f t="shared" si="51"/>
        <v>47.345884892337565</v>
      </c>
      <c r="BH56">
        <f t="shared" si="51"/>
        <v>47.345884897414656</v>
      </c>
      <c r="BI56">
        <f t="shared" si="51"/>
        <v>47.345884724570411</v>
      </c>
      <c r="BJ56">
        <f t="shared" si="51"/>
        <v>47.345890608875685</v>
      </c>
      <c r="BK56">
        <f t="shared" si="51"/>
        <v>47.345690288124189</v>
      </c>
      <c r="BL56">
        <f t="shared" si="47"/>
        <v>47.352515003979711</v>
      </c>
    </row>
    <row r="57" spans="1:64" s="120" customFormat="1" x14ac:dyDescent="0.2">
      <c r="A57" s="144" t="s">
        <v>171</v>
      </c>
      <c r="B57" s="145" t="s">
        <v>106</v>
      </c>
      <c r="C57" s="80">
        <v>56540.534500000002</v>
      </c>
      <c r="D57" s="146">
        <v>2.0999999999999999E-3</v>
      </c>
      <c r="E57" s="120">
        <f t="shared" si="52"/>
        <v>-8110.5115751436269</v>
      </c>
      <c r="F57" s="120">
        <f t="shared" si="14"/>
        <v>-8110.5</v>
      </c>
      <c r="G57" s="120">
        <f t="shared" si="53"/>
        <v>-3.7420469961944036E-3</v>
      </c>
      <c r="J57" s="120">
        <f>G57</f>
        <v>-3.7420469961944036E-3</v>
      </c>
      <c r="K57" s="134"/>
      <c r="P57" s="14">
        <f t="shared" si="54"/>
        <v>-1.5347193657791296E-3</v>
      </c>
      <c r="Q57" s="135">
        <f t="shared" si="55"/>
        <v>41522.034500000002</v>
      </c>
      <c r="R57" s="120">
        <f t="shared" si="56"/>
        <v>4.8722952679947087E-6</v>
      </c>
      <c r="S57" s="136">
        <v>1</v>
      </c>
      <c r="T57" s="120">
        <f t="shared" si="57"/>
        <v>4.8722952679947087E-6</v>
      </c>
      <c r="U57" s="77"/>
      <c r="V57" s="120">
        <f t="shared" si="58"/>
        <v>-2.2073276304152741E-3</v>
      </c>
      <c r="Z57">
        <f t="shared" si="21"/>
        <v>-8110.5</v>
      </c>
      <c r="AA57" s="120">
        <f t="shared" si="22"/>
        <v>-6.1642516972259462E-3</v>
      </c>
      <c r="AB57" s="120">
        <f t="shared" si="23"/>
        <v>-7.9220102452466938E-4</v>
      </c>
      <c r="AC57" s="120">
        <f t="shared" si="24"/>
        <v>-2.2073276304152741E-3</v>
      </c>
      <c r="AD57" s="120">
        <f t="shared" si="25"/>
        <v>2.4222047010315426E-3</v>
      </c>
      <c r="AE57" s="120">
        <f t="shared" si="26"/>
        <v>5.8670756136993041E-6</v>
      </c>
      <c r="AF57">
        <f t="shared" si="27"/>
        <v>-2.2073276304152741E-3</v>
      </c>
      <c r="AG57" s="136"/>
      <c r="AH57">
        <f t="shared" si="28"/>
        <v>-2.9498459716697342E-3</v>
      </c>
      <c r="AI57">
        <f t="shared" si="29"/>
        <v>1.0079198913952492</v>
      </c>
      <c r="AJ57">
        <f t="shared" si="30"/>
        <v>-9.8871805773122448E-2</v>
      </c>
      <c r="AK57">
        <f t="shared" si="31"/>
        <v>-2.905259528568422E-2</v>
      </c>
      <c r="AL57">
        <f t="shared" si="32"/>
        <v>-1.3046578114907996</v>
      </c>
      <c r="AM57">
        <f t="shared" si="33"/>
        <v>-0.76388572873988259</v>
      </c>
      <c r="AN57" s="120">
        <f t="shared" si="50"/>
        <v>48.989767164958153</v>
      </c>
      <c r="AO57" s="120">
        <f t="shared" si="50"/>
        <v>48.989767164958167</v>
      </c>
      <c r="AP57" s="120">
        <f t="shared" si="50"/>
        <v>48.989767164959702</v>
      </c>
      <c r="AQ57" s="120">
        <f t="shared" si="50"/>
        <v>48.989767165135689</v>
      </c>
      <c r="AR57" s="120">
        <f t="shared" si="50"/>
        <v>48.989767185231067</v>
      </c>
      <c r="AS57" s="120">
        <f t="shared" si="50"/>
        <v>48.989769479919119</v>
      </c>
      <c r="AT57" s="120">
        <f t="shared" si="50"/>
        <v>48.990031396164213</v>
      </c>
      <c r="AU57" s="120">
        <f t="shared" si="35"/>
        <v>49.01857840325146</v>
      </c>
      <c r="AV57"/>
      <c r="AW57">
        <v>-14000</v>
      </c>
      <c r="AX57">
        <f t="shared" si="40"/>
        <v>1.0646539865344345E-2</v>
      </c>
      <c r="AY57">
        <f t="shared" si="41"/>
        <v>-1.2318202128096301E-2</v>
      </c>
      <c r="AZ57" s="120">
        <f t="shared" si="42"/>
        <v>2.2964741993440646E-2</v>
      </c>
      <c r="BA57">
        <f t="shared" si="43"/>
        <v>0.97095500150505765</v>
      </c>
      <c r="BB57">
        <f t="shared" si="44"/>
        <v>0.99500505075471379</v>
      </c>
      <c r="BC57">
        <f t="shared" si="45"/>
        <v>-2.8744966158779484</v>
      </c>
      <c r="BD57">
        <f t="shared" si="46"/>
        <v>-7.4433743261618588</v>
      </c>
      <c r="BE57">
        <f t="shared" si="51"/>
        <v>47.399052481584434</v>
      </c>
      <c r="BF57">
        <f t="shared" si="51"/>
        <v>47.399052481589415</v>
      </c>
      <c r="BG57">
        <f t="shared" si="51"/>
        <v>47.399052481417527</v>
      </c>
      <c r="BH57">
        <f t="shared" si="51"/>
        <v>47.399052487348833</v>
      </c>
      <c r="BI57">
        <f t="shared" si="51"/>
        <v>47.399052282679598</v>
      </c>
      <c r="BJ57">
        <f t="shared" si="51"/>
        <v>47.399059345130603</v>
      </c>
      <c r="BK57">
        <f t="shared" si="51"/>
        <v>47.398815651696438</v>
      </c>
      <c r="BL57">
        <f t="shared" si="47"/>
        <v>47.407234222282419</v>
      </c>
    </row>
    <row r="58" spans="1:64" s="120" customFormat="1" x14ac:dyDescent="0.2">
      <c r="A58" s="127" t="s">
        <v>299</v>
      </c>
      <c r="B58" s="128" t="str">
        <f>IF(D58=INT(D58),"I","II")</f>
        <v>I</v>
      </c>
      <c r="C58" s="127">
        <v>57216.022140000001</v>
      </c>
      <c r="D58" s="134"/>
      <c r="E58" s="120">
        <f t="shared" si="52"/>
        <v>-6021.0491869188436</v>
      </c>
      <c r="F58" s="120">
        <f t="shared" si="14"/>
        <v>-6021</v>
      </c>
      <c r="G58" s="120">
        <f t="shared" si="53"/>
        <v>-1.5901293998467736E-2</v>
      </c>
      <c r="K58" s="134">
        <f t="shared" ref="K58:K89" si="59">G58</f>
        <v>-1.5901293998467736E-2</v>
      </c>
      <c r="P58" s="14">
        <f t="shared" si="54"/>
        <v>4.4137841262052203E-3</v>
      </c>
      <c r="Q58" s="135">
        <f t="shared" si="55"/>
        <v>42197.522140000001</v>
      </c>
      <c r="R58" s="120">
        <f t="shared" si="56"/>
        <v>4.1270239921156569E-4</v>
      </c>
      <c r="S58" s="136">
        <v>1</v>
      </c>
      <c r="T58" s="120">
        <f t="shared" si="57"/>
        <v>4.1270239921156569E-4</v>
      </c>
      <c r="U58" s="77"/>
      <c r="V58" s="120">
        <f t="shared" si="58"/>
        <v>-2.0315078124672956E-2</v>
      </c>
      <c r="Z58">
        <f t="shared" si="21"/>
        <v>-6021</v>
      </c>
      <c r="AA58" s="120">
        <f t="shared" si="22"/>
        <v>-1.2958866122703213E-2</v>
      </c>
      <c r="AB58" s="120">
        <f t="shared" si="23"/>
        <v>-8.5697303376808427E-4</v>
      </c>
      <c r="AC58" s="120">
        <f t="shared" si="24"/>
        <v>-2.0315078124672956E-2</v>
      </c>
      <c r="AD58" s="120">
        <f t="shared" si="25"/>
        <v>-2.9424278757645226E-3</v>
      </c>
      <c r="AE58" s="120">
        <f t="shared" si="26"/>
        <v>8.6578818040761205E-6</v>
      </c>
      <c r="AF58">
        <f t="shared" si="27"/>
        <v>-2.0315078124672956E-2</v>
      </c>
      <c r="AG58" s="136"/>
      <c r="AH58">
        <f t="shared" si="28"/>
        <v>-1.5044320964699652E-2</v>
      </c>
      <c r="AI58">
        <f t="shared" si="29"/>
        <v>1.0227576935938292</v>
      </c>
      <c r="AJ58">
        <f t="shared" si="30"/>
        <v>-0.63630014838770377</v>
      </c>
      <c r="AK58">
        <f t="shared" si="31"/>
        <v>-1.9719669237481783E-2</v>
      </c>
      <c r="AL58">
        <f t="shared" si="32"/>
        <v>-0.71399871899652922</v>
      </c>
      <c r="AM58">
        <f t="shared" si="33"/>
        <v>-0.37298093768376689</v>
      </c>
      <c r="AN58" s="120">
        <f t="shared" si="50"/>
        <v>49.570985299332044</v>
      </c>
      <c r="AO58" s="120">
        <f t="shared" si="50"/>
        <v>49.57098529933495</v>
      </c>
      <c r="AP58" s="120">
        <f t="shared" si="50"/>
        <v>49.570985299460823</v>
      </c>
      <c r="AQ58" s="120">
        <f t="shared" si="50"/>
        <v>49.570985304900681</v>
      </c>
      <c r="AR58" s="120">
        <f t="shared" si="50"/>
        <v>49.570985540006539</v>
      </c>
      <c r="AS58" s="120">
        <f t="shared" si="50"/>
        <v>49.570995701030675</v>
      </c>
      <c r="AT58" s="120">
        <f t="shared" si="50"/>
        <v>49.571434767502424</v>
      </c>
      <c r="AU58" s="120">
        <f t="shared" si="35"/>
        <v>49.590257436469024</v>
      </c>
      <c r="AV58"/>
      <c r="AW58">
        <v>-13800</v>
      </c>
      <c r="AX58">
        <f t="shared" si="40"/>
        <v>1.0649397957320478E-2</v>
      </c>
      <c r="AY58">
        <f t="shared" si="41"/>
        <v>-1.215032824409833E-2</v>
      </c>
      <c r="AZ58" s="120">
        <f t="shared" si="42"/>
        <v>2.2799726201418808E-2</v>
      </c>
      <c r="BA58">
        <f t="shared" si="43"/>
        <v>0.97140433651951263</v>
      </c>
      <c r="BB58">
        <f t="shared" si="44"/>
        <v>0.98851993513708536</v>
      </c>
      <c r="BC58">
        <f t="shared" si="45"/>
        <v>-2.8228164060640104</v>
      </c>
      <c r="BD58">
        <f t="shared" si="46"/>
        <v>-6.2207735960375263</v>
      </c>
      <c r="BE58">
        <f t="shared" si="51"/>
        <v>47.452242552498895</v>
      </c>
      <c r="BF58">
        <f t="shared" si="51"/>
        <v>47.452242552504245</v>
      </c>
      <c r="BG58">
        <f t="shared" si="51"/>
        <v>47.452242552316619</v>
      </c>
      <c r="BH58">
        <f t="shared" si="51"/>
        <v>47.452242558898966</v>
      </c>
      <c r="BI58">
        <f t="shared" si="51"/>
        <v>47.452242327971675</v>
      </c>
      <c r="BJ58">
        <f t="shared" si="51"/>
        <v>47.452250429564138</v>
      </c>
      <c r="BK58">
        <f t="shared" si="51"/>
        <v>47.451966215803679</v>
      </c>
      <c r="BL58">
        <f t="shared" si="47"/>
        <v>47.461953440585127</v>
      </c>
    </row>
    <row r="59" spans="1:64" s="120" customFormat="1" x14ac:dyDescent="0.2">
      <c r="A59" s="147" t="s">
        <v>236</v>
      </c>
      <c r="B59" s="148" t="s">
        <v>106</v>
      </c>
      <c r="C59" s="149">
        <v>57259.344279999998</v>
      </c>
      <c r="D59" s="149">
        <v>2.0000000000000001E-4</v>
      </c>
      <c r="E59" s="120">
        <f t="shared" si="52"/>
        <v>-5887.0423202537459</v>
      </c>
      <c r="F59" s="120">
        <f t="shared" si="14"/>
        <v>-5887</v>
      </c>
      <c r="G59" s="120">
        <f t="shared" si="53"/>
        <v>-1.3681418000487611E-2</v>
      </c>
      <c r="K59" s="134">
        <f t="shared" si="59"/>
        <v>-1.3681418000487611E-2</v>
      </c>
      <c r="P59" s="14">
        <f t="shared" si="54"/>
        <v>4.6622366194840389E-3</v>
      </c>
      <c r="Q59" s="135">
        <f t="shared" si="55"/>
        <v>42240.844279999998</v>
      </c>
      <c r="R59" s="120">
        <f t="shared" si="56"/>
        <v>3.3648966481680733E-4</v>
      </c>
      <c r="S59" s="136">
        <v>1</v>
      </c>
      <c r="T59" s="120">
        <f t="shared" si="57"/>
        <v>3.3648966481680733E-4</v>
      </c>
      <c r="U59" s="77"/>
      <c r="V59" s="120">
        <f t="shared" si="58"/>
        <v>-1.8343654619971651E-2</v>
      </c>
      <c r="Z59">
        <f t="shared" si="21"/>
        <v>-5887</v>
      </c>
      <c r="AA59" s="120">
        <f t="shared" si="22"/>
        <v>-1.3229340407607501E-2</v>
      </c>
      <c r="AB59" s="120">
        <f t="shared" si="23"/>
        <v>2.0102510332396899E-3</v>
      </c>
      <c r="AC59" s="120">
        <f t="shared" si="24"/>
        <v>-1.8343654619971651E-2</v>
      </c>
      <c r="AD59" s="120">
        <f t="shared" si="25"/>
        <v>-4.5207759288010997E-4</v>
      </c>
      <c r="AE59" s="120">
        <f t="shared" si="26"/>
        <v>2.0437414998427445E-7</v>
      </c>
      <c r="AF59">
        <f t="shared" si="27"/>
        <v>-1.8343654619971651E-2</v>
      </c>
      <c r="AG59" s="136"/>
      <c r="AH59">
        <f t="shared" si="28"/>
        <v>-1.5691669033727301E-2</v>
      </c>
      <c r="AI59">
        <f t="shared" si="29"/>
        <v>1.0234985271409238</v>
      </c>
      <c r="AJ59">
        <f t="shared" si="30"/>
        <v>-0.66546939154246076</v>
      </c>
      <c r="AK59">
        <f t="shared" si="31"/>
        <v>-1.8830751306136682E-2</v>
      </c>
      <c r="AL59">
        <f t="shared" si="32"/>
        <v>-0.67556892448544914</v>
      </c>
      <c r="AM59">
        <f t="shared" si="33"/>
        <v>-0.35124605855527502</v>
      </c>
      <c r="AN59" s="120">
        <f t="shared" si="50"/>
        <v>49.608529240625849</v>
      </c>
      <c r="AO59" s="120">
        <f t="shared" si="50"/>
        <v>49.608529240629174</v>
      </c>
      <c r="AP59" s="120">
        <f t="shared" si="50"/>
        <v>49.608529240768554</v>
      </c>
      <c r="AQ59" s="120">
        <f t="shared" si="50"/>
        <v>49.608529246613905</v>
      </c>
      <c r="AR59" s="120">
        <f t="shared" si="50"/>
        <v>49.608529491753536</v>
      </c>
      <c r="AS59" s="120">
        <f t="shared" si="50"/>
        <v>49.608539772264542</v>
      </c>
      <c r="AT59" s="120">
        <f t="shared" si="50"/>
        <v>49.608970836493597</v>
      </c>
      <c r="AU59" s="120">
        <f t="shared" si="35"/>
        <v>49.626919312731836</v>
      </c>
      <c r="AV59"/>
      <c r="AW59">
        <v>-13600</v>
      </c>
      <c r="AX59">
        <f t="shared" si="40"/>
        <v>1.0597567896290239E-2</v>
      </c>
      <c r="AY59">
        <f t="shared" si="41"/>
        <v>-1.1972521707161499E-2</v>
      </c>
      <c r="AZ59" s="120">
        <f t="shared" si="42"/>
        <v>2.2570089603451738E-2</v>
      </c>
      <c r="BA59">
        <f t="shared" si="43"/>
        <v>0.97193059536047988</v>
      </c>
      <c r="BB59">
        <f t="shared" si="44"/>
        <v>0.97938473418294247</v>
      </c>
      <c r="BC59">
        <f t="shared" si="45"/>
        <v>-2.7710842585760491</v>
      </c>
      <c r="BD59">
        <f t="shared" si="46"/>
        <v>-5.3360952042622207</v>
      </c>
      <c r="BE59">
        <f t="shared" si="51"/>
        <v>47.505459344054309</v>
      </c>
      <c r="BF59">
        <f t="shared" si="51"/>
        <v>47.505459344059787</v>
      </c>
      <c r="BG59">
        <f t="shared" si="51"/>
        <v>47.505459343863713</v>
      </c>
      <c r="BH59">
        <f t="shared" si="51"/>
        <v>47.505459350879718</v>
      </c>
      <c r="BI59">
        <f t="shared" si="51"/>
        <v>47.505459099833558</v>
      </c>
      <c r="BJ59">
        <f t="shared" si="51"/>
        <v>47.505468082759471</v>
      </c>
      <c r="BK59">
        <f t="shared" si="51"/>
        <v>47.505146676127268</v>
      </c>
      <c r="BL59">
        <f t="shared" si="47"/>
        <v>47.516672658887835</v>
      </c>
    </row>
    <row r="60" spans="1:64" s="120" customFormat="1" x14ac:dyDescent="0.2">
      <c r="A60" s="147" t="s">
        <v>236</v>
      </c>
      <c r="B60" s="148" t="s">
        <v>106</v>
      </c>
      <c r="C60" s="149">
        <v>57259.345159999997</v>
      </c>
      <c r="D60" s="149">
        <v>2.9999999999999997E-4</v>
      </c>
      <c r="E60" s="120">
        <f t="shared" si="52"/>
        <v>-5887.0395981803995</v>
      </c>
      <c r="F60" s="120">
        <f t="shared" si="14"/>
        <v>-5887</v>
      </c>
      <c r="G60" s="120">
        <f t="shared" si="53"/>
        <v>-1.2801418000890408E-2</v>
      </c>
      <c r="K60" s="134">
        <f t="shared" si="59"/>
        <v>-1.2801418000890408E-2</v>
      </c>
      <c r="P60" s="14">
        <f t="shared" si="54"/>
        <v>4.6622366194840389E-3</v>
      </c>
      <c r="Q60" s="135">
        <f t="shared" si="55"/>
        <v>42240.845159999997</v>
      </c>
      <c r="R60" s="120">
        <f t="shared" si="56"/>
        <v>3.0497923269972584E-4</v>
      </c>
      <c r="S60" s="136">
        <v>1</v>
      </c>
      <c r="T60" s="120">
        <f t="shared" si="57"/>
        <v>3.0497923269972584E-4</v>
      </c>
      <c r="U60" s="77"/>
      <c r="V60" s="120">
        <f t="shared" si="58"/>
        <v>-1.7463654620374448E-2</v>
      </c>
      <c r="Z60">
        <f t="shared" si="21"/>
        <v>-5887</v>
      </c>
      <c r="AA60" s="120">
        <f t="shared" si="22"/>
        <v>-1.3229340407607501E-2</v>
      </c>
      <c r="AB60" s="120">
        <f t="shared" si="23"/>
        <v>2.8902510328368929E-3</v>
      </c>
      <c r="AC60" s="120">
        <f t="shared" si="24"/>
        <v>-1.7463654620374448E-2</v>
      </c>
      <c r="AD60" s="120">
        <f t="shared" si="25"/>
        <v>4.2792240671709302E-4</v>
      </c>
      <c r="AE60" s="120">
        <f t="shared" si="26"/>
        <v>1.8311758617054918E-7</v>
      </c>
      <c r="AF60">
        <f t="shared" si="27"/>
        <v>-1.7463654620374448E-2</v>
      </c>
      <c r="AG60" s="136"/>
      <c r="AH60">
        <f t="shared" si="28"/>
        <v>-1.5691669033727301E-2</v>
      </c>
      <c r="AI60">
        <f t="shared" si="29"/>
        <v>1.0234985271409238</v>
      </c>
      <c r="AJ60">
        <f t="shared" si="30"/>
        <v>-0.66546939154246076</v>
      </c>
      <c r="AK60">
        <f t="shared" si="31"/>
        <v>-1.8830751306136682E-2</v>
      </c>
      <c r="AL60">
        <f t="shared" si="32"/>
        <v>-0.67556892448544914</v>
      </c>
      <c r="AM60">
        <f t="shared" si="33"/>
        <v>-0.35124605855527502</v>
      </c>
      <c r="AN60" s="120">
        <f t="shared" si="50"/>
        <v>49.608529240625849</v>
      </c>
      <c r="AO60" s="120">
        <f t="shared" si="50"/>
        <v>49.608529240629174</v>
      </c>
      <c r="AP60" s="120">
        <f t="shared" si="50"/>
        <v>49.608529240768554</v>
      </c>
      <c r="AQ60" s="120">
        <f t="shared" si="50"/>
        <v>49.608529246613905</v>
      </c>
      <c r="AR60" s="120">
        <f t="shared" si="50"/>
        <v>49.608529491753536</v>
      </c>
      <c r="AS60" s="120">
        <f t="shared" si="50"/>
        <v>49.608539772264542</v>
      </c>
      <c r="AT60" s="120">
        <f t="shared" si="50"/>
        <v>49.608970836493597</v>
      </c>
      <c r="AU60" s="120">
        <f t="shared" si="35"/>
        <v>49.626919312731836</v>
      </c>
      <c r="AV60"/>
      <c r="AW60">
        <v>-13400</v>
      </c>
      <c r="AX60">
        <f t="shared" si="40"/>
        <v>1.0491577587312062E-2</v>
      </c>
      <c r="AY60">
        <f t="shared" si="41"/>
        <v>-1.1784782517285815E-2</v>
      </c>
      <c r="AZ60" s="120">
        <f t="shared" si="42"/>
        <v>2.2276360104597877E-2</v>
      </c>
      <c r="BA60">
        <f t="shared" si="43"/>
        <v>0.97253269895921091</v>
      </c>
      <c r="BB60">
        <f t="shared" si="44"/>
        <v>0.96761390312124496</v>
      </c>
      <c r="BC60">
        <f t="shared" si="45"/>
        <v>-2.7192920078700107</v>
      </c>
      <c r="BD60">
        <f t="shared" si="46"/>
        <v>-4.6653689145140538</v>
      </c>
      <c r="BE60">
        <f t="shared" si="51"/>
        <v>47.558707040486091</v>
      </c>
      <c r="BF60">
        <f t="shared" si="51"/>
        <v>47.558707040491484</v>
      </c>
      <c r="BG60">
        <f t="shared" si="51"/>
        <v>47.558707040294067</v>
      </c>
      <c r="BH60">
        <f t="shared" si="51"/>
        <v>47.558707047522716</v>
      </c>
      <c r="BI60">
        <f t="shared" si="51"/>
        <v>47.558706782840432</v>
      </c>
      <c r="BJ60">
        <f t="shared" si="51"/>
        <v>47.55871647439389</v>
      </c>
      <c r="BK60">
        <f t="shared" si="51"/>
        <v>47.558361638855857</v>
      </c>
      <c r="BL60">
        <f t="shared" si="47"/>
        <v>47.57139187719055</v>
      </c>
    </row>
    <row r="61" spans="1:64" s="120" customFormat="1" x14ac:dyDescent="0.2">
      <c r="A61" s="151" t="s">
        <v>25</v>
      </c>
      <c r="B61" s="152" t="s">
        <v>106</v>
      </c>
      <c r="C61" s="153">
        <v>57260.475299999998</v>
      </c>
      <c r="D61" s="153">
        <v>2.2000000000000001E-3</v>
      </c>
      <c r="E61" s="120">
        <f t="shared" si="52"/>
        <v>-5883.5437754834347</v>
      </c>
      <c r="F61" s="120">
        <f t="shared" si="14"/>
        <v>-5883.5</v>
      </c>
      <c r="G61" s="120">
        <f t="shared" si="53"/>
        <v>-1.4151868999761064E-2</v>
      </c>
      <c r="K61" s="134">
        <f t="shared" si="59"/>
        <v>-1.4151868999761064E-2</v>
      </c>
      <c r="P61" s="14">
        <f t="shared" si="54"/>
        <v>4.668511185323623E-3</v>
      </c>
      <c r="Q61" s="135">
        <f t="shared" si="55"/>
        <v>42241.975299999998</v>
      </c>
      <c r="R61" s="120">
        <f t="shared" si="56"/>
        <v>3.5420671031112836E-4</v>
      </c>
      <c r="S61" s="136">
        <v>1</v>
      </c>
      <c r="T61" s="120">
        <f t="shared" si="57"/>
        <v>3.5420671031112836E-4</v>
      </c>
      <c r="U61" s="77"/>
      <c r="V61" s="120">
        <f t="shared" si="58"/>
        <v>-1.8820380185084688E-2</v>
      </c>
      <c r="Z61">
        <f t="shared" si="21"/>
        <v>-5883.5</v>
      </c>
      <c r="AA61" s="120">
        <f t="shared" si="22"/>
        <v>-1.3236058939959491E-2</v>
      </c>
      <c r="AB61" s="120">
        <f t="shared" si="23"/>
        <v>1.5564220356755892E-3</v>
      </c>
      <c r="AC61" s="120">
        <f t="shared" si="24"/>
        <v>-1.8820380185084688E-2</v>
      </c>
      <c r="AD61" s="120">
        <f t="shared" si="25"/>
        <v>-9.1581005980157296E-4</v>
      </c>
      <c r="AE61" s="120">
        <f t="shared" si="26"/>
        <v>8.3870806563376068E-7</v>
      </c>
      <c r="AF61">
        <f t="shared" si="27"/>
        <v>-1.8820380185084688E-2</v>
      </c>
      <c r="AG61" s="136"/>
      <c r="AH61">
        <f t="shared" si="28"/>
        <v>-1.5708291035436653E-2</v>
      </c>
      <c r="AI61">
        <f t="shared" si="29"/>
        <v>1.0235174308348318</v>
      </c>
      <c r="AJ61">
        <f t="shared" si="30"/>
        <v>-0.66621884221709271</v>
      </c>
      <c r="AK61">
        <f t="shared" si="31"/>
        <v>-1.8807137460953641E-2</v>
      </c>
      <c r="AL61">
        <f t="shared" si="32"/>
        <v>-0.67456442115448934</v>
      </c>
      <c r="AM61">
        <f t="shared" si="33"/>
        <v>-0.35068194166709382</v>
      </c>
      <c r="AN61" s="120">
        <f t="shared" ref="AN61:AT70" si="60">$AU61+$AB$7*SIN(AO61)</f>
        <v>49.609510227404286</v>
      </c>
      <c r="AO61" s="120">
        <f t="shared" si="60"/>
        <v>49.609510227407618</v>
      </c>
      <c r="AP61" s="120">
        <f t="shared" si="60"/>
        <v>49.609510227547339</v>
      </c>
      <c r="AQ61" s="120">
        <f t="shared" si="60"/>
        <v>49.609510233402688</v>
      </c>
      <c r="AR61" s="120">
        <f t="shared" si="60"/>
        <v>49.609510478775839</v>
      </c>
      <c r="AS61" s="120">
        <f t="shared" si="60"/>
        <v>49.609520761305795</v>
      </c>
      <c r="AT61" s="120">
        <f t="shared" si="60"/>
        <v>49.609951584640548</v>
      </c>
      <c r="AU61" s="120">
        <f t="shared" si="35"/>
        <v>49.627876899052133</v>
      </c>
      <c r="AV61"/>
      <c r="AW61">
        <v>-13200</v>
      </c>
      <c r="AX61">
        <f t="shared" si="40"/>
        <v>1.0332118990628501E-2</v>
      </c>
      <c r="AY61">
        <f t="shared" si="41"/>
        <v>-1.1587110674471272E-2</v>
      </c>
      <c r="AZ61" s="120">
        <f t="shared" si="42"/>
        <v>2.1919229665099772E-2</v>
      </c>
      <c r="BA61">
        <f t="shared" si="43"/>
        <v>0.97320940247415411</v>
      </c>
      <c r="BB61">
        <f t="shared" si="44"/>
        <v>0.95322748952821967</v>
      </c>
      <c r="BC61">
        <f t="shared" si="45"/>
        <v>-2.6674315980992693</v>
      </c>
      <c r="BD61">
        <f t="shared" si="46"/>
        <v>-4.1386515390573368</v>
      </c>
      <c r="BE61">
        <f t="shared" si="51"/>
        <v>47.611989762397606</v>
      </c>
      <c r="BF61">
        <f t="shared" si="51"/>
        <v>47.611989762402722</v>
      </c>
      <c r="BG61">
        <f t="shared" si="51"/>
        <v>47.611989762210506</v>
      </c>
      <c r="BH61">
        <f t="shared" si="51"/>
        <v>47.611989769437542</v>
      </c>
      <c r="BI61">
        <f t="shared" si="51"/>
        <v>47.611989497707306</v>
      </c>
      <c r="BJ61">
        <f t="shared" si="51"/>
        <v>47.611999714557236</v>
      </c>
      <c r="BK61">
        <f t="shared" si="51"/>
        <v>47.611615606897004</v>
      </c>
      <c r="BL61">
        <f t="shared" si="47"/>
        <v>47.626111095493258</v>
      </c>
    </row>
    <row r="62" spans="1:64" s="120" customFormat="1" x14ac:dyDescent="0.2">
      <c r="A62" s="151" t="s">
        <v>25</v>
      </c>
      <c r="B62" s="152" t="s">
        <v>106</v>
      </c>
      <c r="C62" s="153">
        <v>57265.487399999998</v>
      </c>
      <c r="D62" s="153">
        <v>2.5999999999999999E-3</v>
      </c>
      <c r="E62" s="120">
        <f t="shared" si="52"/>
        <v>-5868.0400211349152</v>
      </c>
      <c r="F62" s="120">
        <f t="shared" si="14"/>
        <v>-5868</v>
      </c>
      <c r="G62" s="120">
        <f t="shared" si="53"/>
        <v>-1.2938152001879644E-2</v>
      </c>
      <c r="K62" s="134">
        <f t="shared" si="59"/>
        <v>-1.2938152001879644E-2</v>
      </c>
      <c r="P62" s="14">
        <f t="shared" si="54"/>
        <v>4.696167062136854E-3</v>
      </c>
      <c r="Q62" s="135">
        <f t="shared" si="55"/>
        <v>42246.987399999998</v>
      </c>
      <c r="R62" s="120">
        <f t="shared" si="56"/>
        <v>3.1096920885153564E-4</v>
      </c>
      <c r="S62" s="136">
        <v>1</v>
      </c>
      <c r="T62" s="120">
        <f t="shared" si="57"/>
        <v>3.1096920885153564E-4</v>
      </c>
      <c r="U62" s="77"/>
      <c r="V62" s="120">
        <f t="shared" si="58"/>
        <v>-1.7634319064016496E-2</v>
      </c>
      <c r="Z62">
        <f t="shared" si="21"/>
        <v>-5868</v>
      </c>
      <c r="AA62" s="120">
        <f t="shared" si="22"/>
        <v>-1.3265597614548005E-2</v>
      </c>
      <c r="AB62" s="120">
        <f t="shared" si="23"/>
        <v>2.8435724941639103E-3</v>
      </c>
      <c r="AC62" s="120">
        <f t="shared" si="24"/>
        <v>-1.7634319064016496E-2</v>
      </c>
      <c r="AD62" s="120">
        <f t="shared" si="25"/>
        <v>3.2744561266836135E-4</v>
      </c>
      <c r="AE62" s="120">
        <f t="shared" si="26"/>
        <v>1.0722062925575852E-7</v>
      </c>
      <c r="AF62">
        <f t="shared" si="27"/>
        <v>-1.7634319064016496E-2</v>
      </c>
      <c r="AG62" s="136"/>
      <c r="AH62">
        <f t="shared" si="28"/>
        <v>-1.5781724496043554E-2</v>
      </c>
      <c r="AI62">
        <f t="shared" si="29"/>
        <v>1.0236008700163357</v>
      </c>
      <c r="AJ62">
        <f t="shared" si="30"/>
        <v>-0.66953007782145046</v>
      </c>
      <c r="AK62">
        <f t="shared" si="31"/>
        <v>-1.8702323572709522E-2</v>
      </c>
      <c r="AL62">
        <f t="shared" si="32"/>
        <v>-0.67011546126133748</v>
      </c>
      <c r="AM62">
        <f t="shared" si="33"/>
        <v>-0.34818584306846995</v>
      </c>
      <c r="AN62" s="120">
        <f t="shared" si="60"/>
        <v>49.613854814776737</v>
      </c>
      <c r="AO62" s="120">
        <f t="shared" si="60"/>
        <v>49.613854814780119</v>
      </c>
      <c r="AP62" s="120">
        <f t="shared" si="60"/>
        <v>49.613854814921361</v>
      </c>
      <c r="AQ62" s="120">
        <f t="shared" si="60"/>
        <v>49.613854820820549</v>
      </c>
      <c r="AR62" s="120">
        <f t="shared" si="60"/>
        <v>49.613855067209549</v>
      </c>
      <c r="AS62" s="120">
        <f t="shared" si="60"/>
        <v>49.613865357995451</v>
      </c>
      <c r="AT62" s="120">
        <f t="shared" si="60"/>
        <v>49.614295095150126</v>
      </c>
      <c r="AU62" s="120">
        <f t="shared" si="35"/>
        <v>49.632117638470596</v>
      </c>
      <c r="AV62"/>
      <c r="AW62">
        <v>-13000</v>
      </c>
      <c r="AX62">
        <f t="shared" si="40"/>
        <v>1.0120047950471663E-2</v>
      </c>
      <c r="AY62">
        <f t="shared" si="41"/>
        <v>-1.1379506178717871E-2</v>
      </c>
      <c r="AZ62" s="120">
        <f t="shared" si="42"/>
        <v>2.1499554129189535E-2</v>
      </c>
      <c r="BA62">
        <f t="shared" si="43"/>
        <v>0.97395929371388767</v>
      </c>
      <c r="BB62">
        <f t="shared" si="44"/>
        <v>0.93625121340407669</v>
      </c>
      <c r="BC62">
        <f t="shared" si="45"/>
        <v>-2.6154950993302597</v>
      </c>
      <c r="BD62">
        <f t="shared" si="46"/>
        <v>-3.7134862227257903</v>
      </c>
      <c r="BE62">
        <f t="shared" ref="BE62:BK71" si="61">$BL62+$AB$7*SIN(BF62)</f>
        <v>47.665311557638297</v>
      </c>
      <c r="BF62">
        <f t="shared" si="61"/>
        <v>47.66531155764298</v>
      </c>
      <c r="BG62">
        <f t="shared" si="61"/>
        <v>47.665311557461628</v>
      </c>
      <c r="BH62">
        <f t="shared" si="61"/>
        <v>47.665311564489151</v>
      </c>
      <c r="BI62">
        <f t="shared" si="61"/>
        <v>47.665311292167118</v>
      </c>
      <c r="BJ62">
        <f t="shared" si="61"/>
        <v>47.665321844889775</v>
      </c>
      <c r="BK62">
        <f t="shared" si="61"/>
        <v>47.664912966397999</v>
      </c>
      <c r="BL62">
        <f t="shared" si="47"/>
        <v>47.680830313795965</v>
      </c>
    </row>
    <row r="63" spans="1:64" s="120" customFormat="1" x14ac:dyDescent="0.2">
      <c r="A63" s="117" t="s">
        <v>238</v>
      </c>
      <c r="B63" s="118" t="s">
        <v>165</v>
      </c>
      <c r="C63" s="117">
        <v>57310.5838</v>
      </c>
      <c r="D63" s="117">
        <v>1E-3</v>
      </c>
      <c r="E63" s="120">
        <f t="shared" si="52"/>
        <v>-5728.5448978128297</v>
      </c>
      <c r="F63" s="120">
        <f t="shared" si="14"/>
        <v>-5728.5</v>
      </c>
      <c r="G63" s="120">
        <f t="shared" si="53"/>
        <v>-1.4514698996208608E-2</v>
      </c>
      <c r="K63" s="134">
        <f t="shared" si="59"/>
        <v>-1.4514698996208608E-2</v>
      </c>
      <c r="P63" s="14">
        <f t="shared" si="54"/>
        <v>4.9354160989318711E-3</v>
      </c>
      <c r="Q63" s="135">
        <f t="shared" si="55"/>
        <v>42292.0838</v>
      </c>
      <c r="R63" s="120">
        <f t="shared" si="56"/>
        <v>3.7830697721421153E-4</v>
      </c>
      <c r="S63" s="136">
        <v>1</v>
      </c>
      <c r="T63" s="120">
        <f t="shared" si="57"/>
        <v>3.7830697721421153E-4</v>
      </c>
      <c r="U63" s="77"/>
      <c r="V63" s="120">
        <f t="shared" si="58"/>
        <v>-1.9450115095140479E-2</v>
      </c>
      <c r="Z63">
        <f t="shared" si="21"/>
        <v>-5728.5</v>
      </c>
      <c r="AA63" s="120">
        <f t="shared" si="22"/>
        <v>-1.3515446022053384E-2</v>
      </c>
      <c r="AB63" s="120">
        <f t="shared" si="23"/>
        <v>1.9146115913579037E-3</v>
      </c>
      <c r="AC63" s="120">
        <f t="shared" si="24"/>
        <v>-1.9450115095140479E-2</v>
      </c>
      <c r="AD63" s="120">
        <f t="shared" si="25"/>
        <v>-9.9925297415522432E-4</v>
      </c>
      <c r="AE63" s="120">
        <f t="shared" si="26"/>
        <v>9.985065063580613E-7</v>
      </c>
      <c r="AF63">
        <f t="shared" si="27"/>
        <v>-1.9450115095140479E-2</v>
      </c>
      <c r="AG63" s="136"/>
      <c r="AH63">
        <f t="shared" si="28"/>
        <v>-1.6429310587566512E-2</v>
      </c>
      <c r="AI63">
        <f t="shared" si="29"/>
        <v>1.0243311755761231</v>
      </c>
      <c r="AJ63">
        <f t="shared" si="30"/>
        <v>-0.69875002473063919</v>
      </c>
      <c r="AK63">
        <f t="shared" si="31"/>
        <v>-1.7741811283805597E-2</v>
      </c>
      <c r="AL63">
        <f t="shared" si="32"/>
        <v>-0.63004274000773153</v>
      </c>
      <c r="AM63">
        <f t="shared" si="33"/>
        <v>-0.32587308298071738</v>
      </c>
      <c r="AN63" s="120">
        <f t="shared" si="60"/>
        <v>49.652971761957424</v>
      </c>
      <c r="AO63" s="120">
        <f t="shared" si="60"/>
        <v>49.652971761961226</v>
      </c>
      <c r="AP63" s="120">
        <f t="shared" si="60"/>
        <v>49.652971762115492</v>
      </c>
      <c r="AQ63" s="120">
        <f t="shared" si="60"/>
        <v>49.65297176837673</v>
      </c>
      <c r="AR63" s="120">
        <f t="shared" si="60"/>
        <v>49.652972022501174</v>
      </c>
      <c r="AS63" s="120">
        <f t="shared" si="60"/>
        <v>49.6529823365941</v>
      </c>
      <c r="AT63" s="120">
        <f t="shared" si="60"/>
        <v>49.653400889365926</v>
      </c>
      <c r="AU63" s="120">
        <f t="shared" si="35"/>
        <v>49.670284293236733</v>
      </c>
      <c r="AV63"/>
      <c r="AW63">
        <v>-12800</v>
      </c>
      <c r="AX63">
        <f t="shared" si="40"/>
        <v>9.8563838142373787E-3</v>
      </c>
      <c r="AY63">
        <f t="shared" si="41"/>
        <v>-1.1161969030025615E-2</v>
      </c>
      <c r="AZ63" s="120">
        <f t="shared" si="42"/>
        <v>2.1018352844262993E-2</v>
      </c>
      <c r="BA63">
        <f t="shared" si="43"/>
        <v>0.97478079146918462</v>
      </c>
      <c r="BB63">
        <f t="shared" si="44"/>
        <v>0.91671655234793858</v>
      </c>
      <c r="BC63">
        <f t="shared" si="45"/>
        <v>-2.563474724098501</v>
      </c>
      <c r="BD63">
        <f t="shared" si="46"/>
        <v>-3.3626077553494378</v>
      </c>
      <c r="BE63">
        <f t="shared" si="61"/>
        <v>47.718676392092767</v>
      </c>
      <c r="BF63">
        <f t="shared" si="61"/>
        <v>47.718676392096903</v>
      </c>
      <c r="BG63">
        <f t="shared" si="61"/>
        <v>47.718676391930927</v>
      </c>
      <c r="BH63">
        <f t="shared" si="61"/>
        <v>47.718676398585714</v>
      </c>
      <c r="BI63">
        <f t="shared" si="61"/>
        <v>47.718676131769229</v>
      </c>
      <c r="BJ63">
        <f t="shared" si="61"/>
        <v>47.718686829526312</v>
      </c>
      <c r="BK63">
        <f t="shared" si="61"/>
        <v>47.718257973616147</v>
      </c>
      <c r="BL63">
        <f t="shared" si="47"/>
        <v>47.735549532098673</v>
      </c>
    </row>
    <row r="64" spans="1:64" s="120" customFormat="1" x14ac:dyDescent="0.2">
      <c r="A64" s="117" t="s">
        <v>238</v>
      </c>
      <c r="B64" s="118" t="s">
        <v>165</v>
      </c>
      <c r="C64" s="117">
        <v>57310.585200000001</v>
      </c>
      <c r="D64" s="117">
        <v>1E-4</v>
      </c>
      <c r="E64" s="120">
        <f t="shared" si="52"/>
        <v>-5728.5405672415909</v>
      </c>
      <c r="F64" s="120">
        <f t="shared" si="14"/>
        <v>-5728.5</v>
      </c>
      <c r="G64" s="120">
        <f t="shared" si="53"/>
        <v>-1.3114698995195795E-2</v>
      </c>
      <c r="K64" s="134">
        <f t="shared" si="59"/>
        <v>-1.3114698995195795E-2</v>
      </c>
      <c r="P64" s="14">
        <f t="shared" si="54"/>
        <v>4.9354160989318711E-3</v>
      </c>
      <c r="Q64" s="135">
        <f t="shared" si="55"/>
        <v>42292.085200000001</v>
      </c>
      <c r="R64" s="120">
        <f t="shared" si="56"/>
        <v>3.2580665491125543E-4</v>
      </c>
      <c r="S64" s="136">
        <v>1</v>
      </c>
      <c r="T64" s="120">
        <f t="shared" si="57"/>
        <v>3.2580665491125543E-4</v>
      </c>
      <c r="U64" s="77"/>
      <c r="V64" s="120">
        <f t="shared" si="58"/>
        <v>-1.8050115094127666E-2</v>
      </c>
      <c r="Z64">
        <f t="shared" si="21"/>
        <v>-5728.5</v>
      </c>
      <c r="AA64" s="120">
        <f t="shared" si="22"/>
        <v>-1.3515446022053384E-2</v>
      </c>
      <c r="AB64" s="120">
        <f t="shared" si="23"/>
        <v>3.314611592370717E-3</v>
      </c>
      <c r="AC64" s="120">
        <f t="shared" si="24"/>
        <v>-1.8050115094127666E-2</v>
      </c>
      <c r="AD64" s="120">
        <f t="shared" si="25"/>
        <v>4.0074702685758898E-4</v>
      </c>
      <c r="AE64" s="120">
        <f t="shared" si="26"/>
        <v>1.6059817953519714E-7</v>
      </c>
      <c r="AF64">
        <f t="shared" si="27"/>
        <v>-1.8050115094127666E-2</v>
      </c>
      <c r="AG64" s="136"/>
      <c r="AH64">
        <f t="shared" si="28"/>
        <v>-1.6429310587566512E-2</v>
      </c>
      <c r="AI64">
        <f t="shared" si="29"/>
        <v>1.0243311755761231</v>
      </c>
      <c r="AJ64">
        <f t="shared" si="30"/>
        <v>-0.69875002473063919</v>
      </c>
      <c r="AK64">
        <f t="shared" si="31"/>
        <v>-1.7741811283805597E-2</v>
      </c>
      <c r="AL64">
        <f t="shared" si="32"/>
        <v>-0.63004274000773153</v>
      </c>
      <c r="AM64">
        <f t="shared" si="33"/>
        <v>-0.32587308298071738</v>
      </c>
      <c r="AN64" s="120">
        <f t="shared" si="60"/>
        <v>49.652971761957424</v>
      </c>
      <c r="AO64" s="120">
        <f t="shared" si="60"/>
        <v>49.652971761961226</v>
      </c>
      <c r="AP64" s="120">
        <f t="shared" si="60"/>
        <v>49.652971762115492</v>
      </c>
      <c r="AQ64" s="120">
        <f t="shared" si="60"/>
        <v>49.65297176837673</v>
      </c>
      <c r="AR64" s="120">
        <f t="shared" si="60"/>
        <v>49.652972022501174</v>
      </c>
      <c r="AS64" s="120">
        <f t="shared" si="60"/>
        <v>49.6529823365941</v>
      </c>
      <c r="AT64" s="120">
        <f t="shared" si="60"/>
        <v>49.653400889365926</v>
      </c>
      <c r="AU64" s="120">
        <f t="shared" si="35"/>
        <v>49.670284293236733</v>
      </c>
      <c r="AV64"/>
      <c r="AW64">
        <v>-12600</v>
      </c>
      <c r="AX64">
        <f t="shared" si="40"/>
        <v>9.5423088257734351E-3</v>
      </c>
      <c r="AY64">
        <f t="shared" si="41"/>
        <v>-1.0934499228394502E-2</v>
      </c>
      <c r="AZ64" s="120">
        <f t="shared" si="42"/>
        <v>2.0476808054167937E-2</v>
      </c>
      <c r="BA64">
        <f t="shared" si="43"/>
        <v>0.9756721437969329</v>
      </c>
      <c r="BB64">
        <f t="shared" si="44"/>
        <v>0.89466083065079327</v>
      </c>
      <c r="BC64">
        <f t="shared" si="45"/>
        <v>-2.5113628443314266</v>
      </c>
      <c r="BD64">
        <f t="shared" si="46"/>
        <v>-3.0677052973287138</v>
      </c>
      <c r="BE64">
        <f t="shared" si="61"/>
        <v>47.772088140376979</v>
      </c>
      <c r="BF64">
        <f t="shared" si="61"/>
        <v>47.772088140380518</v>
      </c>
      <c r="BG64">
        <f t="shared" si="61"/>
        <v>47.77208814023313</v>
      </c>
      <c r="BH64">
        <f t="shared" si="61"/>
        <v>47.772088146373115</v>
      </c>
      <c r="BI64">
        <f t="shared" si="61"/>
        <v>47.772087890594221</v>
      </c>
      <c r="BJ64">
        <f t="shared" si="61"/>
        <v>47.772098545838368</v>
      </c>
      <c r="BK64">
        <f t="shared" si="61"/>
        <v>47.77165474217788</v>
      </c>
      <c r="BL64">
        <f t="shared" si="47"/>
        <v>47.790268750401388</v>
      </c>
    </row>
    <row r="65" spans="1:64" s="120" customFormat="1" x14ac:dyDescent="0.2">
      <c r="A65" s="127" t="s">
        <v>315</v>
      </c>
      <c r="B65" s="128" t="str">
        <f>IF(D65=INT(D65),"I","II")</f>
        <v>I</v>
      </c>
      <c r="C65" s="127">
        <v>57310.585599999999</v>
      </c>
      <c r="D65" s="134"/>
      <c r="E65" s="120">
        <f t="shared" si="52"/>
        <v>-5728.5393299355328</v>
      </c>
      <c r="F65" s="120">
        <f t="shared" si="14"/>
        <v>-5728.5</v>
      </c>
      <c r="G65" s="120">
        <f t="shared" si="53"/>
        <v>-1.2714698998024687E-2</v>
      </c>
      <c r="K65" s="134">
        <f t="shared" si="59"/>
        <v>-1.2714698998024687E-2</v>
      </c>
      <c r="P65" s="14">
        <f t="shared" si="54"/>
        <v>4.9354160989318711E-3</v>
      </c>
      <c r="Q65" s="135">
        <f t="shared" si="55"/>
        <v>42292.085599999999</v>
      </c>
      <c r="R65" s="120">
        <f t="shared" si="56"/>
        <v>3.1152656293581381E-4</v>
      </c>
      <c r="S65" s="136">
        <v>1</v>
      </c>
      <c r="T65" s="120">
        <f t="shared" si="57"/>
        <v>3.1152656293581381E-4</v>
      </c>
      <c r="U65" s="77"/>
      <c r="V65" s="120">
        <f t="shared" si="58"/>
        <v>-1.7650115096956558E-2</v>
      </c>
      <c r="Z65">
        <f t="shared" si="21"/>
        <v>-5728.5</v>
      </c>
      <c r="AA65" s="120">
        <f t="shared" si="22"/>
        <v>-1.3515446022053384E-2</v>
      </c>
      <c r="AB65" s="120">
        <f t="shared" si="23"/>
        <v>3.7146115895418247E-3</v>
      </c>
      <c r="AC65" s="120">
        <f t="shared" si="24"/>
        <v>-1.7650115096956558E-2</v>
      </c>
      <c r="AD65" s="120">
        <f t="shared" si="25"/>
        <v>8.0074702402869666E-4</v>
      </c>
      <c r="AE65" s="120">
        <f t="shared" si="26"/>
        <v>6.4119579649081408E-7</v>
      </c>
      <c r="AF65">
        <f t="shared" si="27"/>
        <v>-1.7650115096956558E-2</v>
      </c>
      <c r="AG65" s="136"/>
      <c r="AH65">
        <f t="shared" si="28"/>
        <v>-1.6429310587566512E-2</v>
      </c>
      <c r="AI65">
        <f t="shared" si="29"/>
        <v>1.0243311755761231</v>
      </c>
      <c r="AJ65">
        <f t="shared" si="30"/>
        <v>-0.69875002473063919</v>
      </c>
      <c r="AK65">
        <f t="shared" si="31"/>
        <v>-1.7741811283805597E-2</v>
      </c>
      <c r="AL65">
        <f t="shared" si="32"/>
        <v>-0.63004274000773153</v>
      </c>
      <c r="AM65">
        <f t="shared" si="33"/>
        <v>-0.32587308298071738</v>
      </c>
      <c r="AN65" s="120">
        <f t="shared" si="60"/>
        <v>49.652971761957424</v>
      </c>
      <c r="AO65" s="120">
        <f t="shared" si="60"/>
        <v>49.652971761961226</v>
      </c>
      <c r="AP65" s="120">
        <f t="shared" si="60"/>
        <v>49.652971762115492</v>
      </c>
      <c r="AQ65" s="120">
        <f t="shared" si="60"/>
        <v>49.65297176837673</v>
      </c>
      <c r="AR65" s="120">
        <f t="shared" si="60"/>
        <v>49.652972022501174</v>
      </c>
      <c r="AS65" s="120">
        <f t="shared" si="60"/>
        <v>49.6529823365941</v>
      </c>
      <c r="AT65" s="120">
        <f t="shared" si="60"/>
        <v>49.653400889365926</v>
      </c>
      <c r="AU65" s="120">
        <f t="shared" si="35"/>
        <v>49.670284293236733</v>
      </c>
      <c r="AV65"/>
      <c r="AW65">
        <v>-12400</v>
      </c>
      <c r="AX65">
        <f t="shared" si="40"/>
        <v>9.1791672746306154E-3</v>
      </c>
      <c r="AY65">
        <f t="shared" si="41"/>
        <v>-1.0697096773824532E-2</v>
      </c>
      <c r="AZ65" s="120">
        <f t="shared" si="42"/>
        <v>1.9876264048455147E-2</v>
      </c>
      <c r="BA65">
        <f t="shared" si="43"/>
        <v>0.97663142630385369</v>
      </c>
      <c r="BB65">
        <f t="shared" si="44"/>
        <v>0.87012731093875417</v>
      </c>
      <c r="BC65">
        <f t="shared" si="45"/>
        <v>-2.4591520086589345</v>
      </c>
      <c r="BD65">
        <f t="shared" si="46"/>
        <v>-2.8160249280756164</v>
      </c>
      <c r="BE65">
        <f t="shared" si="61"/>
        <v>47.825550576440236</v>
      </c>
      <c r="BF65">
        <f t="shared" si="61"/>
        <v>47.825550576443149</v>
      </c>
      <c r="BG65">
        <f t="shared" si="61"/>
        <v>47.825550576316225</v>
      </c>
      <c r="BH65">
        <f t="shared" si="61"/>
        <v>47.825550581834946</v>
      </c>
      <c r="BI65">
        <f t="shared" si="61"/>
        <v>47.825550341882703</v>
      </c>
      <c r="BJ65">
        <f t="shared" si="61"/>
        <v>47.825560774970704</v>
      </c>
      <c r="BK65">
        <f t="shared" si="61"/>
        <v>47.825107230764843</v>
      </c>
      <c r="BL65">
        <f t="shared" si="47"/>
        <v>47.844987968704096</v>
      </c>
    </row>
    <row r="66" spans="1:64" s="120" customFormat="1" x14ac:dyDescent="0.2">
      <c r="A66" s="117" t="s">
        <v>238</v>
      </c>
      <c r="B66" s="118" t="s">
        <v>165</v>
      </c>
      <c r="C66" s="117">
        <v>57310.585899999998</v>
      </c>
      <c r="D66" s="117">
        <v>4.4000000000000003E-3</v>
      </c>
      <c r="E66" s="120">
        <f t="shared" si="52"/>
        <v>-5728.5384019559833</v>
      </c>
      <c r="F66" s="120">
        <f t="shared" si="14"/>
        <v>-5728.5</v>
      </c>
      <c r="G66" s="120">
        <f t="shared" si="53"/>
        <v>-1.2414698998327367E-2</v>
      </c>
      <c r="K66" s="134">
        <f t="shared" si="59"/>
        <v>-1.2414698998327367E-2</v>
      </c>
      <c r="P66" s="14">
        <f t="shared" si="54"/>
        <v>4.9354160989318711E-3</v>
      </c>
      <c r="Q66" s="135">
        <f t="shared" si="55"/>
        <v>42292.085899999998</v>
      </c>
      <c r="R66" s="120">
        <f t="shared" si="56"/>
        <v>3.0102649388814292E-4</v>
      </c>
      <c r="S66" s="136">
        <v>1</v>
      </c>
      <c r="T66" s="120">
        <f t="shared" si="57"/>
        <v>3.0102649388814292E-4</v>
      </c>
      <c r="U66" s="77"/>
      <c r="V66" s="120">
        <f t="shared" si="58"/>
        <v>-1.7350115097259238E-2</v>
      </c>
      <c r="Z66">
        <f t="shared" si="21"/>
        <v>-5728.5</v>
      </c>
      <c r="AA66" s="120">
        <f t="shared" si="22"/>
        <v>-1.3515446022053384E-2</v>
      </c>
      <c r="AB66" s="120">
        <f t="shared" si="23"/>
        <v>4.0146115892391449E-3</v>
      </c>
      <c r="AC66" s="120">
        <f t="shared" si="24"/>
        <v>-1.7350115097259238E-2</v>
      </c>
      <c r="AD66" s="120">
        <f t="shared" si="25"/>
        <v>1.1007470237260168E-3</v>
      </c>
      <c r="AE66" s="120">
        <f t="shared" si="26"/>
        <v>1.2116440102416843E-6</v>
      </c>
      <c r="AF66">
        <f t="shared" si="27"/>
        <v>-1.7350115097259238E-2</v>
      </c>
      <c r="AG66" s="136"/>
      <c r="AH66">
        <f t="shared" si="28"/>
        <v>-1.6429310587566512E-2</v>
      </c>
      <c r="AI66">
        <f t="shared" si="29"/>
        <v>1.0243311755761231</v>
      </c>
      <c r="AJ66">
        <f t="shared" si="30"/>
        <v>-0.69875002473063919</v>
      </c>
      <c r="AK66">
        <f t="shared" si="31"/>
        <v>-1.7741811283805597E-2</v>
      </c>
      <c r="AL66">
        <f t="shared" si="32"/>
        <v>-0.63004274000773153</v>
      </c>
      <c r="AM66">
        <f t="shared" si="33"/>
        <v>-0.32587308298071738</v>
      </c>
      <c r="AN66" s="120">
        <f t="shared" si="60"/>
        <v>49.652971761957424</v>
      </c>
      <c r="AO66" s="120">
        <f t="shared" si="60"/>
        <v>49.652971761961226</v>
      </c>
      <c r="AP66" s="120">
        <f t="shared" si="60"/>
        <v>49.652971762115492</v>
      </c>
      <c r="AQ66" s="120">
        <f t="shared" si="60"/>
        <v>49.65297176837673</v>
      </c>
      <c r="AR66" s="120">
        <f t="shared" si="60"/>
        <v>49.652972022501174</v>
      </c>
      <c r="AS66" s="120">
        <f t="shared" si="60"/>
        <v>49.6529823365941</v>
      </c>
      <c r="AT66" s="120">
        <f t="shared" si="60"/>
        <v>49.653400889365926</v>
      </c>
      <c r="AU66" s="120">
        <f t="shared" si="35"/>
        <v>49.670284293236733</v>
      </c>
      <c r="AV66"/>
      <c r="AW66">
        <v>-12200</v>
      </c>
      <c r="AX66">
        <f t="shared" ref="AX66:AX97" si="62">AB$3+AB$4*AW66+AB$5*AW66^2+AZ66</f>
        <v>8.7684643813243368E-3</v>
      </c>
      <c r="AY66">
        <f t="shared" ref="AY66:AY97" si="63">AB$3+AB$4*AW66+AB$5*AW66^2</f>
        <v>-1.0449761666315709E-2</v>
      </c>
      <c r="AZ66" s="120">
        <f t="shared" ref="AZ66:AZ97" si="64">$AB$6*($AB$11/BA66*BB66+$AB$12)</f>
        <v>1.9218226047640046E-2</v>
      </c>
      <c r="BA66">
        <f t="shared" ref="BA66:BA97" si="65">1+$AB$7*COS(BC66)</f>
        <v>0.97765654048322548</v>
      </c>
      <c r="BB66">
        <f t="shared" ref="BB66:BB97" si="66">SIN(BC66+RADIANS($AB$9))</f>
        <v>0.84316528680772529</v>
      </c>
      <c r="BC66">
        <f t="shared" ref="BC66:BC97" si="67">2*ATAN(BD66)</f>
        <v>-2.4068349601263659</v>
      </c>
      <c r="BD66">
        <f t="shared" ref="BD66:BD97" si="68">SQRT((1+$AB$7)/(1-$AB$7))*TAN(BE66/2)</f>
        <v>-2.5984099473204707</v>
      </c>
      <c r="BE66">
        <f t="shared" si="61"/>
        <v>47.879067364074359</v>
      </c>
      <c r="BF66">
        <f t="shared" si="61"/>
        <v>47.879067364076683</v>
      </c>
      <c r="BG66">
        <f t="shared" si="61"/>
        <v>47.879067363970805</v>
      </c>
      <c r="BH66">
        <f t="shared" si="61"/>
        <v>47.879067368799497</v>
      </c>
      <c r="BI66">
        <f t="shared" si="61"/>
        <v>47.879067148578613</v>
      </c>
      <c r="BJ66">
        <f t="shared" si="61"/>
        <v>47.879077192174364</v>
      </c>
      <c r="BK66">
        <f t="shared" si="61"/>
        <v>47.878619231263826</v>
      </c>
      <c r="BL66">
        <f t="shared" ref="BL66:BL97" si="69">RADIANS($AB$9)+$AB$18*(AW66-AB$15)</f>
        <v>47.899707187006804</v>
      </c>
    </row>
    <row r="67" spans="1:64" s="120" customFormat="1" x14ac:dyDescent="0.2">
      <c r="A67" s="117" t="s">
        <v>238</v>
      </c>
      <c r="B67" s="118" t="s">
        <v>165</v>
      </c>
      <c r="C67" s="117">
        <v>57311.5524</v>
      </c>
      <c r="D67" s="117">
        <v>5.0000000000000001E-4</v>
      </c>
      <c r="E67" s="120">
        <f t="shared" si="52"/>
        <v>-5725.5487611711069</v>
      </c>
      <c r="F67" s="120">
        <f t="shared" si="14"/>
        <v>-5725.5</v>
      </c>
      <c r="G67" s="120">
        <f t="shared" si="53"/>
        <v>-1.5763656992930919E-2</v>
      </c>
      <c r="K67" s="134">
        <f t="shared" si="59"/>
        <v>-1.5763656992930919E-2</v>
      </c>
      <c r="P67" s="14">
        <f t="shared" si="54"/>
        <v>4.9403703724571653E-3</v>
      </c>
      <c r="Q67" s="135">
        <f t="shared" si="55"/>
        <v>42293.0524</v>
      </c>
      <c r="R67" s="120">
        <f t="shared" si="56"/>
        <v>4.2865674914673865E-4</v>
      </c>
      <c r="S67" s="136">
        <v>1</v>
      </c>
      <c r="T67" s="120">
        <f t="shared" si="57"/>
        <v>4.2865674914673865E-4</v>
      </c>
      <c r="U67" s="77"/>
      <c r="V67" s="120">
        <f t="shared" si="58"/>
        <v>-2.0704027365388084E-2</v>
      </c>
      <c r="Z67">
        <f t="shared" si="21"/>
        <v>-5725.5</v>
      </c>
      <c r="AA67" s="120">
        <f t="shared" si="22"/>
        <v>-1.3520498346170216E-2</v>
      </c>
      <c r="AB67" s="120">
        <f t="shared" si="23"/>
        <v>6.7931249494759122E-4</v>
      </c>
      <c r="AC67" s="120">
        <f t="shared" si="24"/>
        <v>-2.0704027365388084E-2</v>
      </c>
      <c r="AD67" s="120">
        <f t="shared" si="25"/>
        <v>-2.2431586467607026E-3</v>
      </c>
      <c r="AE67" s="120">
        <f t="shared" si="26"/>
        <v>5.0317607145373063E-6</v>
      </c>
      <c r="AF67">
        <f t="shared" si="27"/>
        <v>-2.0704027365388084E-2</v>
      </c>
      <c r="AG67" s="136"/>
      <c r="AH67">
        <f t="shared" si="28"/>
        <v>-1.644296948787851E-2</v>
      </c>
      <c r="AI67">
        <f t="shared" si="29"/>
        <v>1.0243464670869356</v>
      </c>
      <c r="AJ67">
        <f t="shared" si="30"/>
        <v>-0.69936669729587009</v>
      </c>
      <c r="AK67">
        <f t="shared" si="31"/>
        <v>-1.7720821451926643E-2</v>
      </c>
      <c r="AL67">
        <f t="shared" si="32"/>
        <v>-0.62918033873150969</v>
      </c>
      <c r="AM67">
        <f t="shared" si="33"/>
        <v>-0.32539615872470795</v>
      </c>
      <c r="AN67" s="120">
        <f t="shared" si="60"/>
        <v>49.653813290331726</v>
      </c>
      <c r="AO67" s="120">
        <f t="shared" si="60"/>
        <v>49.653813290335535</v>
      </c>
      <c r="AP67" s="120">
        <f t="shared" si="60"/>
        <v>49.653813290490071</v>
      </c>
      <c r="AQ67" s="120">
        <f t="shared" si="60"/>
        <v>49.653813296758393</v>
      </c>
      <c r="AR67" s="120">
        <f t="shared" si="60"/>
        <v>49.653813551020214</v>
      </c>
      <c r="AS67" s="120">
        <f t="shared" si="60"/>
        <v>49.653823864593853</v>
      </c>
      <c r="AT67" s="120">
        <f t="shared" si="60"/>
        <v>49.654242149259915</v>
      </c>
      <c r="AU67" s="120">
        <f t="shared" si="35"/>
        <v>49.671105081511271</v>
      </c>
      <c r="AV67"/>
      <c r="AW67">
        <v>-12000</v>
      </c>
      <c r="AX67">
        <f t="shared" si="62"/>
        <v>8.3118648969724256E-3</v>
      </c>
      <c r="AY67">
        <f t="shared" si="63"/>
        <v>-1.0192493905868027E-2</v>
      </c>
      <c r="AZ67" s="120">
        <f t="shared" si="64"/>
        <v>1.8504358802840452E-2</v>
      </c>
      <c r="BA67">
        <f t="shared" si="65"/>
        <v>0.97874521216305188</v>
      </c>
      <c r="BB67">
        <f t="shared" si="66"/>
        <v>0.81383017469664642</v>
      </c>
      <c r="BC67">
        <f t="shared" si="67"/>
        <v>-2.3544046543176602</v>
      </c>
      <c r="BD67">
        <f t="shared" si="68"/>
        <v>-2.4081158530688147</v>
      </c>
      <c r="BE67">
        <f t="shared" si="61"/>
        <v>47.932642047334568</v>
      </c>
      <c r="BF67">
        <f t="shared" si="61"/>
        <v>47.932642047336344</v>
      </c>
      <c r="BG67">
        <f t="shared" si="61"/>
        <v>47.932642047250951</v>
      </c>
      <c r="BH67">
        <f t="shared" si="61"/>
        <v>47.932642051358378</v>
      </c>
      <c r="BI67">
        <f t="shared" si="61"/>
        <v>47.932641853789754</v>
      </c>
      <c r="BJ67">
        <f t="shared" si="61"/>
        <v>47.932651356943623</v>
      </c>
      <c r="BK67">
        <f t="shared" si="61"/>
        <v>47.932194357415931</v>
      </c>
      <c r="BL67">
        <f t="shared" si="69"/>
        <v>47.954426405309512</v>
      </c>
    </row>
    <row r="68" spans="1:64" s="120" customFormat="1" x14ac:dyDescent="0.2">
      <c r="A68" s="117" t="s">
        <v>238</v>
      </c>
      <c r="B68" s="118" t="s">
        <v>165</v>
      </c>
      <c r="C68" s="117">
        <v>57311.552600000003</v>
      </c>
      <c r="D68" s="117">
        <v>2.9999999999999997E-4</v>
      </c>
      <c r="E68" s="120">
        <f t="shared" si="52"/>
        <v>-5725.548142518066</v>
      </c>
      <c r="F68" s="120">
        <f t="shared" si="14"/>
        <v>-5725.5</v>
      </c>
      <c r="G68" s="120">
        <f t="shared" si="53"/>
        <v>-1.5563656990707386E-2</v>
      </c>
      <c r="K68" s="134">
        <f t="shared" si="59"/>
        <v>-1.5563656990707386E-2</v>
      </c>
      <c r="P68" s="14">
        <f t="shared" si="54"/>
        <v>4.9403703724571653E-3</v>
      </c>
      <c r="Q68" s="135">
        <f t="shared" si="55"/>
        <v>42293.052600000003</v>
      </c>
      <c r="R68" s="120">
        <f t="shared" si="56"/>
        <v>4.204151381094007E-4</v>
      </c>
      <c r="S68" s="136">
        <v>1</v>
      </c>
      <c r="T68" s="120">
        <f t="shared" si="57"/>
        <v>4.204151381094007E-4</v>
      </c>
      <c r="U68" s="77"/>
      <c r="V68" s="120">
        <f t="shared" si="58"/>
        <v>-2.0504027363164552E-2</v>
      </c>
      <c r="Z68">
        <f t="shared" si="21"/>
        <v>-5725.5</v>
      </c>
      <c r="AA68" s="120">
        <f t="shared" si="22"/>
        <v>-1.3520498346170216E-2</v>
      </c>
      <c r="AB68" s="120">
        <f t="shared" si="23"/>
        <v>8.7931249717112386E-4</v>
      </c>
      <c r="AC68" s="120">
        <f t="shared" si="24"/>
        <v>-2.0504027363164552E-2</v>
      </c>
      <c r="AD68" s="120">
        <f t="shared" si="25"/>
        <v>-2.0431586445371699E-3</v>
      </c>
      <c r="AE68" s="120">
        <f t="shared" si="26"/>
        <v>4.1744972467469653E-6</v>
      </c>
      <c r="AF68">
        <f t="shared" si="27"/>
        <v>-2.0504027363164552E-2</v>
      </c>
      <c r="AG68" s="136"/>
      <c r="AH68">
        <f t="shared" si="28"/>
        <v>-1.644296948787851E-2</v>
      </c>
      <c r="AI68">
        <f t="shared" si="29"/>
        <v>1.0243464670869356</v>
      </c>
      <c r="AJ68">
        <f t="shared" si="30"/>
        <v>-0.69936669729587009</v>
      </c>
      <c r="AK68">
        <f t="shared" si="31"/>
        <v>-1.7720821451926643E-2</v>
      </c>
      <c r="AL68">
        <f t="shared" si="32"/>
        <v>-0.62918033873150969</v>
      </c>
      <c r="AM68">
        <f t="shared" si="33"/>
        <v>-0.32539615872470795</v>
      </c>
      <c r="AN68" s="120">
        <f t="shared" si="60"/>
        <v>49.653813290331726</v>
      </c>
      <c r="AO68" s="120">
        <f t="shared" si="60"/>
        <v>49.653813290335535</v>
      </c>
      <c r="AP68" s="120">
        <f t="shared" si="60"/>
        <v>49.653813290490071</v>
      </c>
      <c r="AQ68" s="120">
        <f t="shared" si="60"/>
        <v>49.653813296758393</v>
      </c>
      <c r="AR68" s="120">
        <f t="shared" si="60"/>
        <v>49.653813551020214</v>
      </c>
      <c r="AS68" s="120">
        <f t="shared" si="60"/>
        <v>49.653823864593853</v>
      </c>
      <c r="AT68" s="120">
        <f t="shared" si="60"/>
        <v>49.654242149259915</v>
      </c>
      <c r="AU68" s="120">
        <f t="shared" si="35"/>
        <v>49.671105081511271</v>
      </c>
      <c r="AV68"/>
      <c r="AW68">
        <v>-11800</v>
      </c>
      <c r="AX68">
        <f t="shared" si="62"/>
        <v>7.8111913941373116E-3</v>
      </c>
      <c r="AY68">
        <f t="shared" si="63"/>
        <v>-9.9252934924814878E-3</v>
      </c>
      <c r="AZ68" s="120">
        <f t="shared" si="64"/>
        <v>1.7736484886618799E-2</v>
      </c>
      <c r="BA68">
        <f t="shared" si="65"/>
        <v>0.97989499012929404</v>
      </c>
      <c r="BB68">
        <f t="shared" si="66"/>
        <v>0.78218360305120449</v>
      </c>
      <c r="BC68">
        <f t="shared" si="67"/>
        <v>-2.3018542778888174</v>
      </c>
      <c r="BD68">
        <f t="shared" si="68"/>
        <v>-2.2400648072344032</v>
      </c>
      <c r="BE68">
        <f t="shared" si="61"/>
        <v>47.986278040879796</v>
      </c>
      <c r="BF68">
        <f t="shared" si="61"/>
        <v>47.986278040881096</v>
      </c>
      <c r="BG68">
        <f t="shared" si="61"/>
        <v>47.986278040814675</v>
      </c>
      <c r="BH68">
        <f t="shared" si="61"/>
        <v>47.986278044204759</v>
      </c>
      <c r="BI68">
        <f t="shared" si="61"/>
        <v>47.986277871171858</v>
      </c>
      <c r="BJ68">
        <f t="shared" si="61"/>
        <v>47.986286702970467</v>
      </c>
      <c r="BK68">
        <f t="shared" si="61"/>
        <v>47.985836033999036</v>
      </c>
      <c r="BL68">
        <f t="shared" si="69"/>
        <v>48.009145623612227</v>
      </c>
    </row>
    <row r="69" spans="1:64" s="120" customFormat="1" x14ac:dyDescent="0.2">
      <c r="A69" s="127" t="s">
        <v>315</v>
      </c>
      <c r="B69" s="128" t="str">
        <f>IF(D69=INT(D69),"I","II")</f>
        <v>I</v>
      </c>
      <c r="C69" s="127">
        <v>57311.5527</v>
      </c>
      <c r="D69" s="134"/>
      <c r="E69" s="120">
        <f t="shared" si="52"/>
        <v>-5725.5478331915574</v>
      </c>
      <c r="F69" s="120">
        <f t="shared" si="14"/>
        <v>-5725.5</v>
      </c>
      <c r="G69" s="120">
        <f t="shared" si="53"/>
        <v>-1.5463656993233599E-2</v>
      </c>
      <c r="K69" s="134">
        <f t="shared" si="59"/>
        <v>-1.5463656993233599E-2</v>
      </c>
      <c r="P69" s="14">
        <f t="shared" si="54"/>
        <v>4.9403703724571653E-3</v>
      </c>
      <c r="Q69" s="135">
        <f t="shared" si="55"/>
        <v>42293.0527</v>
      </c>
      <c r="R69" s="120">
        <f t="shared" si="56"/>
        <v>4.1632433273985757E-4</v>
      </c>
      <c r="S69" s="136">
        <v>1</v>
      </c>
      <c r="T69" s="120">
        <f t="shared" si="57"/>
        <v>4.1632433273985757E-4</v>
      </c>
      <c r="U69" s="77"/>
      <c r="V69" s="120">
        <f t="shared" si="58"/>
        <v>-2.0404027365690764E-2</v>
      </c>
      <c r="Z69">
        <f t="shared" si="21"/>
        <v>-5725.5</v>
      </c>
      <c r="AA69" s="120">
        <f t="shared" si="22"/>
        <v>-1.3520498346170216E-2</v>
      </c>
      <c r="AB69" s="120">
        <f t="shared" si="23"/>
        <v>9.7931249464491138E-4</v>
      </c>
      <c r="AC69" s="120">
        <f t="shared" si="24"/>
        <v>-2.0404027365690764E-2</v>
      </c>
      <c r="AD69" s="120">
        <f t="shared" si="25"/>
        <v>-1.9431586470633824E-3</v>
      </c>
      <c r="AE69" s="120">
        <f t="shared" si="26"/>
        <v>3.7758655276571948E-6</v>
      </c>
      <c r="AF69">
        <f t="shared" si="27"/>
        <v>-2.0404027365690764E-2</v>
      </c>
      <c r="AG69" s="136"/>
      <c r="AH69">
        <f t="shared" si="28"/>
        <v>-1.644296948787851E-2</v>
      </c>
      <c r="AI69">
        <f t="shared" si="29"/>
        <v>1.0243464670869356</v>
      </c>
      <c r="AJ69">
        <f t="shared" si="30"/>
        <v>-0.69936669729587009</v>
      </c>
      <c r="AK69">
        <f t="shared" si="31"/>
        <v>-1.7720821451926643E-2</v>
      </c>
      <c r="AL69">
        <f t="shared" si="32"/>
        <v>-0.62918033873150969</v>
      </c>
      <c r="AM69">
        <f t="shared" si="33"/>
        <v>-0.32539615872470795</v>
      </c>
      <c r="AN69" s="120">
        <f t="shared" si="60"/>
        <v>49.653813290331726</v>
      </c>
      <c r="AO69" s="120">
        <f t="shared" si="60"/>
        <v>49.653813290335535</v>
      </c>
      <c r="AP69" s="120">
        <f t="shared" si="60"/>
        <v>49.653813290490071</v>
      </c>
      <c r="AQ69" s="120">
        <f t="shared" si="60"/>
        <v>49.653813296758393</v>
      </c>
      <c r="AR69" s="120">
        <f t="shared" si="60"/>
        <v>49.653813551020214</v>
      </c>
      <c r="AS69" s="120">
        <f t="shared" si="60"/>
        <v>49.653823864593853</v>
      </c>
      <c r="AT69" s="120">
        <f t="shared" si="60"/>
        <v>49.654242149259915</v>
      </c>
      <c r="AU69" s="120">
        <f t="shared" si="35"/>
        <v>49.671105081511271</v>
      </c>
      <c r="AV69"/>
      <c r="AW69">
        <v>-11600</v>
      </c>
      <c r="AX69">
        <f t="shared" si="62"/>
        <v>7.2684222243320877E-3</v>
      </c>
      <c r="AY69">
        <f t="shared" si="63"/>
        <v>-9.6481604261560924E-3</v>
      </c>
      <c r="AZ69" s="120">
        <f t="shared" si="64"/>
        <v>1.691658265048818E-2</v>
      </c>
      <c r="BA69">
        <f t="shared" si="65"/>
        <v>0.98110324499283974</v>
      </c>
      <c r="BB69">
        <f t="shared" si="66"/>
        <v>0.74829349663479283</v>
      </c>
      <c r="BC69">
        <f t="shared" si="67"/>
        <v>-2.249177267503164</v>
      </c>
      <c r="BD69">
        <f t="shared" si="68"/>
        <v>-2.0903605000972036</v>
      </c>
      <c r="BE69">
        <f t="shared" si="61"/>
        <v>48.039978620244007</v>
      </c>
      <c r="BF69">
        <f t="shared" si="61"/>
        <v>48.039978620244916</v>
      </c>
      <c r="BG69">
        <f t="shared" si="61"/>
        <v>48.039978620195271</v>
      </c>
      <c r="BH69">
        <f t="shared" si="61"/>
        <v>48.039978622902787</v>
      </c>
      <c r="BI69">
        <f t="shared" si="61"/>
        <v>48.039978475245555</v>
      </c>
      <c r="BJ69">
        <f t="shared" si="61"/>
        <v>48.039986527936286</v>
      </c>
      <c r="BK69">
        <f t="shared" si="61"/>
        <v>48.039547486575891</v>
      </c>
      <c r="BL69">
        <f t="shared" si="69"/>
        <v>48.063864841914935</v>
      </c>
    </row>
    <row r="70" spans="1:64" s="120" customFormat="1" x14ac:dyDescent="0.2">
      <c r="A70" s="117" t="s">
        <v>238</v>
      </c>
      <c r="B70" s="118" t="s">
        <v>165</v>
      </c>
      <c r="C70" s="117">
        <v>57311.553200000002</v>
      </c>
      <c r="D70" s="117">
        <v>3.8E-3</v>
      </c>
      <c r="E70" s="120">
        <f t="shared" si="52"/>
        <v>-5725.546286558967</v>
      </c>
      <c r="F70" s="120">
        <f t="shared" si="14"/>
        <v>-5725.5</v>
      </c>
      <c r="G70" s="120">
        <f t="shared" si="53"/>
        <v>-1.4963656991312746E-2</v>
      </c>
      <c r="K70" s="134">
        <f t="shared" si="59"/>
        <v>-1.4963656991312746E-2</v>
      </c>
      <c r="P70" s="14">
        <f t="shared" si="54"/>
        <v>4.9403703724571653E-3</v>
      </c>
      <c r="Q70" s="135">
        <f t="shared" si="55"/>
        <v>42293.053200000002</v>
      </c>
      <c r="R70" s="120">
        <f t="shared" si="56"/>
        <v>3.961703052977014E-4</v>
      </c>
      <c r="S70" s="136">
        <v>1</v>
      </c>
      <c r="T70" s="120">
        <f t="shared" si="57"/>
        <v>3.961703052977014E-4</v>
      </c>
      <c r="U70" s="77"/>
      <c r="V70" s="120">
        <f t="shared" si="58"/>
        <v>-1.9904027363769911E-2</v>
      </c>
      <c r="Z70">
        <f t="shared" si="21"/>
        <v>-5725.5</v>
      </c>
      <c r="AA70" s="120">
        <f t="shared" si="22"/>
        <v>-1.3520498346170216E-2</v>
      </c>
      <c r="AB70" s="120">
        <f t="shared" si="23"/>
        <v>1.4793124965657642E-3</v>
      </c>
      <c r="AC70" s="120">
        <f t="shared" si="24"/>
        <v>-1.9904027363769911E-2</v>
      </c>
      <c r="AD70" s="120">
        <f t="shared" si="25"/>
        <v>-1.4431586451425296E-3</v>
      </c>
      <c r="AE70" s="120">
        <f t="shared" si="26"/>
        <v>2.0827068750496218E-6</v>
      </c>
      <c r="AF70">
        <f t="shared" si="27"/>
        <v>-1.9904027363769911E-2</v>
      </c>
      <c r="AG70" s="136"/>
      <c r="AH70">
        <f t="shared" si="28"/>
        <v>-1.644296948787851E-2</v>
      </c>
      <c r="AI70">
        <f t="shared" si="29"/>
        <v>1.0243464670869356</v>
      </c>
      <c r="AJ70">
        <f t="shared" si="30"/>
        <v>-0.69936669729587009</v>
      </c>
      <c r="AK70">
        <f t="shared" si="31"/>
        <v>-1.7720821451926643E-2</v>
      </c>
      <c r="AL70">
        <f t="shared" si="32"/>
        <v>-0.62918033873150969</v>
      </c>
      <c r="AM70">
        <f t="shared" si="33"/>
        <v>-0.32539615872470795</v>
      </c>
      <c r="AN70" s="120">
        <f t="shared" si="60"/>
        <v>49.653813290331726</v>
      </c>
      <c r="AO70" s="120">
        <f t="shared" si="60"/>
        <v>49.653813290335535</v>
      </c>
      <c r="AP70" s="120">
        <f t="shared" si="60"/>
        <v>49.653813290490071</v>
      </c>
      <c r="AQ70" s="120">
        <f t="shared" si="60"/>
        <v>49.653813296758393</v>
      </c>
      <c r="AR70" s="120">
        <f t="shared" si="60"/>
        <v>49.653813551020214</v>
      </c>
      <c r="AS70" s="120">
        <f t="shared" si="60"/>
        <v>49.653823864593853</v>
      </c>
      <c r="AT70" s="120">
        <f t="shared" si="60"/>
        <v>49.654242149259915</v>
      </c>
      <c r="AU70" s="120">
        <f t="shared" si="35"/>
        <v>49.671105081511271</v>
      </c>
      <c r="AV70"/>
      <c r="AW70">
        <v>-11400</v>
      </c>
      <c r="AX70">
        <f t="shared" si="62"/>
        <v>6.6856891164862077E-3</v>
      </c>
      <c r="AY70">
        <f t="shared" si="63"/>
        <v>-9.3610947068918371E-3</v>
      </c>
      <c r="AZ70" s="120">
        <f t="shared" si="64"/>
        <v>1.6046783823378045E-2</v>
      </c>
      <c r="BA70">
        <f t="shared" si="65"/>
        <v>0.98236716837373661</v>
      </c>
      <c r="BB70">
        <f t="shared" si="66"/>
        <v>0.71223415365105158</v>
      </c>
      <c r="BC70">
        <f t="shared" si="67"/>
        <v>-2.196367329150803</v>
      </c>
      <c r="BD70">
        <f t="shared" si="68"/>
        <v>-1.9559631397128743</v>
      </c>
      <c r="BE70">
        <f t="shared" si="61"/>
        <v>48.09374691205381</v>
      </c>
      <c r="BF70">
        <f t="shared" si="61"/>
        <v>48.093746912054414</v>
      </c>
      <c r="BG70">
        <f t="shared" si="61"/>
        <v>48.093746912018915</v>
      </c>
      <c r="BH70">
        <f t="shared" si="61"/>
        <v>48.093746914103683</v>
      </c>
      <c r="BI70">
        <f t="shared" si="61"/>
        <v>48.093746791659726</v>
      </c>
      <c r="BJ70">
        <f t="shared" si="61"/>
        <v>48.09375398316682</v>
      </c>
      <c r="BK70">
        <f t="shared" si="61"/>
        <v>48.09333173183861</v>
      </c>
      <c r="BL70">
        <f t="shared" si="69"/>
        <v>48.118584060217643</v>
      </c>
    </row>
    <row r="71" spans="1:64" s="120" customFormat="1" x14ac:dyDescent="0.2">
      <c r="A71" s="117" t="s">
        <v>238</v>
      </c>
      <c r="B71" s="118" t="s">
        <v>106</v>
      </c>
      <c r="C71" s="117">
        <v>57311.715600000003</v>
      </c>
      <c r="D71" s="117">
        <v>1.6000000000000001E-3</v>
      </c>
      <c r="E71" s="120">
        <f t="shared" si="52"/>
        <v>-5725.0439402956808</v>
      </c>
      <c r="F71" s="120">
        <f t="shared" si="14"/>
        <v>-5725</v>
      </c>
      <c r="G71" s="120">
        <f t="shared" si="53"/>
        <v>-1.4205149993358646E-2</v>
      </c>
      <c r="K71" s="134">
        <f t="shared" si="59"/>
        <v>-1.4205149993358646E-2</v>
      </c>
      <c r="P71" s="14">
        <f t="shared" si="54"/>
        <v>4.941195303384268E-3</v>
      </c>
      <c r="Q71" s="135">
        <f t="shared" si="55"/>
        <v>42293.215600000003</v>
      </c>
      <c r="R71" s="120">
        <f t="shared" si="56"/>
        <v>3.6658253822210947E-4</v>
      </c>
      <c r="S71" s="136">
        <v>1</v>
      </c>
      <c r="T71" s="120">
        <f t="shared" si="57"/>
        <v>3.6658253822210947E-4</v>
      </c>
      <c r="U71" s="77"/>
      <c r="V71" s="120">
        <f t="shared" si="58"/>
        <v>-1.9146345296742914E-2</v>
      </c>
      <c r="Z71">
        <f t="shared" si="21"/>
        <v>-5725</v>
      </c>
      <c r="AA71" s="120">
        <f t="shared" si="22"/>
        <v>-1.3521339070885468E-2</v>
      </c>
      <c r="AB71" s="120">
        <f t="shared" si="23"/>
        <v>2.2400948658777599E-3</v>
      </c>
      <c r="AC71" s="120">
        <f t="shared" si="24"/>
        <v>-1.9146345296742914E-2</v>
      </c>
      <c r="AD71" s="120">
        <f t="shared" si="25"/>
        <v>-6.8381092247317768E-4</v>
      </c>
      <c r="AE71" s="120">
        <f t="shared" si="26"/>
        <v>4.6759737769361823E-7</v>
      </c>
      <c r="AF71">
        <f t="shared" si="27"/>
        <v>-1.9146345296742914E-2</v>
      </c>
      <c r="AG71" s="136"/>
      <c r="AH71">
        <f t="shared" si="28"/>
        <v>-1.6445244859236405E-2</v>
      </c>
      <c r="AI71">
        <f t="shared" si="29"/>
        <v>1.0243490139562825</v>
      </c>
      <c r="AJ71">
        <f t="shared" si="30"/>
        <v>-0.69946942728811357</v>
      </c>
      <c r="AK71">
        <f t="shared" si="31"/>
        <v>-1.7717321803903275E-2</v>
      </c>
      <c r="AL71">
        <f t="shared" si="32"/>
        <v>-0.62903660268280992</v>
      </c>
      <c r="AM71">
        <f t="shared" si="33"/>
        <v>-0.3253166829812123</v>
      </c>
      <c r="AN71" s="120">
        <f t="shared" ref="AN71:AT80" si="70">$AU71+$AB$7*SIN(AO71)</f>
        <v>49.653953546281819</v>
      </c>
      <c r="AO71" s="120">
        <f t="shared" si="70"/>
        <v>49.653953546285635</v>
      </c>
      <c r="AP71" s="120">
        <f t="shared" si="70"/>
        <v>49.653953546440206</v>
      </c>
      <c r="AQ71" s="120">
        <f t="shared" si="70"/>
        <v>49.653953552709716</v>
      </c>
      <c r="AR71" s="120">
        <f t="shared" si="70"/>
        <v>49.653953806994302</v>
      </c>
      <c r="AS71" s="120">
        <f t="shared" si="70"/>
        <v>49.653964120477177</v>
      </c>
      <c r="AT71" s="120">
        <f t="shared" si="70"/>
        <v>49.654382360347114</v>
      </c>
      <c r="AU71" s="120">
        <f t="shared" si="35"/>
        <v>49.67124187955703</v>
      </c>
      <c r="AV71"/>
      <c r="AW71">
        <v>-11200</v>
      </c>
      <c r="AX71">
        <f t="shared" si="62"/>
        <v>6.0652743897374635E-3</v>
      </c>
      <c r="AY71">
        <f t="shared" si="63"/>
        <v>-9.0640963346887288E-3</v>
      </c>
      <c r="AZ71" s="120">
        <f t="shared" si="64"/>
        <v>1.5129370724426192E-2</v>
      </c>
      <c r="BA71">
        <f t="shared" si="65"/>
        <v>0.98368377248077621</v>
      </c>
      <c r="BB71">
        <f t="shared" si="66"/>
        <v>0.67408631315506229</v>
      </c>
      <c r="BC71">
        <f t="shared" si="67"/>
        <v>-2.1434184578246809</v>
      </c>
      <c r="BD71">
        <f t="shared" si="68"/>
        <v>-1.8344661207678157</v>
      </c>
      <c r="BE71">
        <f t="shared" si="61"/>
        <v>48.147585884211786</v>
      </c>
      <c r="BF71">
        <f t="shared" si="61"/>
        <v>48.147585884212162</v>
      </c>
      <c r="BG71">
        <f t="shared" si="61"/>
        <v>48.14758588418804</v>
      </c>
      <c r="BH71">
        <f t="shared" si="61"/>
        <v>48.147585885728063</v>
      </c>
      <c r="BI71">
        <f t="shared" si="61"/>
        <v>48.147585787418429</v>
      </c>
      <c r="BJ71">
        <f t="shared" si="61"/>
        <v>48.147592063182699</v>
      </c>
      <c r="BK71">
        <f t="shared" si="61"/>
        <v>48.147191568578336</v>
      </c>
      <c r="BL71">
        <f t="shared" si="69"/>
        <v>48.173303278520351</v>
      </c>
    </row>
    <row r="72" spans="1:64" s="120" customFormat="1" x14ac:dyDescent="0.2">
      <c r="A72" s="117" t="s">
        <v>238</v>
      </c>
      <c r="B72" s="118" t="s">
        <v>106</v>
      </c>
      <c r="C72" s="117">
        <v>57311.715600000003</v>
      </c>
      <c r="D72" s="117">
        <v>0</v>
      </c>
      <c r="E72" s="120">
        <f t="shared" si="52"/>
        <v>-5725.0439402956808</v>
      </c>
      <c r="F72" s="120">
        <f t="shared" si="14"/>
        <v>-5725</v>
      </c>
      <c r="G72" s="120">
        <f t="shared" si="53"/>
        <v>-1.4205149993358646E-2</v>
      </c>
      <c r="K72" s="134">
        <f t="shared" si="59"/>
        <v>-1.4205149993358646E-2</v>
      </c>
      <c r="P72" s="14">
        <f t="shared" si="54"/>
        <v>4.941195303384268E-3</v>
      </c>
      <c r="Q72" s="135">
        <f t="shared" si="55"/>
        <v>42293.215600000003</v>
      </c>
      <c r="R72" s="120">
        <f t="shared" si="56"/>
        <v>3.6658253822210947E-4</v>
      </c>
      <c r="S72" s="136">
        <v>1</v>
      </c>
      <c r="T72" s="120">
        <f t="shared" si="57"/>
        <v>3.6658253822210947E-4</v>
      </c>
      <c r="U72" s="77"/>
      <c r="V72" s="120">
        <f t="shared" si="58"/>
        <v>-1.9146345296742914E-2</v>
      </c>
      <c r="Z72">
        <f t="shared" si="21"/>
        <v>-5725</v>
      </c>
      <c r="AA72" s="120">
        <f t="shared" si="22"/>
        <v>-1.3521339070885468E-2</v>
      </c>
      <c r="AB72" s="120">
        <f t="shared" si="23"/>
        <v>2.2400948658777599E-3</v>
      </c>
      <c r="AC72" s="120">
        <f t="shared" si="24"/>
        <v>-1.9146345296742914E-2</v>
      </c>
      <c r="AD72" s="120">
        <f t="shared" si="25"/>
        <v>-6.8381092247317768E-4</v>
      </c>
      <c r="AE72" s="120">
        <f t="shared" si="26"/>
        <v>4.6759737769361823E-7</v>
      </c>
      <c r="AF72">
        <f t="shared" si="27"/>
        <v>-1.9146345296742914E-2</v>
      </c>
      <c r="AG72" s="136"/>
      <c r="AH72">
        <f t="shared" si="28"/>
        <v>-1.6445244859236405E-2</v>
      </c>
      <c r="AI72">
        <f t="shared" si="29"/>
        <v>1.0243490139562825</v>
      </c>
      <c r="AJ72">
        <f t="shared" si="30"/>
        <v>-0.69946942728811357</v>
      </c>
      <c r="AK72">
        <f t="shared" si="31"/>
        <v>-1.7717321803903275E-2</v>
      </c>
      <c r="AL72">
        <f t="shared" si="32"/>
        <v>-0.62903660268280992</v>
      </c>
      <c r="AM72">
        <f t="shared" si="33"/>
        <v>-0.3253166829812123</v>
      </c>
      <c r="AN72" s="120">
        <f t="shared" si="70"/>
        <v>49.653953546281819</v>
      </c>
      <c r="AO72" s="120">
        <f t="shared" si="70"/>
        <v>49.653953546285635</v>
      </c>
      <c r="AP72" s="120">
        <f t="shared" si="70"/>
        <v>49.653953546440206</v>
      </c>
      <c r="AQ72" s="120">
        <f t="shared" si="70"/>
        <v>49.653953552709716</v>
      </c>
      <c r="AR72" s="120">
        <f t="shared" si="70"/>
        <v>49.653953806994302</v>
      </c>
      <c r="AS72" s="120">
        <f t="shared" si="70"/>
        <v>49.653964120477177</v>
      </c>
      <c r="AT72" s="120">
        <f t="shared" si="70"/>
        <v>49.654382360347114</v>
      </c>
      <c r="AU72" s="120">
        <f t="shared" si="35"/>
        <v>49.67124187955703</v>
      </c>
      <c r="AV72"/>
      <c r="AW72">
        <v>-11000</v>
      </c>
      <c r="AX72">
        <f t="shared" si="62"/>
        <v>5.4096077532523757E-3</v>
      </c>
      <c r="AY72">
        <f t="shared" si="63"/>
        <v>-8.7571653095467623E-3</v>
      </c>
      <c r="AZ72" s="120">
        <f t="shared" si="64"/>
        <v>1.4166773062799138E-2</v>
      </c>
      <c r="BA72">
        <f t="shared" si="65"/>
        <v>0.98504989016869682</v>
      </c>
      <c r="BB72">
        <f t="shared" si="66"/>
        <v>0.63393721005118731</v>
      </c>
      <c r="BC72">
        <f t="shared" si="67"/>
        <v>-2.0903249575147069</v>
      </c>
      <c r="BD72">
        <f t="shared" si="68"/>
        <v>-1.7239390991597832</v>
      </c>
      <c r="BE72">
        <f t="shared" ref="BE72:BK81" si="71">$BL72+$AB$7*SIN(BF72)</f>
        <v>48.201498336069569</v>
      </c>
      <c r="BF72">
        <f t="shared" si="71"/>
        <v>48.20149833606979</v>
      </c>
      <c r="BG72">
        <f t="shared" si="71"/>
        <v>48.201498336054335</v>
      </c>
      <c r="BH72">
        <f t="shared" si="71"/>
        <v>48.201498337138467</v>
      </c>
      <c r="BI72">
        <f t="shared" si="71"/>
        <v>48.201498261093541</v>
      </c>
      <c r="BJ72">
        <f t="shared" si="71"/>
        <v>48.201503595184356</v>
      </c>
      <c r="BK72">
        <f t="shared" si="71"/>
        <v>48.201129569307227</v>
      </c>
      <c r="BL72">
        <f t="shared" si="69"/>
        <v>48.228022496823066</v>
      </c>
    </row>
    <row r="73" spans="1:64" s="120" customFormat="1" x14ac:dyDescent="0.2">
      <c r="A73" s="117" t="s">
        <v>238</v>
      </c>
      <c r="B73" s="118" t="s">
        <v>165</v>
      </c>
      <c r="C73" s="117">
        <v>57330.628700000001</v>
      </c>
      <c r="D73" s="117">
        <v>5.9999999999999995E-4</v>
      </c>
      <c r="E73" s="120">
        <f t="shared" si="52"/>
        <v>-5666.5407068468357</v>
      </c>
      <c r="F73" s="120">
        <f t="shared" si="14"/>
        <v>-5666.5</v>
      </c>
      <c r="G73" s="120">
        <f t="shared" si="53"/>
        <v>-1.3159830996301025E-2</v>
      </c>
      <c r="K73" s="134">
        <f t="shared" si="59"/>
        <v>-1.3159830996301025E-2</v>
      </c>
      <c r="P73" s="14">
        <f t="shared" si="54"/>
        <v>5.0361712215601998E-3</v>
      </c>
      <c r="Q73" s="135">
        <f t="shared" si="55"/>
        <v>42312.128700000001</v>
      </c>
      <c r="R73" s="120">
        <f t="shared" si="56"/>
        <v>3.3109449671241061E-4</v>
      </c>
      <c r="S73" s="136">
        <v>1</v>
      </c>
      <c r="T73" s="120">
        <f t="shared" si="57"/>
        <v>3.3109449671241061E-4</v>
      </c>
      <c r="U73" s="77"/>
      <c r="V73" s="120">
        <f t="shared" si="58"/>
        <v>-1.8196002217861225E-2</v>
      </c>
      <c r="Z73">
        <f t="shared" si="21"/>
        <v>-5666.5</v>
      </c>
      <c r="AA73" s="120">
        <f t="shared" si="22"/>
        <v>-1.3617068373362323E-2</v>
      </c>
      <c r="AB73" s="120">
        <f t="shared" si="23"/>
        <v>3.5494253544968053E-3</v>
      </c>
      <c r="AC73" s="120">
        <f t="shared" si="24"/>
        <v>-1.8196002217861225E-2</v>
      </c>
      <c r="AD73" s="120">
        <f t="shared" si="25"/>
        <v>4.5723737706129808E-4</v>
      </c>
      <c r="AE73" s="120">
        <f t="shared" si="26"/>
        <v>2.0906601898189567E-7</v>
      </c>
      <c r="AF73">
        <f t="shared" si="27"/>
        <v>-1.8196002217861225E-2</v>
      </c>
      <c r="AG73" s="136"/>
      <c r="AH73">
        <f t="shared" si="28"/>
        <v>-1.670925635079783E-2</v>
      </c>
      <c r="AI73">
        <f t="shared" si="29"/>
        <v>1.024643595885689</v>
      </c>
      <c r="AJ73">
        <f t="shared" si="30"/>
        <v>-0.71139195812426004</v>
      </c>
      <c r="AK73">
        <f t="shared" si="31"/>
        <v>-1.7305234883385749E-2</v>
      </c>
      <c r="AL73">
        <f t="shared" si="32"/>
        <v>-0.6122145879300428</v>
      </c>
      <c r="AM73">
        <f t="shared" si="33"/>
        <v>-0.31604069335115736</v>
      </c>
      <c r="AN73" s="120">
        <f t="shared" si="70"/>
        <v>49.670365881456469</v>
      </c>
      <c r="AO73" s="120">
        <f t="shared" si="70"/>
        <v>49.670365881460448</v>
      </c>
      <c r="AP73" s="120">
        <f t="shared" si="70"/>
        <v>49.670365881620064</v>
      </c>
      <c r="AQ73" s="120">
        <f t="shared" si="70"/>
        <v>49.670365888021195</v>
      </c>
      <c r="AR73" s="120">
        <f t="shared" si="70"/>
        <v>49.670366144724788</v>
      </c>
      <c r="AS73" s="120">
        <f t="shared" si="70"/>
        <v>49.670376439240862</v>
      </c>
      <c r="AT73" s="120">
        <f t="shared" si="70"/>
        <v>49.670789218378502</v>
      </c>
      <c r="AU73" s="120">
        <f t="shared" si="35"/>
        <v>49.687247250910573</v>
      </c>
      <c r="AV73"/>
      <c r="AW73">
        <v>-10800</v>
      </c>
      <c r="AX73">
        <f t="shared" si="62"/>
        <v>4.7212626654278556E-3</v>
      </c>
      <c r="AY73">
        <f t="shared" si="63"/>
        <v>-8.4403016314659393E-3</v>
      </c>
      <c r="AZ73" s="120">
        <f t="shared" si="64"/>
        <v>1.3161564296893795E-2</v>
      </c>
      <c r="BA73">
        <f t="shared" si="65"/>
        <v>0.98646217555892801</v>
      </c>
      <c r="BB73">
        <f t="shared" si="66"/>
        <v>0.5918806148089365</v>
      </c>
      <c r="BC73">
        <f t="shared" si="67"/>
        <v>-2.0370814614701982</v>
      </c>
      <c r="BD73">
        <f t="shared" si="68"/>
        <v>-1.6228155231429506</v>
      </c>
      <c r="BE73">
        <f t="shared" si="71"/>
        <v>48.255486888619018</v>
      </c>
      <c r="BF73">
        <f t="shared" si="71"/>
        <v>48.255486888619131</v>
      </c>
      <c r="BG73">
        <f t="shared" si="71"/>
        <v>48.255486888609909</v>
      </c>
      <c r="BH73">
        <f t="shared" si="71"/>
        <v>48.255486889330548</v>
      </c>
      <c r="BI73">
        <f t="shared" si="71"/>
        <v>48.255486833049538</v>
      </c>
      <c r="BJ73">
        <f t="shared" si="71"/>
        <v>48.25549122851632</v>
      </c>
      <c r="BK73">
        <f t="shared" si="71"/>
        <v>48.255148072557759</v>
      </c>
      <c r="BL73">
        <f t="shared" si="69"/>
        <v>48.282741715125773</v>
      </c>
    </row>
    <row r="74" spans="1:64" s="120" customFormat="1" x14ac:dyDescent="0.2">
      <c r="A74" s="127" t="s">
        <v>315</v>
      </c>
      <c r="B74" s="128" t="str">
        <f>IF(D74=INT(D74),"I","II")</f>
        <v>I</v>
      </c>
      <c r="C74" s="127">
        <v>57330.628799999999</v>
      </c>
      <c r="D74" s="134"/>
      <c r="E74" s="120">
        <f t="shared" si="52"/>
        <v>-5666.5403975203262</v>
      </c>
      <c r="F74" s="120">
        <f t="shared" si="14"/>
        <v>-5666.5</v>
      </c>
      <c r="G74" s="120">
        <f t="shared" si="53"/>
        <v>-1.3059830998827238E-2</v>
      </c>
      <c r="K74" s="134">
        <f t="shared" si="59"/>
        <v>-1.3059830998827238E-2</v>
      </c>
      <c r="P74" s="14">
        <f t="shared" si="54"/>
        <v>5.0361712215601998E-3</v>
      </c>
      <c r="Q74" s="135">
        <f t="shared" si="55"/>
        <v>42312.128799999999</v>
      </c>
      <c r="R74" s="120">
        <f t="shared" si="56"/>
        <v>3.2746529636026704E-4</v>
      </c>
      <c r="S74" s="136">
        <v>1</v>
      </c>
      <c r="T74" s="120">
        <f t="shared" si="57"/>
        <v>3.2746529636026704E-4</v>
      </c>
      <c r="U74" s="77"/>
      <c r="V74" s="120">
        <f t="shared" si="58"/>
        <v>-1.8096002220387437E-2</v>
      </c>
      <c r="Z74">
        <f t="shared" si="21"/>
        <v>-5666.5</v>
      </c>
      <c r="AA74" s="120">
        <f t="shared" si="22"/>
        <v>-1.3617068373362323E-2</v>
      </c>
      <c r="AB74" s="120">
        <f t="shared" si="23"/>
        <v>3.6494253519705928E-3</v>
      </c>
      <c r="AC74" s="120">
        <f t="shared" si="24"/>
        <v>-1.8096002220387437E-2</v>
      </c>
      <c r="AD74" s="120">
        <f t="shared" si="25"/>
        <v>5.5723737453508559E-4</v>
      </c>
      <c r="AE74" s="120">
        <f t="shared" si="26"/>
        <v>3.1051349157875528E-7</v>
      </c>
      <c r="AF74">
        <f t="shared" si="27"/>
        <v>-1.8096002220387437E-2</v>
      </c>
      <c r="AG74" s="136"/>
      <c r="AH74">
        <f t="shared" si="28"/>
        <v>-1.670925635079783E-2</v>
      </c>
      <c r="AI74">
        <f t="shared" si="29"/>
        <v>1.024643595885689</v>
      </c>
      <c r="AJ74">
        <f t="shared" si="30"/>
        <v>-0.71139195812426004</v>
      </c>
      <c r="AK74">
        <f t="shared" si="31"/>
        <v>-1.7305234883385749E-2</v>
      </c>
      <c r="AL74">
        <f t="shared" si="32"/>
        <v>-0.6122145879300428</v>
      </c>
      <c r="AM74">
        <f t="shared" si="33"/>
        <v>-0.31604069335115736</v>
      </c>
      <c r="AN74" s="120">
        <f t="shared" si="70"/>
        <v>49.670365881456469</v>
      </c>
      <c r="AO74" s="120">
        <f t="shared" si="70"/>
        <v>49.670365881460448</v>
      </c>
      <c r="AP74" s="120">
        <f t="shared" si="70"/>
        <v>49.670365881620064</v>
      </c>
      <c r="AQ74" s="120">
        <f t="shared" si="70"/>
        <v>49.670365888021195</v>
      </c>
      <c r="AR74" s="120">
        <f t="shared" si="70"/>
        <v>49.670366144724788</v>
      </c>
      <c r="AS74" s="120">
        <f t="shared" si="70"/>
        <v>49.670376439240862</v>
      </c>
      <c r="AT74" s="120">
        <f t="shared" si="70"/>
        <v>49.670789218378502</v>
      </c>
      <c r="AU74" s="120">
        <f t="shared" si="35"/>
        <v>49.687247250910573</v>
      </c>
      <c r="AV74"/>
      <c r="AW74">
        <v>-10600</v>
      </c>
      <c r="AX74">
        <f t="shared" si="62"/>
        <v>4.0029522248137966E-3</v>
      </c>
      <c r="AY74">
        <f t="shared" si="63"/>
        <v>-8.1135053004462599E-3</v>
      </c>
      <c r="AZ74" s="120">
        <f t="shared" si="64"/>
        <v>1.2116457525260057E-2</v>
      </c>
      <c r="BA74">
        <f t="shared" si="65"/>
        <v>0.98791710531282728</v>
      </c>
      <c r="BB74">
        <f t="shared" si="66"/>
        <v>0.54801685487759966</v>
      </c>
      <c r="BC74">
        <f t="shared" si="67"/>
        <v>-1.9836829526685225</v>
      </c>
      <c r="BD74">
        <f t="shared" si="68"/>
        <v>-1.5298105892633709</v>
      </c>
      <c r="BE74">
        <f t="shared" si="71"/>
        <v>48.309553974734882</v>
      </c>
      <c r="BF74">
        <f t="shared" si="71"/>
        <v>48.309553974734939</v>
      </c>
      <c r="BG74">
        <f t="shared" si="71"/>
        <v>48.309553974729887</v>
      </c>
      <c r="BH74">
        <f t="shared" si="71"/>
        <v>48.309553975176335</v>
      </c>
      <c r="BI74">
        <f t="shared" si="71"/>
        <v>48.309553935712344</v>
      </c>
      <c r="BJ74">
        <f t="shared" si="71"/>
        <v>48.309557424162094</v>
      </c>
      <c r="BK74">
        <f t="shared" si="71"/>
        <v>48.309249175882492</v>
      </c>
      <c r="BL74">
        <f t="shared" si="69"/>
        <v>48.337460933428481</v>
      </c>
    </row>
    <row r="75" spans="1:64" s="120" customFormat="1" x14ac:dyDescent="0.2">
      <c r="A75" s="117" t="s">
        <v>238</v>
      </c>
      <c r="B75" s="118" t="s">
        <v>165</v>
      </c>
      <c r="C75" s="117">
        <v>57330.628900000003</v>
      </c>
      <c r="D75" s="117">
        <v>1E-3</v>
      </c>
      <c r="E75" s="120">
        <f t="shared" si="52"/>
        <v>-5666.5400881937949</v>
      </c>
      <c r="F75" s="120">
        <f t="shared" si="14"/>
        <v>-5666.5</v>
      </c>
      <c r="G75" s="120">
        <f t="shared" si="53"/>
        <v>-1.2959830994077493E-2</v>
      </c>
      <c r="K75" s="134">
        <f t="shared" si="59"/>
        <v>-1.2959830994077493E-2</v>
      </c>
      <c r="P75" s="14">
        <f t="shared" si="54"/>
        <v>5.0361712215601998E-3</v>
      </c>
      <c r="Q75" s="135">
        <f t="shared" si="55"/>
        <v>42312.128900000003</v>
      </c>
      <c r="R75" s="120">
        <f t="shared" si="56"/>
        <v>3.2385609574523674E-4</v>
      </c>
      <c r="S75" s="136">
        <v>1</v>
      </c>
      <c r="T75" s="120">
        <f t="shared" si="57"/>
        <v>3.2385609574523674E-4</v>
      </c>
      <c r="U75" s="77"/>
      <c r="V75" s="120">
        <f t="shared" si="58"/>
        <v>-1.7996002215637692E-2</v>
      </c>
      <c r="Z75">
        <f t="shared" si="21"/>
        <v>-5666.5</v>
      </c>
      <c r="AA75" s="120">
        <f t="shared" si="22"/>
        <v>-1.3617068373362323E-2</v>
      </c>
      <c r="AB75" s="120">
        <f t="shared" si="23"/>
        <v>3.749425356720338E-3</v>
      </c>
      <c r="AC75" s="120">
        <f t="shared" si="24"/>
        <v>-1.7996002215637692E-2</v>
      </c>
      <c r="AD75" s="120">
        <f t="shared" si="25"/>
        <v>6.5723737928483073E-4</v>
      </c>
      <c r="AE75" s="120">
        <f t="shared" si="26"/>
        <v>4.3196097272919244E-7</v>
      </c>
      <c r="AF75">
        <f t="shared" si="27"/>
        <v>-1.7996002215637692E-2</v>
      </c>
      <c r="AG75" s="136"/>
      <c r="AH75">
        <f t="shared" si="28"/>
        <v>-1.670925635079783E-2</v>
      </c>
      <c r="AI75">
        <f t="shared" si="29"/>
        <v>1.024643595885689</v>
      </c>
      <c r="AJ75">
        <f t="shared" si="30"/>
        <v>-0.71139195812426004</v>
      </c>
      <c r="AK75">
        <f t="shared" si="31"/>
        <v>-1.7305234883385749E-2</v>
      </c>
      <c r="AL75">
        <f t="shared" si="32"/>
        <v>-0.6122145879300428</v>
      </c>
      <c r="AM75">
        <f t="shared" si="33"/>
        <v>-0.31604069335115736</v>
      </c>
      <c r="AN75" s="120">
        <f t="shared" si="70"/>
        <v>49.670365881456469</v>
      </c>
      <c r="AO75" s="120">
        <f t="shared" si="70"/>
        <v>49.670365881460448</v>
      </c>
      <c r="AP75" s="120">
        <f t="shared" si="70"/>
        <v>49.670365881620064</v>
      </c>
      <c r="AQ75" s="120">
        <f t="shared" si="70"/>
        <v>49.670365888021195</v>
      </c>
      <c r="AR75" s="120">
        <f t="shared" si="70"/>
        <v>49.670366144724788</v>
      </c>
      <c r="AS75" s="120">
        <f t="shared" si="70"/>
        <v>49.670376439240862</v>
      </c>
      <c r="AT75" s="120">
        <f t="shared" si="70"/>
        <v>49.670789218378502</v>
      </c>
      <c r="AU75" s="120">
        <f t="shared" si="35"/>
        <v>49.687247250910573</v>
      </c>
      <c r="AV75"/>
      <c r="AW75">
        <v>-10400</v>
      </c>
      <c r="AX75">
        <f t="shared" si="62"/>
        <v>3.2575245654742676E-3</v>
      </c>
      <c r="AY75">
        <f t="shared" si="63"/>
        <v>-7.7767763164877293E-3</v>
      </c>
      <c r="AZ75" s="120">
        <f t="shared" si="64"/>
        <v>1.1034300881961997E-2</v>
      </c>
      <c r="BA75">
        <f t="shared" si="65"/>
        <v>0.98941098064859789</v>
      </c>
      <c r="BB75">
        <f t="shared" si="66"/>
        <v>0.50245281465111313</v>
      </c>
      <c r="BC75">
        <f t="shared" si="67"/>
        <v>-1.9301247844152247</v>
      </c>
      <c r="BD75">
        <f t="shared" si="68"/>
        <v>-1.443860434402304</v>
      </c>
      <c r="BE75">
        <f t="shared" si="71"/>
        <v>48.363701829507164</v>
      </c>
      <c r="BF75">
        <f t="shared" si="71"/>
        <v>48.363701829507193</v>
      </c>
      <c r="BG75">
        <f t="shared" si="71"/>
        <v>48.363701829504713</v>
      </c>
      <c r="BH75">
        <f t="shared" si="71"/>
        <v>48.363701829757566</v>
      </c>
      <c r="BI75">
        <f t="shared" si="71"/>
        <v>48.363701803918993</v>
      </c>
      <c r="BJ75">
        <f t="shared" si="71"/>
        <v>48.363704444326622</v>
      </c>
      <c r="BK75">
        <f t="shared" si="71"/>
        <v>48.363434729575118</v>
      </c>
      <c r="BL75">
        <f t="shared" si="69"/>
        <v>48.392180151731189</v>
      </c>
    </row>
    <row r="76" spans="1:64" s="120" customFormat="1" x14ac:dyDescent="0.2">
      <c r="A76" s="117" t="s">
        <v>238</v>
      </c>
      <c r="B76" s="118" t="s">
        <v>165</v>
      </c>
      <c r="C76" s="117">
        <v>57330.629500000003</v>
      </c>
      <c r="D76" s="117">
        <v>2.5000000000000001E-3</v>
      </c>
      <c r="E76" s="120">
        <f t="shared" si="52"/>
        <v>-5666.5382322346959</v>
      </c>
      <c r="F76" s="120">
        <f t="shared" si="14"/>
        <v>-5666.5</v>
      </c>
      <c r="G76" s="120">
        <f t="shared" si="53"/>
        <v>-1.2359830994682852E-2</v>
      </c>
      <c r="K76" s="134">
        <f t="shared" si="59"/>
        <v>-1.2359830994682852E-2</v>
      </c>
      <c r="P76" s="14">
        <f t="shared" si="54"/>
        <v>5.0361712215601998E-3</v>
      </c>
      <c r="Q76" s="135">
        <f t="shared" si="55"/>
        <v>42312.129500000003</v>
      </c>
      <c r="R76" s="120">
        <f t="shared" si="56"/>
        <v>3.0262089310753316E-4</v>
      </c>
      <c r="S76" s="136">
        <v>1</v>
      </c>
      <c r="T76" s="120">
        <f t="shared" si="57"/>
        <v>3.0262089310753316E-4</v>
      </c>
      <c r="U76" s="77"/>
      <c r="V76" s="120">
        <f t="shared" si="58"/>
        <v>-1.7396002216243052E-2</v>
      </c>
      <c r="Z76">
        <f t="shared" si="21"/>
        <v>-5666.5</v>
      </c>
      <c r="AA76" s="120">
        <f t="shared" si="22"/>
        <v>-1.3617068373362323E-2</v>
      </c>
      <c r="AB76" s="120">
        <f t="shared" si="23"/>
        <v>4.3494253561149783E-3</v>
      </c>
      <c r="AC76" s="120">
        <f t="shared" si="24"/>
        <v>-1.7396002216243052E-2</v>
      </c>
      <c r="AD76" s="120">
        <f t="shared" si="25"/>
        <v>1.2572373786794711E-3</v>
      </c>
      <c r="AE76" s="120">
        <f t="shared" si="26"/>
        <v>1.5806458263488276E-6</v>
      </c>
      <c r="AF76">
        <f t="shared" si="27"/>
        <v>-1.7396002216243052E-2</v>
      </c>
      <c r="AG76" s="136"/>
      <c r="AH76">
        <f t="shared" si="28"/>
        <v>-1.670925635079783E-2</v>
      </c>
      <c r="AI76">
        <f t="shared" si="29"/>
        <v>1.024643595885689</v>
      </c>
      <c r="AJ76">
        <f t="shared" si="30"/>
        <v>-0.71139195812426004</v>
      </c>
      <c r="AK76">
        <f t="shared" si="31"/>
        <v>-1.7305234883385749E-2</v>
      </c>
      <c r="AL76">
        <f t="shared" si="32"/>
        <v>-0.6122145879300428</v>
      </c>
      <c r="AM76">
        <f t="shared" si="33"/>
        <v>-0.31604069335115736</v>
      </c>
      <c r="AN76" s="120">
        <f t="shared" si="70"/>
        <v>49.670365881456469</v>
      </c>
      <c r="AO76" s="120">
        <f t="shared" si="70"/>
        <v>49.670365881460448</v>
      </c>
      <c r="AP76" s="120">
        <f t="shared" si="70"/>
        <v>49.670365881620064</v>
      </c>
      <c r="AQ76" s="120">
        <f t="shared" si="70"/>
        <v>49.670365888021195</v>
      </c>
      <c r="AR76" s="120">
        <f t="shared" si="70"/>
        <v>49.670366144724788</v>
      </c>
      <c r="AS76" s="120">
        <f t="shared" si="70"/>
        <v>49.670376439240862</v>
      </c>
      <c r="AT76" s="120">
        <f t="shared" si="70"/>
        <v>49.670789218378502</v>
      </c>
      <c r="AU76" s="120">
        <f t="shared" si="35"/>
        <v>49.687247250910573</v>
      </c>
      <c r="AV76"/>
      <c r="AW76">
        <v>-10200</v>
      </c>
      <c r="AX76">
        <f t="shared" si="62"/>
        <v>2.4879577303064011E-3</v>
      </c>
      <c r="AY76">
        <f t="shared" si="63"/>
        <v>-7.4301146795903369E-3</v>
      </c>
      <c r="AZ76" s="120">
        <f t="shared" si="64"/>
        <v>9.9180724098967381E-3</v>
      </c>
      <c r="BA76">
        <f t="shared" si="65"/>
        <v>0.99093993019437077</v>
      </c>
      <c r="BB76">
        <f t="shared" si="66"/>
        <v>0.45530191073162823</v>
      </c>
      <c r="BC76">
        <f t="shared" si="67"/>
        <v>-1.8764027009877209</v>
      </c>
      <c r="BD76">
        <f t="shared" si="68"/>
        <v>-1.3640764155576597</v>
      </c>
      <c r="BE76">
        <f t="shared" si="71"/>
        <v>48.417932480706376</v>
      </c>
      <c r="BF76">
        <f t="shared" si="71"/>
        <v>48.417932480706384</v>
      </c>
      <c r="BG76">
        <f t="shared" si="71"/>
        <v>48.417932480705339</v>
      </c>
      <c r="BH76">
        <f t="shared" si="71"/>
        <v>48.417932480832391</v>
      </c>
      <c r="BI76">
        <f t="shared" si="71"/>
        <v>48.417932465390614</v>
      </c>
      <c r="BJ76">
        <f t="shared" si="71"/>
        <v>48.417934342168842</v>
      </c>
      <c r="BK76">
        <f t="shared" si="71"/>
        <v>48.417706331131754</v>
      </c>
      <c r="BL76">
        <f t="shared" si="69"/>
        <v>48.446899370033904</v>
      </c>
    </row>
    <row r="77" spans="1:64" s="120" customFormat="1" x14ac:dyDescent="0.2">
      <c r="A77" s="117" t="s">
        <v>238</v>
      </c>
      <c r="B77" s="118" t="s">
        <v>106</v>
      </c>
      <c r="C77" s="117">
        <v>57334.666499999999</v>
      </c>
      <c r="D77" s="117">
        <v>1.5E-3</v>
      </c>
      <c r="E77" s="120">
        <f t="shared" si="52"/>
        <v>-5654.0507207515011</v>
      </c>
      <c r="F77" s="120">
        <f t="shared" si="14"/>
        <v>-5654</v>
      </c>
      <c r="G77" s="120">
        <f t="shared" si="53"/>
        <v>-1.6397155995946378E-2</v>
      </c>
      <c r="K77" s="134">
        <f t="shared" si="59"/>
        <v>-1.6397155995946378E-2</v>
      </c>
      <c r="P77" s="14">
        <f t="shared" si="54"/>
        <v>5.0560689767079562E-3</v>
      </c>
      <c r="Q77" s="135">
        <f t="shared" si="55"/>
        <v>42316.166499999999</v>
      </c>
      <c r="R77" s="120">
        <f t="shared" si="56"/>
        <v>4.6024086172731944E-4</v>
      </c>
      <c r="S77" s="136">
        <v>1</v>
      </c>
      <c r="T77" s="120">
        <f t="shared" si="57"/>
        <v>4.6024086172731944E-4</v>
      </c>
      <c r="U77" s="77"/>
      <c r="V77" s="120">
        <f t="shared" si="58"/>
        <v>-2.1453224972654332E-2</v>
      </c>
      <c r="Z77">
        <f t="shared" si="21"/>
        <v>-5654</v>
      </c>
      <c r="AA77" s="120">
        <f t="shared" si="22"/>
        <v>-1.3636841627927939E-2</v>
      </c>
      <c r="AB77" s="120">
        <f t="shared" si="23"/>
        <v>3.6794153249598491E-4</v>
      </c>
      <c r="AC77" s="120">
        <f t="shared" si="24"/>
        <v>-2.1453224972654332E-2</v>
      </c>
      <c r="AD77" s="120">
        <f t="shared" si="25"/>
        <v>-2.7603143680184385E-3</v>
      </c>
      <c r="AE77" s="120">
        <f t="shared" si="26"/>
        <v>7.6193354102890317E-6</v>
      </c>
      <c r="AF77">
        <f t="shared" si="27"/>
        <v>-2.1453224972654332E-2</v>
      </c>
      <c r="AG77" s="136"/>
      <c r="AH77">
        <f t="shared" si="28"/>
        <v>-1.6765097528442362E-2</v>
      </c>
      <c r="AI77">
        <f t="shared" si="29"/>
        <v>1.0247056607930387</v>
      </c>
      <c r="AJ77">
        <f t="shared" si="30"/>
        <v>-0.71391439220691655</v>
      </c>
      <c r="AK77">
        <f t="shared" si="31"/>
        <v>-1.7216512345002263E-2</v>
      </c>
      <c r="AL77">
        <f t="shared" si="32"/>
        <v>-0.60861889272556413</v>
      </c>
      <c r="AM77">
        <f t="shared" si="33"/>
        <v>-0.31406439442828871</v>
      </c>
      <c r="AN77" s="120">
        <f t="shared" si="70"/>
        <v>49.67387339925245</v>
      </c>
      <c r="AO77" s="120">
        <f t="shared" si="70"/>
        <v>49.673873399256472</v>
      </c>
      <c r="AP77" s="120">
        <f t="shared" si="70"/>
        <v>49.673873399417126</v>
      </c>
      <c r="AQ77" s="120">
        <f t="shared" si="70"/>
        <v>49.673873405844731</v>
      </c>
      <c r="AR77" s="120">
        <f t="shared" si="70"/>
        <v>49.673873663001153</v>
      </c>
      <c r="AS77" s="120">
        <f t="shared" si="70"/>
        <v>49.673883951310223</v>
      </c>
      <c r="AT77" s="120">
        <f t="shared" si="70"/>
        <v>49.67429550746197</v>
      </c>
      <c r="AU77" s="120">
        <f t="shared" si="35"/>
        <v>49.690667202054492</v>
      </c>
      <c r="AV77"/>
      <c r="AW77">
        <v>-10000</v>
      </c>
      <c r="AX77">
        <f t="shared" si="62"/>
        <v>1.6973539970984511E-3</v>
      </c>
      <c r="AY77">
        <f t="shared" si="63"/>
        <v>-7.0735203897540865E-3</v>
      </c>
      <c r="AZ77" s="120">
        <f t="shared" si="64"/>
        <v>8.7708743868525375E-3</v>
      </c>
      <c r="BA77">
        <f t="shared" si="65"/>
        <v>0.99249991377013624</v>
      </c>
      <c r="BB77">
        <f t="shared" si="66"/>
        <v>0.40668403916909718</v>
      </c>
      <c r="BC77">
        <f t="shared" si="67"/>
        <v>-1.822512858220968</v>
      </c>
      <c r="BD77">
        <f t="shared" si="68"/>
        <v>-1.2897102825371107</v>
      </c>
      <c r="BE77">
        <f t="shared" si="71"/>
        <v>48.472247739430067</v>
      </c>
      <c r="BF77">
        <f t="shared" si="71"/>
        <v>48.472247739430067</v>
      </c>
      <c r="BG77">
        <f t="shared" si="71"/>
        <v>48.472247739429712</v>
      </c>
      <c r="BH77">
        <f t="shared" si="71"/>
        <v>48.472247739483571</v>
      </c>
      <c r="BI77">
        <f t="shared" si="71"/>
        <v>48.47224773137647</v>
      </c>
      <c r="BJ77">
        <f t="shared" si="71"/>
        <v>48.472248951752043</v>
      </c>
      <c r="BK77">
        <f t="shared" si="71"/>
        <v>48.472065320468857</v>
      </c>
      <c r="BL77">
        <f t="shared" si="69"/>
        <v>48.501618588336612</v>
      </c>
    </row>
    <row r="78" spans="1:64" s="120" customFormat="1" x14ac:dyDescent="0.2">
      <c r="A78" s="117" t="s">
        <v>238</v>
      </c>
      <c r="B78" s="118" t="s">
        <v>106</v>
      </c>
      <c r="C78" s="117">
        <v>57334.6682</v>
      </c>
      <c r="D78" s="117">
        <v>8.0000000000000004E-4</v>
      </c>
      <c r="E78" s="120">
        <f t="shared" si="52"/>
        <v>-5654.0454622007128</v>
      </c>
      <c r="F78" s="120">
        <f t="shared" si="14"/>
        <v>-5654</v>
      </c>
      <c r="G78" s="120">
        <f t="shared" si="53"/>
        <v>-1.4697155995236244E-2</v>
      </c>
      <c r="K78" s="134">
        <f t="shared" si="59"/>
        <v>-1.4697155995236244E-2</v>
      </c>
      <c r="P78" s="14">
        <f t="shared" si="54"/>
        <v>5.0560689767079562E-3</v>
      </c>
      <c r="Q78" s="135">
        <f t="shared" si="55"/>
        <v>42316.1682</v>
      </c>
      <c r="R78" s="120">
        <f t="shared" si="56"/>
        <v>3.901898967922399E-4</v>
      </c>
      <c r="S78" s="136">
        <v>1</v>
      </c>
      <c r="T78" s="120">
        <f t="shared" si="57"/>
        <v>3.901898967922399E-4</v>
      </c>
      <c r="U78" s="77"/>
      <c r="V78" s="120">
        <f t="shared" si="58"/>
        <v>-1.9753224971944199E-2</v>
      </c>
      <c r="Z78">
        <f t="shared" si="21"/>
        <v>-5654</v>
      </c>
      <c r="AA78" s="120">
        <f t="shared" si="22"/>
        <v>-1.3636841627927939E-2</v>
      </c>
      <c r="AB78" s="120">
        <f t="shared" si="23"/>
        <v>2.0679415332061184E-3</v>
      </c>
      <c r="AC78" s="120">
        <f t="shared" si="24"/>
        <v>-1.9753224971944199E-2</v>
      </c>
      <c r="AD78" s="120">
        <f t="shared" si="25"/>
        <v>-1.060314367308305E-3</v>
      </c>
      <c r="AE78" s="120">
        <f t="shared" si="26"/>
        <v>1.1242665575204112E-6</v>
      </c>
      <c r="AF78">
        <f t="shared" si="27"/>
        <v>-1.9753224971944199E-2</v>
      </c>
      <c r="AG78" s="136"/>
      <c r="AH78">
        <f t="shared" si="28"/>
        <v>-1.6765097528442362E-2</v>
      </c>
      <c r="AI78">
        <f t="shared" si="29"/>
        <v>1.0247056607930387</v>
      </c>
      <c r="AJ78">
        <f t="shared" si="30"/>
        <v>-0.71391439220691655</v>
      </c>
      <c r="AK78">
        <f t="shared" si="31"/>
        <v>-1.7216512345002263E-2</v>
      </c>
      <c r="AL78">
        <f t="shared" si="32"/>
        <v>-0.60861889272556413</v>
      </c>
      <c r="AM78">
        <f t="shared" si="33"/>
        <v>-0.31406439442828871</v>
      </c>
      <c r="AN78" s="120">
        <f t="shared" si="70"/>
        <v>49.67387339925245</v>
      </c>
      <c r="AO78" s="120">
        <f t="shared" si="70"/>
        <v>49.673873399256472</v>
      </c>
      <c r="AP78" s="120">
        <f t="shared" si="70"/>
        <v>49.673873399417126</v>
      </c>
      <c r="AQ78" s="120">
        <f t="shared" si="70"/>
        <v>49.673873405844731</v>
      </c>
      <c r="AR78" s="120">
        <f t="shared" si="70"/>
        <v>49.673873663001153</v>
      </c>
      <c r="AS78" s="120">
        <f t="shared" si="70"/>
        <v>49.673883951310223</v>
      </c>
      <c r="AT78" s="120">
        <f t="shared" si="70"/>
        <v>49.67429550746197</v>
      </c>
      <c r="AU78" s="120">
        <f t="shared" si="35"/>
        <v>49.690667202054492</v>
      </c>
      <c r="AV78"/>
      <c r="AW78">
        <v>-9800</v>
      </c>
      <c r="AX78">
        <f t="shared" si="62"/>
        <v>8.8893363387326264E-4</v>
      </c>
      <c r="AY78">
        <f t="shared" si="63"/>
        <v>-6.7069934469789795E-3</v>
      </c>
      <c r="AZ78" s="120">
        <f t="shared" si="64"/>
        <v>7.5959270808522421E-3</v>
      </c>
      <c r="BA78">
        <f t="shared" si="65"/>
        <v>0.99408672719014057</v>
      </c>
      <c r="BB78">
        <f t="shared" si="66"/>
        <v>0.3567254913209803</v>
      </c>
      <c r="BC78">
        <f t="shared" si="67"/>
        <v>-1.76845184391961</v>
      </c>
      <c r="BD78">
        <f t="shared" si="68"/>
        <v>-1.2201273306538847</v>
      </c>
      <c r="BE78">
        <f t="shared" si="71"/>
        <v>48.526649190984088</v>
      </c>
      <c r="BF78">
        <f t="shared" si="71"/>
        <v>48.526649190984088</v>
      </c>
      <c r="BG78">
        <f t="shared" si="71"/>
        <v>48.526649190984003</v>
      </c>
      <c r="BH78">
        <f t="shared" si="71"/>
        <v>48.526649191001525</v>
      </c>
      <c r="BI78">
        <f t="shared" si="71"/>
        <v>48.526649187522665</v>
      </c>
      <c r="BJ78">
        <f t="shared" si="71"/>
        <v>48.526649878284239</v>
      </c>
      <c r="BK78">
        <f t="shared" si="71"/>
        <v>48.526512775912337</v>
      </c>
      <c r="BL78">
        <f t="shared" si="69"/>
        <v>48.55633780663932</v>
      </c>
    </row>
    <row r="79" spans="1:64" s="120" customFormat="1" x14ac:dyDescent="0.2">
      <c r="A79" s="117" t="s">
        <v>238</v>
      </c>
      <c r="B79" s="118" t="s">
        <v>106</v>
      </c>
      <c r="C79" s="117">
        <v>57334.668299999998</v>
      </c>
      <c r="D79" s="117">
        <v>4.0000000000000002E-4</v>
      </c>
      <c r="E79" s="120">
        <f t="shared" si="52"/>
        <v>-5654.0451528742042</v>
      </c>
      <c r="F79" s="120">
        <f t="shared" si="14"/>
        <v>-5654</v>
      </c>
      <c r="G79" s="120">
        <f t="shared" si="53"/>
        <v>-1.4597155997762457E-2</v>
      </c>
      <c r="K79" s="134">
        <f t="shared" si="59"/>
        <v>-1.4597155997762457E-2</v>
      </c>
      <c r="P79" s="14">
        <f t="shared" si="54"/>
        <v>5.0560689767079562E-3</v>
      </c>
      <c r="Q79" s="135">
        <f t="shared" si="55"/>
        <v>42316.168299999998</v>
      </c>
      <c r="R79" s="120">
        <f t="shared" si="56"/>
        <v>3.8624925189714748E-4</v>
      </c>
      <c r="S79" s="136">
        <v>1</v>
      </c>
      <c r="T79" s="120">
        <f t="shared" si="57"/>
        <v>3.8624925189714748E-4</v>
      </c>
      <c r="U79" s="77"/>
      <c r="V79" s="120">
        <f t="shared" si="58"/>
        <v>-1.9653224974470411E-2</v>
      </c>
      <c r="Z79">
        <f t="shared" si="21"/>
        <v>-5654</v>
      </c>
      <c r="AA79" s="120">
        <f t="shared" si="22"/>
        <v>-1.3636841627927939E-2</v>
      </c>
      <c r="AB79" s="120">
        <f t="shared" si="23"/>
        <v>2.1679415306799059E-3</v>
      </c>
      <c r="AC79" s="120">
        <f t="shared" si="24"/>
        <v>-1.9653224974470411E-2</v>
      </c>
      <c r="AD79" s="120">
        <f t="shared" si="25"/>
        <v>-9.6031436983451748E-4</v>
      </c>
      <c r="AE79" s="120">
        <f t="shared" si="26"/>
        <v>9.2220368891066637E-7</v>
      </c>
      <c r="AF79">
        <f t="shared" si="27"/>
        <v>-1.9653224974470411E-2</v>
      </c>
      <c r="AG79" s="136"/>
      <c r="AH79">
        <f t="shared" si="28"/>
        <v>-1.6765097528442362E-2</v>
      </c>
      <c r="AI79">
        <f t="shared" si="29"/>
        <v>1.0247056607930387</v>
      </c>
      <c r="AJ79">
        <f t="shared" si="30"/>
        <v>-0.71391439220691655</v>
      </c>
      <c r="AK79">
        <f t="shared" si="31"/>
        <v>-1.7216512345002263E-2</v>
      </c>
      <c r="AL79">
        <f t="shared" si="32"/>
        <v>-0.60861889272556413</v>
      </c>
      <c r="AM79">
        <f t="shared" si="33"/>
        <v>-0.31406439442828871</v>
      </c>
      <c r="AN79" s="120">
        <f t="shared" si="70"/>
        <v>49.67387339925245</v>
      </c>
      <c r="AO79" s="120">
        <f t="shared" si="70"/>
        <v>49.673873399256472</v>
      </c>
      <c r="AP79" s="120">
        <f t="shared" si="70"/>
        <v>49.673873399417126</v>
      </c>
      <c r="AQ79" s="120">
        <f t="shared" si="70"/>
        <v>49.673873405844731</v>
      </c>
      <c r="AR79" s="120">
        <f t="shared" si="70"/>
        <v>49.673873663001153</v>
      </c>
      <c r="AS79" s="120">
        <f t="shared" si="70"/>
        <v>49.673883951310223</v>
      </c>
      <c r="AT79" s="120">
        <f t="shared" si="70"/>
        <v>49.67429550746197</v>
      </c>
      <c r="AU79" s="120">
        <f t="shared" si="35"/>
        <v>49.690667202054492</v>
      </c>
      <c r="AV79"/>
      <c r="AW79">
        <v>-9600</v>
      </c>
      <c r="AX79">
        <f t="shared" si="62"/>
        <v>6.6028062370634792E-5</v>
      </c>
      <c r="AY79">
        <f t="shared" si="63"/>
        <v>-6.3305338512650161E-3</v>
      </c>
      <c r="AZ79" s="120">
        <f t="shared" si="64"/>
        <v>6.3965619136356509E-3</v>
      </c>
      <c r="BA79">
        <f t="shared" si="65"/>
        <v>0.99569600817483739</v>
      </c>
      <c r="BB79">
        <f t="shared" si="66"/>
        <v>0.30555883498734321</v>
      </c>
      <c r="BC79">
        <f t="shared" si="67"/>
        <v>-1.7142166979674824</v>
      </c>
      <c r="BD79">
        <f t="shared" si="68"/>
        <v>-1.1547854779279267</v>
      </c>
      <c r="BE79">
        <f t="shared" si="71"/>
        <v>48.581138186056791</v>
      </c>
      <c r="BF79">
        <f t="shared" si="71"/>
        <v>48.581138186056791</v>
      </c>
      <c r="BG79">
        <f t="shared" si="71"/>
        <v>48.581138186056776</v>
      </c>
      <c r="BH79">
        <f t="shared" si="71"/>
        <v>48.581138186060315</v>
      </c>
      <c r="BI79">
        <f t="shared" si="71"/>
        <v>48.581138185024116</v>
      </c>
      <c r="BJ79">
        <f t="shared" si="71"/>
        <v>48.581138488724825</v>
      </c>
      <c r="BK79">
        <f t="shared" si="71"/>
        <v>48.581049510969578</v>
      </c>
      <c r="BL79">
        <f t="shared" si="69"/>
        <v>48.611057024942028</v>
      </c>
    </row>
    <row r="80" spans="1:64" s="120" customFormat="1" x14ac:dyDescent="0.2">
      <c r="A80" s="117" t="s">
        <v>238</v>
      </c>
      <c r="B80" s="118" t="s">
        <v>106</v>
      </c>
      <c r="C80" s="117">
        <v>57335.637499999997</v>
      </c>
      <c r="D80" s="117">
        <v>1E-3</v>
      </c>
      <c r="E80" s="120">
        <f t="shared" si="52"/>
        <v>-5651.0471602733824</v>
      </c>
      <c r="F80" s="120">
        <f t="shared" si="14"/>
        <v>-5651</v>
      </c>
      <c r="G80" s="120">
        <f t="shared" si="53"/>
        <v>-1.5246114002366085E-2</v>
      </c>
      <c r="K80" s="134">
        <f t="shared" si="59"/>
        <v>-1.5246114002366085E-2</v>
      </c>
      <c r="P80" s="14">
        <f t="shared" si="54"/>
        <v>5.0608236769659441E-3</v>
      </c>
      <c r="Q80" s="135">
        <f t="shared" si="55"/>
        <v>42317.137499999997</v>
      </c>
      <c r="R80" s="120">
        <f t="shared" si="56"/>
        <v>4.123717179122749E-4</v>
      </c>
      <c r="S80" s="136">
        <v>1</v>
      </c>
      <c r="T80" s="120">
        <f t="shared" si="57"/>
        <v>4.123717179122749E-4</v>
      </c>
      <c r="U80" s="77"/>
      <c r="V80" s="120">
        <f t="shared" si="58"/>
        <v>-2.0306937679332029E-2</v>
      </c>
      <c r="Z80">
        <f t="shared" si="21"/>
        <v>-5651</v>
      </c>
      <c r="AA80" s="120">
        <f t="shared" si="22"/>
        <v>-1.3641551271996694E-2</v>
      </c>
      <c r="AB80" s="120">
        <f t="shared" si="23"/>
        <v>1.5323552450384956E-3</v>
      </c>
      <c r="AC80" s="120">
        <f t="shared" si="24"/>
        <v>-2.0306937679332029E-2</v>
      </c>
      <c r="AD80" s="120">
        <f t="shared" si="25"/>
        <v>-1.6045627303693903E-3</v>
      </c>
      <c r="AE80" s="120">
        <f t="shared" si="26"/>
        <v>2.5746215556904727E-6</v>
      </c>
      <c r="AF80">
        <f t="shared" si="27"/>
        <v>-2.0306937679332029E-2</v>
      </c>
      <c r="AG80" s="136"/>
      <c r="AH80">
        <f t="shared" si="28"/>
        <v>-1.677846924740458E-2</v>
      </c>
      <c r="AI80">
        <f t="shared" si="29"/>
        <v>1.0247205099844507</v>
      </c>
      <c r="AJ80">
        <f t="shared" si="30"/>
        <v>-0.71451844944911447</v>
      </c>
      <c r="AK80">
        <f t="shared" si="31"/>
        <v>-1.7195184170429013E-2</v>
      </c>
      <c r="AL80">
        <f t="shared" si="32"/>
        <v>-0.60775586114071989</v>
      </c>
      <c r="AM80">
        <f t="shared" si="33"/>
        <v>-0.31359037966347314</v>
      </c>
      <c r="AN80" s="120">
        <f t="shared" si="70"/>
        <v>49.674715235097146</v>
      </c>
      <c r="AO80" s="120">
        <f t="shared" si="70"/>
        <v>49.674715235101168</v>
      </c>
      <c r="AP80" s="120">
        <f t="shared" si="70"/>
        <v>49.67471523526207</v>
      </c>
      <c r="AQ80" s="120">
        <f t="shared" si="70"/>
        <v>49.674715241695942</v>
      </c>
      <c r="AR80" s="120">
        <f t="shared" si="70"/>
        <v>49.674715498957639</v>
      </c>
      <c r="AS80" s="120">
        <f t="shared" si="70"/>
        <v>49.67472578566376</v>
      </c>
      <c r="AT80" s="120">
        <f t="shared" si="70"/>
        <v>49.675137045372971</v>
      </c>
      <c r="AU80" s="120">
        <f t="shared" si="35"/>
        <v>49.691487990329037</v>
      </c>
      <c r="AV80"/>
      <c r="AW80">
        <v>-9400</v>
      </c>
      <c r="AX80">
        <f t="shared" si="62"/>
        <v>-7.679275886139543E-4</v>
      </c>
      <c r="AY80">
        <f t="shared" si="63"/>
        <v>-5.9441416026121963E-3</v>
      </c>
      <c r="AZ80" s="120">
        <f t="shared" si="64"/>
        <v>5.176214013998242E-3</v>
      </c>
      <c r="BA80">
        <f t="shared" si="65"/>
        <v>0.99732324345737844</v>
      </c>
      <c r="BB80">
        <f t="shared" si="66"/>
        <v>0.2533227575376904</v>
      </c>
      <c r="BC80">
        <f t="shared" si="67"/>
        <v>-1.6598049319913304</v>
      </c>
      <c r="BD80">
        <f t="shared" si="68"/>
        <v>-1.0932187948504528</v>
      </c>
      <c r="BE80">
        <f t="shared" si="71"/>
        <v>48.63571583224936</v>
      </c>
      <c r="BF80">
        <f t="shared" si="71"/>
        <v>48.63571583224936</v>
      </c>
      <c r="BG80">
        <f t="shared" si="71"/>
        <v>48.63571583224936</v>
      </c>
      <c r="BH80">
        <f t="shared" si="71"/>
        <v>48.635715832249581</v>
      </c>
      <c r="BI80">
        <f t="shared" si="71"/>
        <v>48.635715832124085</v>
      </c>
      <c r="BJ80">
        <f t="shared" si="71"/>
        <v>48.635715902836978</v>
      </c>
      <c r="BK80">
        <f t="shared" si="71"/>
        <v>48.635676071894316</v>
      </c>
      <c r="BL80">
        <f t="shared" si="69"/>
        <v>48.665776243244743</v>
      </c>
    </row>
    <row r="81" spans="1:64" s="120" customFormat="1" x14ac:dyDescent="0.2">
      <c r="A81" s="117" t="s">
        <v>238</v>
      </c>
      <c r="B81" s="118" t="s">
        <v>106</v>
      </c>
      <c r="C81" s="117">
        <v>57335.637600000002</v>
      </c>
      <c r="D81" s="117">
        <v>8.9999999999999998E-4</v>
      </c>
      <c r="E81" s="120">
        <f t="shared" si="52"/>
        <v>-5651.046850946851</v>
      </c>
      <c r="F81" s="120">
        <f t="shared" si="14"/>
        <v>-5651</v>
      </c>
      <c r="G81" s="120">
        <f t="shared" si="53"/>
        <v>-1.5146113997616339E-2</v>
      </c>
      <c r="K81" s="134">
        <f t="shared" si="59"/>
        <v>-1.5146113997616339E-2</v>
      </c>
      <c r="P81" s="14">
        <f t="shared" si="54"/>
        <v>5.0608236769659441E-3</v>
      </c>
      <c r="Q81" s="135">
        <f t="shared" si="55"/>
        <v>42317.137600000002</v>
      </c>
      <c r="R81" s="120">
        <f t="shared" si="56"/>
        <v>4.0832033018445285E-4</v>
      </c>
      <c r="S81" s="136">
        <v>1</v>
      </c>
      <c r="T81" s="120">
        <f t="shared" si="57"/>
        <v>4.0832033018445285E-4</v>
      </c>
      <c r="U81" s="77"/>
      <c r="V81" s="120">
        <f t="shared" si="58"/>
        <v>-2.0206937674582284E-2</v>
      </c>
      <c r="Z81">
        <f t="shared" si="21"/>
        <v>-5651</v>
      </c>
      <c r="AA81" s="120">
        <f t="shared" si="22"/>
        <v>-1.3641551271996694E-2</v>
      </c>
      <c r="AB81" s="120">
        <f t="shared" si="23"/>
        <v>1.6323552497882407E-3</v>
      </c>
      <c r="AC81" s="120">
        <f t="shared" si="24"/>
        <v>-2.0206937674582284E-2</v>
      </c>
      <c r="AD81" s="120">
        <f t="shared" si="25"/>
        <v>-1.5045627256196452E-3</v>
      </c>
      <c r="AE81" s="120">
        <f t="shared" si="26"/>
        <v>2.2637089953240157E-6</v>
      </c>
      <c r="AF81">
        <f t="shared" si="27"/>
        <v>-2.0206937674582284E-2</v>
      </c>
      <c r="AG81" s="136"/>
      <c r="AH81">
        <f t="shared" si="28"/>
        <v>-1.677846924740458E-2</v>
      </c>
      <c r="AI81">
        <f t="shared" si="29"/>
        <v>1.0247205099844507</v>
      </c>
      <c r="AJ81">
        <f t="shared" si="30"/>
        <v>-0.71451844944911447</v>
      </c>
      <c r="AK81">
        <f t="shared" si="31"/>
        <v>-1.7195184170429013E-2</v>
      </c>
      <c r="AL81">
        <f t="shared" si="32"/>
        <v>-0.60775586114071989</v>
      </c>
      <c r="AM81">
        <f t="shared" si="33"/>
        <v>-0.31359037966347314</v>
      </c>
      <c r="AN81" s="120">
        <f t="shared" ref="AN81:AT90" si="72">$AU81+$AB$7*SIN(AO81)</f>
        <v>49.674715235097146</v>
      </c>
      <c r="AO81" s="120">
        <f t="shared" si="72"/>
        <v>49.674715235101168</v>
      </c>
      <c r="AP81" s="120">
        <f t="shared" si="72"/>
        <v>49.67471523526207</v>
      </c>
      <c r="AQ81" s="120">
        <f t="shared" si="72"/>
        <v>49.674715241695942</v>
      </c>
      <c r="AR81" s="120">
        <f t="shared" si="72"/>
        <v>49.674715498957639</v>
      </c>
      <c r="AS81" s="120">
        <f t="shared" si="72"/>
        <v>49.67472578566376</v>
      </c>
      <c r="AT81" s="120">
        <f t="shared" si="72"/>
        <v>49.675137045372971</v>
      </c>
      <c r="AU81" s="120">
        <f t="shared" si="35"/>
        <v>49.691487990329037</v>
      </c>
      <c r="AV81"/>
      <c r="AW81">
        <v>-9200</v>
      </c>
      <c r="AX81">
        <f t="shared" si="62"/>
        <v>-1.6094025548535383E-3</v>
      </c>
      <c r="AY81">
        <f t="shared" si="63"/>
        <v>-5.54781670102052E-3</v>
      </c>
      <c r="AZ81" s="120">
        <f t="shared" si="64"/>
        <v>3.9384141461669816E-3</v>
      </c>
      <c r="BA81">
        <f t="shared" si="65"/>
        <v>0.99896377716373186</v>
      </c>
      <c r="BB81">
        <f t="shared" si="66"/>
        <v>0.20016186786377368</v>
      </c>
      <c r="BC81">
        <f t="shared" si="67"/>
        <v>-1.6052145484223395</v>
      </c>
      <c r="BD81">
        <f t="shared" si="68"/>
        <v>-1.0350244183265085</v>
      </c>
      <c r="BE81">
        <f t="shared" si="71"/>
        <v>48.690382986029924</v>
      </c>
      <c r="BF81">
        <f t="shared" si="71"/>
        <v>48.690382986029924</v>
      </c>
      <c r="BG81">
        <f t="shared" si="71"/>
        <v>48.690382986029924</v>
      </c>
      <c r="BH81">
        <f t="shared" si="71"/>
        <v>48.690382986029924</v>
      </c>
      <c r="BI81">
        <f t="shared" si="71"/>
        <v>48.690382986030087</v>
      </c>
      <c r="BJ81">
        <f t="shared" si="71"/>
        <v>48.690382984767957</v>
      </c>
      <c r="BK81">
        <f t="shared" si="71"/>
        <v>48.690392736051358</v>
      </c>
      <c r="BL81">
        <f t="shared" si="69"/>
        <v>48.720495461547451</v>
      </c>
    </row>
    <row r="82" spans="1:64" s="120" customFormat="1" x14ac:dyDescent="0.2">
      <c r="A82" s="117" t="s">
        <v>238</v>
      </c>
      <c r="B82" s="118" t="s">
        <v>106</v>
      </c>
      <c r="C82" s="117">
        <v>57335.637799999997</v>
      </c>
      <c r="D82" s="117">
        <v>2.9999999999999997E-4</v>
      </c>
      <c r="E82" s="120">
        <f t="shared" si="52"/>
        <v>-5651.0462322938329</v>
      </c>
      <c r="F82" s="120">
        <f t="shared" si="14"/>
        <v>-5651</v>
      </c>
      <c r="G82" s="120">
        <f t="shared" si="53"/>
        <v>-1.4946114002668764E-2</v>
      </c>
      <c r="K82" s="134">
        <f t="shared" si="59"/>
        <v>-1.4946114002668764E-2</v>
      </c>
      <c r="P82" s="14">
        <f t="shared" si="54"/>
        <v>5.0608236769659441E-3</v>
      </c>
      <c r="Q82" s="135">
        <f t="shared" si="55"/>
        <v>42317.137799999997</v>
      </c>
      <c r="R82" s="120">
        <f t="shared" si="56"/>
        <v>4.0027755531678706E-4</v>
      </c>
      <c r="S82" s="136">
        <v>1</v>
      </c>
      <c r="T82" s="120">
        <f t="shared" si="57"/>
        <v>4.0027755531678706E-4</v>
      </c>
      <c r="U82" s="77"/>
      <c r="V82" s="120">
        <f t="shared" si="58"/>
        <v>-2.0006937679634709E-2</v>
      </c>
      <c r="Z82">
        <f t="shared" si="21"/>
        <v>-5651</v>
      </c>
      <c r="AA82" s="120">
        <f t="shared" si="22"/>
        <v>-1.3641551271996694E-2</v>
      </c>
      <c r="AB82" s="120">
        <f t="shared" si="23"/>
        <v>1.8323552447358157E-3</v>
      </c>
      <c r="AC82" s="120">
        <f t="shared" si="24"/>
        <v>-2.0006937679634709E-2</v>
      </c>
      <c r="AD82" s="120">
        <f t="shared" si="25"/>
        <v>-1.3045627306720702E-3</v>
      </c>
      <c r="AE82" s="120">
        <f t="shared" si="26"/>
        <v>1.7018839182585683E-6</v>
      </c>
      <c r="AF82">
        <f t="shared" si="27"/>
        <v>-2.0006937679634709E-2</v>
      </c>
      <c r="AG82" s="136"/>
      <c r="AH82">
        <f t="shared" si="28"/>
        <v>-1.677846924740458E-2</v>
      </c>
      <c r="AI82">
        <f t="shared" si="29"/>
        <v>1.0247205099844507</v>
      </c>
      <c r="AJ82">
        <f t="shared" si="30"/>
        <v>-0.71451844944911447</v>
      </c>
      <c r="AK82">
        <f t="shared" si="31"/>
        <v>-1.7195184170429013E-2</v>
      </c>
      <c r="AL82">
        <f t="shared" si="32"/>
        <v>-0.60775586114071989</v>
      </c>
      <c r="AM82">
        <f t="shared" si="33"/>
        <v>-0.31359037966347314</v>
      </c>
      <c r="AN82" s="120">
        <f t="shared" si="72"/>
        <v>49.674715235097146</v>
      </c>
      <c r="AO82" s="120">
        <f t="shared" si="72"/>
        <v>49.674715235101168</v>
      </c>
      <c r="AP82" s="120">
        <f t="shared" si="72"/>
        <v>49.67471523526207</v>
      </c>
      <c r="AQ82" s="120">
        <f t="shared" si="72"/>
        <v>49.674715241695942</v>
      </c>
      <c r="AR82" s="120">
        <f t="shared" si="72"/>
        <v>49.674715498957639</v>
      </c>
      <c r="AS82" s="120">
        <f t="shared" si="72"/>
        <v>49.67472578566376</v>
      </c>
      <c r="AT82" s="120">
        <f t="shared" si="72"/>
        <v>49.675137045372971</v>
      </c>
      <c r="AU82" s="120">
        <f t="shared" si="35"/>
        <v>49.691487990329037</v>
      </c>
      <c r="AV82"/>
      <c r="AW82">
        <v>-9000</v>
      </c>
      <c r="AX82">
        <f t="shared" si="62"/>
        <v>-2.4547791440235082E-3</v>
      </c>
      <c r="AY82">
        <f t="shared" si="63"/>
        <v>-5.1415591464899855E-3</v>
      </c>
      <c r="AZ82" s="120">
        <f t="shared" si="64"/>
        <v>2.6867800024664773E-3</v>
      </c>
      <c r="BA82">
        <f t="shared" si="65"/>
        <v>1.0006128205377294</v>
      </c>
      <c r="BB82">
        <f t="shared" si="66"/>
        <v>0.14622645417283744</v>
      </c>
      <c r="BC82">
        <f t="shared" si="67"/>
        <v>-1.5504440587863666</v>
      </c>
      <c r="BD82">
        <f t="shared" si="68"/>
        <v>-0.97985206461263896</v>
      </c>
      <c r="BE82">
        <f t="shared" ref="BE82:BK91" si="73">$BL82+$AB$7*SIN(BF82)</f>
        <v>48.745140245183158</v>
      </c>
      <c r="BF82">
        <f t="shared" si="73"/>
        <v>48.745140245183158</v>
      </c>
      <c r="BG82">
        <f t="shared" si="73"/>
        <v>48.745140245183158</v>
      </c>
      <c r="BH82">
        <f t="shared" si="73"/>
        <v>48.745140245183364</v>
      </c>
      <c r="BI82">
        <f t="shared" si="73"/>
        <v>48.745140245319924</v>
      </c>
      <c r="BJ82">
        <f t="shared" si="73"/>
        <v>48.745140335241196</v>
      </c>
      <c r="BK82">
        <f t="shared" si="73"/>
        <v>48.745199511086426</v>
      </c>
      <c r="BL82">
        <f t="shared" si="69"/>
        <v>48.775214679850158</v>
      </c>
    </row>
    <row r="83" spans="1:64" s="120" customFormat="1" x14ac:dyDescent="0.2">
      <c r="A83" s="117" t="s">
        <v>238</v>
      </c>
      <c r="B83" s="118" t="s">
        <v>106</v>
      </c>
      <c r="C83" s="117">
        <v>57336.606299999999</v>
      </c>
      <c r="D83" s="117">
        <v>1.6000000000000001E-3</v>
      </c>
      <c r="E83" s="120">
        <f t="shared" si="52"/>
        <v>-5648.0504049786196</v>
      </c>
      <c r="F83" s="120">
        <f t="shared" si="14"/>
        <v>-5648</v>
      </c>
      <c r="G83" s="120">
        <f t="shared" si="53"/>
        <v>-1.6295071996864863E-2</v>
      </c>
      <c r="K83" s="134">
        <f t="shared" si="59"/>
        <v>-1.6295071996864863E-2</v>
      </c>
      <c r="P83" s="14">
        <f t="shared" si="54"/>
        <v>5.065570340716528E-3</v>
      </c>
      <c r="Q83" s="135">
        <f t="shared" si="55"/>
        <v>42318.106299999999</v>
      </c>
      <c r="R83" s="120">
        <f t="shared" si="56"/>
        <v>4.5627704107407464E-4</v>
      </c>
      <c r="S83" s="136">
        <v>1</v>
      </c>
      <c r="T83" s="120">
        <f t="shared" si="57"/>
        <v>4.5627704107407464E-4</v>
      </c>
      <c r="U83" s="77"/>
      <c r="V83" s="120">
        <f t="shared" si="58"/>
        <v>-2.1360642337581393E-2</v>
      </c>
      <c r="Z83">
        <f t="shared" si="21"/>
        <v>-5648</v>
      </c>
      <c r="AA83" s="120">
        <f t="shared" si="22"/>
        <v>-1.3646246983920977E-2</v>
      </c>
      <c r="AB83" s="120">
        <f t="shared" si="23"/>
        <v>4.9675727220437407E-4</v>
      </c>
      <c r="AC83" s="120">
        <f t="shared" si="24"/>
        <v>-2.1360642337581393E-2</v>
      </c>
      <c r="AD83" s="120">
        <f t="shared" si="25"/>
        <v>-2.648825012943886E-3</v>
      </c>
      <c r="AE83" s="120">
        <f t="shared" si="26"/>
        <v>7.0162739491971777E-6</v>
      </c>
      <c r="AF83">
        <f t="shared" si="27"/>
        <v>-2.1360642337581393E-2</v>
      </c>
      <c r="AG83" s="136"/>
      <c r="AH83">
        <f t="shared" si="28"/>
        <v>-1.6791829269069237E-2</v>
      </c>
      <c r="AI83">
        <f t="shared" si="29"/>
        <v>1.0247353411927504</v>
      </c>
      <c r="AJ83">
        <f t="shared" si="30"/>
        <v>-0.71512199197446658</v>
      </c>
      <c r="AK83">
        <f t="shared" si="31"/>
        <v>-1.7173842570156587E-2</v>
      </c>
      <c r="AL83">
        <f t="shared" si="32"/>
        <v>-0.60689280455834549</v>
      </c>
      <c r="AM83">
        <f t="shared" si="33"/>
        <v>-0.31311647944373872</v>
      </c>
      <c r="AN83" s="120">
        <f t="shared" si="72"/>
        <v>49.675557083133548</v>
      </c>
      <c r="AO83" s="120">
        <f t="shared" si="72"/>
        <v>49.675557083137576</v>
      </c>
      <c r="AP83" s="120">
        <f t="shared" si="72"/>
        <v>49.675557083298727</v>
      </c>
      <c r="AQ83" s="120">
        <f t="shared" si="72"/>
        <v>49.675557089738831</v>
      </c>
      <c r="AR83" s="120">
        <f t="shared" si="72"/>
        <v>49.675557347104473</v>
      </c>
      <c r="AS83" s="120">
        <f t="shared" si="72"/>
        <v>49.675567632163769</v>
      </c>
      <c r="AT83" s="120">
        <f t="shared" si="72"/>
        <v>49.675978594299494</v>
      </c>
      <c r="AU83" s="120">
        <f t="shared" si="35"/>
        <v>49.692308778603575</v>
      </c>
      <c r="AV83"/>
      <c r="AW83">
        <v>-8800</v>
      </c>
      <c r="AX83">
        <f t="shared" si="62"/>
        <v>-3.3003620847995617E-3</v>
      </c>
      <c r="AY83">
        <f t="shared" si="63"/>
        <v>-4.7253689390205963E-3</v>
      </c>
      <c r="AZ83" s="120">
        <f t="shared" si="64"/>
        <v>1.4250068542210345E-3</v>
      </c>
      <c r="BA83">
        <f t="shared" si="65"/>
        <v>1.0022654630725187</v>
      </c>
      <c r="BB83">
        <f t="shared" si="66"/>
        <v>9.1672194883695379E-2</v>
      </c>
      <c r="BC83">
        <f t="shared" si="67"/>
        <v>-1.4954925010420033</v>
      </c>
      <c r="BD83">
        <f t="shared" si="68"/>
        <v>-0.92739555751716785</v>
      </c>
      <c r="BE83">
        <f t="shared" si="73"/>
        <v>48.799987941830743</v>
      </c>
      <c r="BF83">
        <f t="shared" si="73"/>
        <v>48.799987941830743</v>
      </c>
      <c r="BG83">
        <f t="shared" si="73"/>
        <v>48.799987941830757</v>
      </c>
      <c r="BH83">
        <f t="shared" si="73"/>
        <v>48.799987941834175</v>
      </c>
      <c r="BI83">
        <f t="shared" si="73"/>
        <v>48.799987942915145</v>
      </c>
      <c r="BJ83">
        <f t="shared" si="73"/>
        <v>48.799988284444737</v>
      </c>
      <c r="BK83">
        <f t="shared" si="73"/>
        <v>48.800096134903171</v>
      </c>
      <c r="BL83">
        <f t="shared" si="69"/>
        <v>48.829933898152866</v>
      </c>
    </row>
    <row r="84" spans="1:64" s="120" customFormat="1" x14ac:dyDescent="0.2">
      <c r="A84" s="117" t="s">
        <v>238</v>
      </c>
      <c r="B84" s="118" t="s">
        <v>106</v>
      </c>
      <c r="C84" s="117">
        <v>57336.6077</v>
      </c>
      <c r="D84" s="117">
        <v>2.9999999999999997E-4</v>
      </c>
      <c r="E84" s="120">
        <f t="shared" si="52"/>
        <v>-5648.0460744073807</v>
      </c>
      <c r="F84" s="120">
        <f t="shared" si="14"/>
        <v>-5648</v>
      </c>
      <c r="G84" s="120">
        <f t="shared" si="53"/>
        <v>-1.4895071995852049E-2</v>
      </c>
      <c r="K84" s="134">
        <f t="shared" si="59"/>
        <v>-1.4895071995852049E-2</v>
      </c>
      <c r="P84" s="14">
        <f t="shared" si="54"/>
        <v>5.065570340716528E-3</v>
      </c>
      <c r="Q84" s="135">
        <f t="shared" si="55"/>
        <v>42318.1077</v>
      </c>
      <c r="R84" s="120">
        <f t="shared" si="56"/>
        <v>3.9842724248841392E-4</v>
      </c>
      <c r="S84" s="136">
        <v>1</v>
      </c>
      <c r="T84" s="120">
        <f t="shared" si="57"/>
        <v>3.9842724248841392E-4</v>
      </c>
      <c r="U84" s="77"/>
      <c r="V84" s="120">
        <f t="shared" si="58"/>
        <v>-1.9960642336568579E-2</v>
      </c>
      <c r="Z84">
        <f t="shared" si="21"/>
        <v>-5648</v>
      </c>
      <c r="AA84" s="120">
        <f t="shared" si="22"/>
        <v>-1.3646246983920977E-2</v>
      </c>
      <c r="AB84" s="120">
        <f t="shared" si="23"/>
        <v>1.8967572732171874E-3</v>
      </c>
      <c r="AC84" s="120">
        <f t="shared" si="24"/>
        <v>-1.9960642336568579E-2</v>
      </c>
      <c r="AD84" s="120">
        <f t="shared" si="25"/>
        <v>-1.2488250119310727E-3</v>
      </c>
      <c r="AE84" s="120">
        <f t="shared" si="26"/>
        <v>1.5595639104246439E-6</v>
      </c>
      <c r="AF84">
        <f t="shared" si="27"/>
        <v>-1.9960642336568579E-2</v>
      </c>
      <c r="AG84" s="136"/>
      <c r="AH84">
        <f t="shared" si="28"/>
        <v>-1.6791829269069237E-2</v>
      </c>
      <c r="AI84">
        <f t="shared" si="29"/>
        <v>1.0247353411927504</v>
      </c>
      <c r="AJ84">
        <f t="shared" si="30"/>
        <v>-0.71512199197446658</v>
      </c>
      <c r="AK84">
        <f t="shared" si="31"/>
        <v>-1.7173842570156587E-2</v>
      </c>
      <c r="AL84">
        <f t="shared" si="32"/>
        <v>-0.60689280455834549</v>
      </c>
      <c r="AM84">
        <f t="shared" si="33"/>
        <v>-0.31311647944373872</v>
      </c>
      <c r="AN84" s="120">
        <f t="shared" si="72"/>
        <v>49.675557083133548</v>
      </c>
      <c r="AO84" s="120">
        <f t="shared" si="72"/>
        <v>49.675557083137576</v>
      </c>
      <c r="AP84" s="120">
        <f t="shared" si="72"/>
        <v>49.675557083298727</v>
      </c>
      <c r="AQ84" s="120">
        <f t="shared" si="72"/>
        <v>49.675557089738831</v>
      </c>
      <c r="AR84" s="120">
        <f t="shared" si="72"/>
        <v>49.675557347104473</v>
      </c>
      <c r="AS84" s="120">
        <f t="shared" si="72"/>
        <v>49.675567632163769</v>
      </c>
      <c r="AT84" s="120">
        <f t="shared" si="72"/>
        <v>49.675978594299494</v>
      </c>
      <c r="AU84" s="120">
        <f t="shared" si="35"/>
        <v>49.692308778603575</v>
      </c>
      <c r="AV84"/>
      <c r="AW84">
        <v>-8600</v>
      </c>
      <c r="AX84">
        <f t="shared" si="62"/>
        <v>-4.142388518467514E-3</v>
      </c>
      <c r="AY84">
        <f t="shared" si="63"/>
        <v>-4.2992460786123489E-3</v>
      </c>
      <c r="AZ84" s="120">
        <f t="shared" si="64"/>
        <v>1.5685756014483478E-4</v>
      </c>
      <c r="BA84">
        <f t="shared" si="65"/>
        <v>1.0039166850979657</v>
      </c>
      <c r="BB84">
        <f t="shared" si="66"/>
        <v>3.6659820208023795E-2</v>
      </c>
      <c r="BC84">
        <f t="shared" si="67"/>
        <v>-1.4403594557748958</v>
      </c>
      <c r="BD84">
        <f t="shared" si="68"/>
        <v>-0.87738593323455172</v>
      </c>
      <c r="BE84">
        <f t="shared" si="73"/>
        <v>48.854926136101206</v>
      </c>
      <c r="BF84">
        <f t="shared" si="73"/>
        <v>48.854926136101206</v>
      </c>
      <c r="BG84">
        <f t="shared" si="73"/>
        <v>48.854926136101284</v>
      </c>
      <c r="BH84">
        <f t="shared" si="73"/>
        <v>48.854926136118507</v>
      </c>
      <c r="BI84">
        <f t="shared" si="73"/>
        <v>48.854926139702769</v>
      </c>
      <c r="BJ84">
        <f t="shared" si="73"/>
        <v>48.854926885700614</v>
      </c>
      <c r="BK84">
        <f t="shared" si="73"/>
        <v>48.855082076447808</v>
      </c>
      <c r="BL84">
        <f t="shared" si="69"/>
        <v>48.884653116455581</v>
      </c>
    </row>
    <row r="85" spans="1:64" s="120" customFormat="1" x14ac:dyDescent="0.2">
      <c r="A85" s="117" t="s">
        <v>238</v>
      </c>
      <c r="B85" s="118" t="s">
        <v>106</v>
      </c>
      <c r="C85" s="117">
        <v>57336.607799999998</v>
      </c>
      <c r="D85" s="117">
        <v>5.0000000000000001E-4</v>
      </c>
      <c r="E85" s="120">
        <f t="shared" ref="E85:E106" si="74">+(C85-C$7)/C$8</f>
        <v>-5648.0457650808721</v>
      </c>
      <c r="F85" s="120">
        <f t="shared" ref="F85:F106" si="75">ROUND(2*E85,0)/2</f>
        <v>-5648</v>
      </c>
      <c r="G85" s="120">
        <f t="shared" ref="G85:G106" si="76">+C85-(C$7+F85*C$8)</f>
        <v>-1.4795071998378262E-2</v>
      </c>
      <c r="K85" s="134">
        <f t="shared" si="59"/>
        <v>-1.4795071998378262E-2</v>
      </c>
      <c r="P85" s="14">
        <f t="shared" ref="P85:P106" si="77">+D$11+D$12*F85+D$13*F85^2</f>
        <v>5.065570340716528E-3</v>
      </c>
      <c r="Q85" s="135">
        <f t="shared" ref="Q85:Q106" si="78">+C85-15018.5</f>
        <v>42318.107799999998</v>
      </c>
      <c r="R85" s="120">
        <f t="shared" ref="R85:R106" si="79">+(P85-G85)^2</f>
        <v>3.9444511412144466E-4</v>
      </c>
      <c r="S85" s="136">
        <v>1</v>
      </c>
      <c r="T85" s="120">
        <f t="shared" ref="T85:T106" si="80">+S85*R85</f>
        <v>3.9444511412144466E-4</v>
      </c>
      <c r="U85" s="77"/>
      <c r="V85" s="120">
        <f t="shared" ref="V85:V106" si="81">G85-P85</f>
        <v>-1.9860642339094792E-2</v>
      </c>
      <c r="Z85">
        <f t="shared" ref="Z85:Z148" si="82">F85</f>
        <v>-5648</v>
      </c>
      <c r="AA85" s="120">
        <f t="shared" ref="AA85:AA148" si="83">AB$3+AB$4*Z85+AB$5*Z85^2+AH85</f>
        <v>-1.3646246983920977E-2</v>
      </c>
      <c r="AB85" s="120">
        <f t="shared" ref="AB85:AB148" si="84">IF(S85&lt;&gt;0,G85-AH85, -9999)</f>
        <v>1.9967572706909749E-3</v>
      </c>
      <c r="AC85" s="120">
        <f t="shared" ref="AC85:AC148" si="85">+G85-P85</f>
        <v>-1.9860642339094792E-2</v>
      </c>
      <c r="AD85" s="120">
        <f t="shared" ref="AD85:AD148" si="86">IF(S85&lt;&gt;0,G85-AA85, -9999)</f>
        <v>-1.1488250144572852E-3</v>
      </c>
      <c r="AE85" s="120">
        <f t="shared" ref="AE85:AE148" si="87">+(G85-AA85)^2*S85</f>
        <v>1.3197989138427815E-6</v>
      </c>
      <c r="AF85">
        <f t="shared" ref="AF85:AF148" si="88">IF(S85&lt;&gt;0,G85-P85, -9999)</f>
        <v>-1.9860642339094792E-2</v>
      </c>
      <c r="AG85" s="136"/>
      <c r="AH85">
        <f t="shared" ref="AH85:AH148" si="89">$AB$6*($AB$11/AI85*AJ85+$AB$12)</f>
        <v>-1.6791829269069237E-2</v>
      </c>
      <c r="AI85">
        <f t="shared" ref="AI85:AI148" si="90">1+$AB$7*COS(AL85)</f>
        <v>1.0247353411927504</v>
      </c>
      <c r="AJ85">
        <f t="shared" ref="AJ85:AJ148" si="91">SIN(AL85+RADIANS($AB$9))</f>
        <v>-0.71512199197446658</v>
      </c>
      <c r="AK85">
        <f t="shared" ref="AK85:AK148" si="92">$AB$7*SIN(AL85)</f>
        <v>-1.7173842570156587E-2</v>
      </c>
      <c r="AL85">
        <f t="shared" ref="AL85:AL148" si="93">2*ATAN(AM85)</f>
        <v>-0.60689280455834549</v>
      </c>
      <c r="AM85">
        <f t="shared" ref="AM85:AM148" si="94">SQRT((1+$AB$7)/(1-$AB$7))*TAN(AN85/2)</f>
        <v>-0.31311647944373872</v>
      </c>
      <c r="AN85" s="120">
        <f t="shared" si="72"/>
        <v>49.675557083133548</v>
      </c>
      <c r="AO85" s="120">
        <f t="shared" si="72"/>
        <v>49.675557083137576</v>
      </c>
      <c r="AP85" s="120">
        <f t="shared" si="72"/>
        <v>49.675557083298727</v>
      </c>
      <c r="AQ85" s="120">
        <f t="shared" si="72"/>
        <v>49.675557089738831</v>
      </c>
      <c r="AR85" s="120">
        <f t="shared" si="72"/>
        <v>49.675557347104473</v>
      </c>
      <c r="AS85" s="120">
        <f t="shared" si="72"/>
        <v>49.675567632163769</v>
      </c>
      <c r="AT85" s="120">
        <f t="shared" si="72"/>
        <v>49.675978594299494</v>
      </c>
      <c r="AU85" s="120">
        <f t="shared" ref="AU85:AU148" si="95">RADIANS($AB$9)+$AB$18*(F85-AB$15)</f>
        <v>49.692308778603575</v>
      </c>
      <c r="AV85"/>
      <c r="AW85">
        <v>-8400</v>
      </c>
      <c r="AX85">
        <f t="shared" si="62"/>
        <v>-4.9770386278716536E-3</v>
      </c>
      <c r="AY85">
        <f t="shared" si="63"/>
        <v>-3.863190565265252E-3</v>
      </c>
      <c r="AZ85" s="120">
        <f t="shared" si="64"/>
        <v>-1.1138480626064016E-3</v>
      </c>
      <c r="BA85">
        <f t="shared" si="65"/>
        <v>1.0055613718594334</v>
      </c>
      <c r="BB85">
        <f t="shared" si="66"/>
        <v>-1.8645277604657791E-2</v>
      </c>
      <c r="BC85">
        <f t="shared" si="67"/>
        <v>-1.3850450610480232</v>
      </c>
      <c r="BD85">
        <f t="shared" si="68"/>
        <v>-0.82958578892613088</v>
      </c>
      <c r="BE85">
        <f t="shared" si="73"/>
        <v>48.909954610529788</v>
      </c>
      <c r="BF85">
        <f t="shared" si="73"/>
        <v>48.909954610529788</v>
      </c>
      <c r="BG85">
        <f t="shared" si="73"/>
        <v>48.909954610530129</v>
      </c>
      <c r="BH85">
        <f t="shared" si="73"/>
        <v>48.909954610583547</v>
      </c>
      <c r="BI85">
        <f t="shared" si="73"/>
        <v>48.909954618888484</v>
      </c>
      <c r="BJ85">
        <f t="shared" si="73"/>
        <v>48.909955909998622</v>
      </c>
      <c r="BK85">
        <f t="shared" si="73"/>
        <v>48.910156537298747</v>
      </c>
      <c r="BL85">
        <f t="shared" si="69"/>
        <v>48.939372334758289</v>
      </c>
    </row>
    <row r="86" spans="1:64" s="120" customFormat="1" x14ac:dyDescent="0.2">
      <c r="A86" s="117" t="s">
        <v>238</v>
      </c>
      <c r="B86" s="118" t="s">
        <v>165</v>
      </c>
      <c r="C86" s="117">
        <v>57361.662499999999</v>
      </c>
      <c r="D86" s="117">
        <v>8.0000000000000004E-4</v>
      </c>
      <c r="E86" s="120">
        <f t="shared" si="74"/>
        <v>-5570.5449342762449</v>
      </c>
      <c r="F86" s="120">
        <f t="shared" si="75"/>
        <v>-5570.5</v>
      </c>
      <c r="G86" s="120">
        <f t="shared" si="76"/>
        <v>-1.4526487000694033E-2</v>
      </c>
      <c r="K86" s="134">
        <f t="shared" si="59"/>
        <v>-1.4526487000694033E-2</v>
      </c>
      <c r="P86" s="14">
        <f t="shared" si="77"/>
        <v>5.1854070564625199E-3</v>
      </c>
      <c r="Q86" s="135">
        <f t="shared" si="78"/>
        <v>42343.162499999999</v>
      </c>
      <c r="R86" s="120">
        <f t="shared" si="79"/>
        <v>3.8855876732056375E-4</v>
      </c>
      <c r="S86" s="136">
        <v>1</v>
      </c>
      <c r="T86" s="120">
        <f t="shared" si="80"/>
        <v>3.8855876732056375E-4</v>
      </c>
      <c r="U86" s="77"/>
      <c r="V86" s="120">
        <f t="shared" si="81"/>
        <v>-1.9711894057156551E-2</v>
      </c>
      <c r="Z86">
        <f t="shared" si="82"/>
        <v>-5570.5</v>
      </c>
      <c r="AA86" s="120">
        <f t="shared" si="83"/>
        <v>-1.376269133682796E-2</v>
      </c>
      <c r="AB86" s="120">
        <f t="shared" si="84"/>
        <v>2.6063892146400008E-3</v>
      </c>
      <c r="AC86" s="120">
        <f t="shared" si="85"/>
        <v>-1.9711894057156551E-2</v>
      </c>
      <c r="AD86" s="120">
        <f t="shared" si="86"/>
        <v>-7.6379566386607263E-4</v>
      </c>
      <c r="AE86" s="120">
        <f t="shared" si="87"/>
        <v>5.8338381614061461E-7</v>
      </c>
      <c r="AF86">
        <f t="shared" si="88"/>
        <v>-1.9711894057156551E-2</v>
      </c>
      <c r="AG86" s="136"/>
      <c r="AH86">
        <f t="shared" si="89"/>
        <v>-1.7132876215334034E-2</v>
      </c>
      <c r="AI86">
        <f t="shared" si="90"/>
        <v>1.0251122058012372</v>
      </c>
      <c r="AJ86">
        <f t="shared" si="91"/>
        <v>-0.73053345370134637</v>
      </c>
      <c r="AK86">
        <f t="shared" si="92"/>
        <v>-1.661791480128039E-2</v>
      </c>
      <c r="AL86">
        <f t="shared" si="93"/>
        <v>-0.58458860884848818</v>
      </c>
      <c r="AM86">
        <f t="shared" si="94"/>
        <v>-0.30091311547803284</v>
      </c>
      <c r="AN86" s="120">
        <f t="shared" si="72"/>
        <v>49.697309001950416</v>
      </c>
      <c r="AO86" s="120">
        <f t="shared" si="72"/>
        <v>49.697309001954658</v>
      </c>
      <c r="AP86" s="120">
        <f t="shared" si="72"/>
        <v>49.697309002121891</v>
      </c>
      <c r="AQ86" s="120">
        <f t="shared" si="72"/>
        <v>49.697309008710576</v>
      </c>
      <c r="AR86" s="120">
        <f t="shared" si="72"/>
        <v>49.697309268295655</v>
      </c>
      <c r="AS86" s="120">
        <f t="shared" si="72"/>
        <v>49.697319495556023</v>
      </c>
      <c r="AT86" s="120">
        <f t="shared" si="72"/>
        <v>49.697722381062107</v>
      </c>
      <c r="AU86" s="120">
        <f t="shared" si="95"/>
        <v>49.713512475695872</v>
      </c>
      <c r="AV86"/>
      <c r="AW86">
        <v>-8200</v>
      </c>
      <c r="AX86">
        <f t="shared" si="62"/>
        <v>-5.8004468920427113E-3</v>
      </c>
      <c r="AY86">
        <f t="shared" si="63"/>
        <v>-3.4172023989792917E-3</v>
      </c>
      <c r="AZ86" s="120">
        <f t="shared" si="64"/>
        <v>-2.3832444930634192E-3</v>
      </c>
      <c r="BA86">
        <f t="shared" si="65"/>
        <v>1.0071943291070984</v>
      </c>
      <c r="BB86">
        <f t="shared" si="66"/>
        <v>-7.4073486906568661E-2</v>
      </c>
      <c r="BC86">
        <f t="shared" si="67"/>
        <v>-1.3295500257001989</v>
      </c>
      <c r="BD86">
        <f t="shared" si="68"/>
        <v>-0.7837846200532147</v>
      </c>
      <c r="BE86">
        <f t="shared" si="73"/>
        <v>48.965072865270827</v>
      </c>
      <c r="BF86">
        <f t="shared" si="73"/>
        <v>48.965072865270834</v>
      </c>
      <c r="BG86">
        <f t="shared" si="73"/>
        <v>48.96507286527185</v>
      </c>
      <c r="BH86">
        <f t="shared" si="73"/>
        <v>48.965072865398675</v>
      </c>
      <c r="BI86">
        <f t="shared" si="73"/>
        <v>48.965072881165973</v>
      </c>
      <c r="BJ86">
        <f t="shared" si="73"/>
        <v>48.965074841475797</v>
      </c>
      <c r="BK86">
        <f t="shared" si="73"/>
        <v>48.965318454056678</v>
      </c>
      <c r="BL86">
        <f t="shared" si="69"/>
        <v>48.994091553060997</v>
      </c>
    </row>
    <row r="87" spans="1:64" s="120" customFormat="1" x14ac:dyDescent="0.2">
      <c r="A87" s="117" t="s">
        <v>238</v>
      </c>
      <c r="B87" s="118" t="s">
        <v>165</v>
      </c>
      <c r="C87" s="117">
        <v>57361.663200000003</v>
      </c>
      <c r="D87" s="117">
        <v>1.1000000000000001E-3</v>
      </c>
      <c r="E87" s="120">
        <f t="shared" si="74"/>
        <v>-5570.5427689906146</v>
      </c>
      <c r="F87" s="120">
        <f t="shared" si="75"/>
        <v>-5570.5</v>
      </c>
      <c r="G87" s="120">
        <f t="shared" si="76"/>
        <v>-1.3826486996549647E-2</v>
      </c>
      <c r="K87" s="134">
        <f t="shared" si="59"/>
        <v>-1.3826486996549647E-2</v>
      </c>
      <c r="P87" s="14">
        <f t="shared" si="77"/>
        <v>5.1854070564625199E-3</v>
      </c>
      <c r="Q87" s="135">
        <f t="shared" si="78"/>
        <v>42343.163200000003</v>
      </c>
      <c r="R87" s="120">
        <f t="shared" si="79"/>
        <v>3.6145211548295936E-4</v>
      </c>
      <c r="S87" s="136">
        <v>1</v>
      </c>
      <c r="T87" s="120">
        <f t="shared" si="80"/>
        <v>3.6145211548295936E-4</v>
      </c>
      <c r="U87" s="77"/>
      <c r="V87" s="120">
        <f t="shared" si="81"/>
        <v>-1.9011894053012166E-2</v>
      </c>
      <c r="Z87">
        <f t="shared" si="82"/>
        <v>-5570.5</v>
      </c>
      <c r="AA87" s="120">
        <f t="shared" si="83"/>
        <v>-1.376269133682796E-2</v>
      </c>
      <c r="AB87" s="120">
        <f t="shared" si="84"/>
        <v>3.3063892187843863E-3</v>
      </c>
      <c r="AC87" s="120">
        <f t="shared" si="85"/>
        <v>-1.9011894053012166E-2</v>
      </c>
      <c r="AD87" s="120">
        <f t="shared" si="86"/>
        <v>-6.3795659721687173E-5</v>
      </c>
      <c r="AE87" s="120">
        <f t="shared" si="87"/>
        <v>4.0698861993252989E-9</v>
      </c>
      <c r="AF87">
        <f t="shared" si="88"/>
        <v>-1.9011894053012166E-2</v>
      </c>
      <c r="AG87" s="136"/>
      <c r="AH87">
        <f t="shared" si="89"/>
        <v>-1.7132876215334034E-2</v>
      </c>
      <c r="AI87">
        <f t="shared" si="90"/>
        <v>1.0251122058012372</v>
      </c>
      <c r="AJ87">
        <f t="shared" si="91"/>
        <v>-0.73053345370134637</v>
      </c>
      <c r="AK87">
        <f t="shared" si="92"/>
        <v>-1.661791480128039E-2</v>
      </c>
      <c r="AL87">
        <f t="shared" si="93"/>
        <v>-0.58458860884848818</v>
      </c>
      <c r="AM87">
        <f t="shared" si="94"/>
        <v>-0.30091311547803284</v>
      </c>
      <c r="AN87" s="120">
        <f t="shared" si="72"/>
        <v>49.697309001950416</v>
      </c>
      <c r="AO87" s="120">
        <f t="shared" si="72"/>
        <v>49.697309001954658</v>
      </c>
      <c r="AP87" s="120">
        <f t="shared" si="72"/>
        <v>49.697309002121891</v>
      </c>
      <c r="AQ87" s="120">
        <f t="shared" si="72"/>
        <v>49.697309008710576</v>
      </c>
      <c r="AR87" s="120">
        <f t="shared" si="72"/>
        <v>49.697309268295655</v>
      </c>
      <c r="AS87" s="120">
        <f t="shared" si="72"/>
        <v>49.697319495556023</v>
      </c>
      <c r="AT87" s="120">
        <f t="shared" si="72"/>
        <v>49.697722381062107</v>
      </c>
      <c r="AU87" s="120">
        <f t="shared" si="95"/>
        <v>49.713512475695872</v>
      </c>
      <c r="AV87"/>
      <c r="AW87">
        <v>-8000</v>
      </c>
      <c r="AX87">
        <f t="shared" si="62"/>
        <v>-6.6087139478068829E-3</v>
      </c>
      <c r="AY87">
        <f t="shared" si="63"/>
        <v>-2.961281579754475E-3</v>
      </c>
      <c r="AZ87" s="120">
        <f t="shared" si="64"/>
        <v>-3.6474323680524079E-3</v>
      </c>
      <c r="BA87">
        <f t="shared" si="65"/>
        <v>1.0088103001965414</v>
      </c>
      <c r="BB87">
        <f t="shared" si="66"/>
        <v>-0.12945147317176842</v>
      </c>
      <c r="BC87">
        <f t="shared" si="67"/>
        <v>-1.2738756408806982</v>
      </c>
      <c r="BD87">
        <f t="shared" si="68"/>
        <v>-0.73979494943178503</v>
      </c>
      <c r="BE87">
        <f t="shared" si="73"/>
        <v>49.020280114205285</v>
      </c>
      <c r="BF87">
        <f t="shared" si="73"/>
        <v>49.020280114205306</v>
      </c>
      <c r="BG87">
        <f t="shared" si="73"/>
        <v>49.02028011420775</v>
      </c>
      <c r="BH87">
        <f t="shared" si="73"/>
        <v>49.020280114461329</v>
      </c>
      <c r="BI87">
        <f t="shared" si="73"/>
        <v>49.020280140787555</v>
      </c>
      <c r="BJ87">
        <f t="shared" si="73"/>
        <v>49.020282873919655</v>
      </c>
      <c r="BK87">
        <f t="shared" si="73"/>
        <v>49.020566501527753</v>
      </c>
      <c r="BL87">
        <f t="shared" si="69"/>
        <v>49.048810771363705</v>
      </c>
    </row>
    <row r="88" spans="1:64" s="120" customFormat="1" x14ac:dyDescent="0.2">
      <c r="A88" s="127" t="s">
        <v>348</v>
      </c>
      <c r="B88" s="128" t="str">
        <f t="shared" ref="B88:B106" si="96">IF(D88=INT(D88),"I","II")</f>
        <v>I</v>
      </c>
      <c r="C88" s="127">
        <v>57608.978620000002</v>
      </c>
      <c r="D88" s="134"/>
      <c r="E88" s="120">
        <f t="shared" si="74"/>
        <v>-4805.5305947959632</v>
      </c>
      <c r="F88" s="120">
        <f t="shared" si="75"/>
        <v>-4805.5</v>
      </c>
      <c r="G88" s="120">
        <f t="shared" si="76"/>
        <v>-9.8907769934157841E-3</v>
      </c>
      <c r="K88" s="134">
        <f t="shared" si="59"/>
        <v>-9.8907769934157841E-3</v>
      </c>
      <c r="P88" s="14">
        <f t="shared" si="77"/>
        <v>6.0805542185070893E-3</v>
      </c>
      <c r="Q88" s="135">
        <f t="shared" si="78"/>
        <v>42590.478620000002</v>
      </c>
      <c r="R88" s="120">
        <f t="shared" si="79"/>
        <v>2.5508342068094177E-4</v>
      </c>
      <c r="S88" s="136">
        <v>1</v>
      </c>
      <c r="T88" s="120">
        <f t="shared" si="80"/>
        <v>2.5508342068094177E-4</v>
      </c>
      <c r="U88" s="77"/>
      <c r="V88" s="120">
        <f t="shared" si="81"/>
        <v>-1.5971331211922873E-2</v>
      </c>
      <c r="Z88">
        <f t="shared" si="82"/>
        <v>-4805.5</v>
      </c>
      <c r="AA88" s="120">
        <f t="shared" si="83"/>
        <v>-1.4377786367298412E-2</v>
      </c>
      <c r="AB88" s="120">
        <f t="shared" si="84"/>
        <v>1.015426069339443E-2</v>
      </c>
      <c r="AC88" s="120">
        <f t="shared" si="85"/>
        <v>-1.5971331211922873E-2</v>
      </c>
      <c r="AD88" s="120">
        <f t="shared" si="86"/>
        <v>4.4870093738826281E-3</v>
      </c>
      <c r="AE88" s="120">
        <f t="shared" si="87"/>
        <v>2.0133253121310575E-5</v>
      </c>
      <c r="AF88">
        <f t="shared" si="88"/>
        <v>-1.5971331211922873E-2</v>
      </c>
      <c r="AG88" s="136"/>
      <c r="AH88">
        <f t="shared" si="89"/>
        <v>-2.0045037686810215E-2</v>
      </c>
      <c r="AI88">
        <f t="shared" si="90"/>
        <v>1.0281435677520736</v>
      </c>
      <c r="AJ88">
        <f t="shared" si="91"/>
        <v>-0.86242723943960486</v>
      </c>
      <c r="AK88">
        <f t="shared" si="92"/>
        <v>-1.0710628680462337E-2</v>
      </c>
      <c r="AL88">
        <f t="shared" si="93"/>
        <v>-0.36364595852759002</v>
      </c>
      <c r="AM88">
        <f t="shared" si="94"/>
        <v>-0.18385349950160795</v>
      </c>
      <c r="AN88" s="120">
        <f t="shared" si="72"/>
        <v>49.912400765307801</v>
      </c>
      <c r="AO88" s="120">
        <f t="shared" si="72"/>
        <v>49.91240076531296</v>
      </c>
      <c r="AP88" s="120">
        <f t="shared" si="72"/>
        <v>49.912400765495541</v>
      </c>
      <c r="AQ88" s="120">
        <f t="shared" si="72"/>
        <v>49.912400771957373</v>
      </c>
      <c r="AR88" s="120">
        <f t="shared" si="72"/>
        <v>49.912401000653048</v>
      </c>
      <c r="AS88" s="120">
        <f t="shared" si="72"/>
        <v>49.912409094588455</v>
      </c>
      <c r="AT88" s="120">
        <f t="shared" si="72"/>
        <v>49.912695537410222</v>
      </c>
      <c r="AU88" s="120">
        <f t="shared" si="95"/>
        <v>49.922813485703742</v>
      </c>
      <c r="AV88"/>
      <c r="AW88">
        <v>-7800</v>
      </c>
      <c r="AX88">
        <f t="shared" si="62"/>
        <v>-7.3979190321769054E-3</v>
      </c>
      <c r="AY88">
        <f t="shared" si="63"/>
        <v>-2.4954281075908009E-3</v>
      </c>
      <c r="AZ88" s="120">
        <f t="shared" si="64"/>
        <v>-4.9024909245861045E-3</v>
      </c>
      <c r="BA88">
        <f t="shared" si="65"/>
        <v>1.0104039846809376</v>
      </c>
      <c r="BB88">
        <f t="shared" si="66"/>
        <v>-0.1846027297644792</v>
      </c>
      <c r="BC88">
        <f t="shared" si="67"/>
        <v>-1.2180237896053632</v>
      </c>
      <c r="BD88">
        <f t="shared" si="68"/>
        <v>-0.69744909451851078</v>
      </c>
      <c r="BE88">
        <f t="shared" si="73"/>
        <v>49.075575282025888</v>
      </c>
      <c r="BF88">
        <f t="shared" si="73"/>
        <v>49.075575282025945</v>
      </c>
      <c r="BG88">
        <f t="shared" si="73"/>
        <v>49.075575282030975</v>
      </c>
      <c r="BH88">
        <f t="shared" si="73"/>
        <v>49.075575282480315</v>
      </c>
      <c r="BI88">
        <f t="shared" si="73"/>
        <v>49.075575322620431</v>
      </c>
      <c r="BJ88">
        <f t="shared" si="73"/>
        <v>49.075578908369074</v>
      </c>
      <c r="BK88">
        <f t="shared" si="73"/>
        <v>49.075899096690513</v>
      </c>
      <c r="BL88">
        <f t="shared" si="69"/>
        <v>49.10352998966642</v>
      </c>
    </row>
    <row r="89" spans="1:64" s="120" customFormat="1" x14ac:dyDescent="0.2">
      <c r="A89" s="127" t="s">
        <v>326</v>
      </c>
      <c r="B89" s="128" t="str">
        <f t="shared" si="96"/>
        <v>I</v>
      </c>
      <c r="C89" s="127">
        <v>57608.978620000002</v>
      </c>
      <c r="D89" s="134"/>
      <c r="E89" s="120">
        <f t="shared" si="74"/>
        <v>-4805.5305947959632</v>
      </c>
      <c r="F89" s="120">
        <f t="shared" si="75"/>
        <v>-4805.5</v>
      </c>
      <c r="G89" s="120">
        <f t="shared" si="76"/>
        <v>-9.8907769934157841E-3</v>
      </c>
      <c r="K89" s="134">
        <f t="shared" si="59"/>
        <v>-9.8907769934157841E-3</v>
      </c>
      <c r="P89" s="14">
        <f t="shared" si="77"/>
        <v>6.0805542185070893E-3</v>
      </c>
      <c r="Q89" s="135">
        <f t="shared" si="78"/>
        <v>42590.478620000002</v>
      </c>
      <c r="R89" s="120">
        <f t="shared" si="79"/>
        <v>2.5508342068094177E-4</v>
      </c>
      <c r="S89" s="136">
        <v>1</v>
      </c>
      <c r="T89" s="120">
        <f t="shared" si="80"/>
        <v>2.5508342068094177E-4</v>
      </c>
      <c r="U89" s="77"/>
      <c r="V89" s="120">
        <f t="shared" si="81"/>
        <v>-1.5971331211922873E-2</v>
      </c>
      <c r="Z89">
        <f t="shared" si="82"/>
        <v>-4805.5</v>
      </c>
      <c r="AA89" s="120">
        <f t="shared" si="83"/>
        <v>-1.4377786367298412E-2</v>
      </c>
      <c r="AB89" s="120">
        <f t="shared" si="84"/>
        <v>1.015426069339443E-2</v>
      </c>
      <c r="AC89" s="120">
        <f t="shared" si="85"/>
        <v>-1.5971331211922873E-2</v>
      </c>
      <c r="AD89" s="120">
        <f t="shared" si="86"/>
        <v>4.4870093738826281E-3</v>
      </c>
      <c r="AE89" s="120">
        <f t="shared" si="87"/>
        <v>2.0133253121310575E-5</v>
      </c>
      <c r="AF89">
        <f t="shared" si="88"/>
        <v>-1.5971331211922873E-2</v>
      </c>
      <c r="AG89" s="136"/>
      <c r="AH89">
        <f t="shared" si="89"/>
        <v>-2.0045037686810215E-2</v>
      </c>
      <c r="AI89">
        <f t="shared" si="90"/>
        <v>1.0281435677520736</v>
      </c>
      <c r="AJ89">
        <f t="shared" si="91"/>
        <v>-0.86242723943960486</v>
      </c>
      <c r="AK89">
        <f t="shared" si="92"/>
        <v>-1.0710628680462337E-2</v>
      </c>
      <c r="AL89">
        <f t="shared" si="93"/>
        <v>-0.36364595852759002</v>
      </c>
      <c r="AM89">
        <f t="shared" si="94"/>
        <v>-0.18385349950160795</v>
      </c>
      <c r="AN89" s="120">
        <f t="shared" si="72"/>
        <v>49.912400765307801</v>
      </c>
      <c r="AO89" s="120">
        <f t="shared" si="72"/>
        <v>49.91240076531296</v>
      </c>
      <c r="AP89" s="120">
        <f t="shared" si="72"/>
        <v>49.912400765495541</v>
      </c>
      <c r="AQ89" s="120">
        <f t="shared" si="72"/>
        <v>49.912400771957373</v>
      </c>
      <c r="AR89" s="120">
        <f t="shared" si="72"/>
        <v>49.912401000653048</v>
      </c>
      <c r="AS89" s="120">
        <f t="shared" si="72"/>
        <v>49.912409094588455</v>
      </c>
      <c r="AT89" s="120">
        <f t="shared" si="72"/>
        <v>49.912695537410222</v>
      </c>
      <c r="AU89" s="120">
        <f t="shared" si="95"/>
        <v>49.922813485703742</v>
      </c>
      <c r="AV89"/>
      <c r="AW89">
        <v>-7600</v>
      </c>
      <c r="AX89">
        <f t="shared" si="62"/>
        <v>-8.1641329714086646E-3</v>
      </c>
      <c r="AY89">
        <f t="shared" si="63"/>
        <v>-2.0196419824882704E-3</v>
      </c>
      <c r="AZ89" s="120">
        <f t="shared" si="64"/>
        <v>-6.1444909889203942E-3</v>
      </c>
      <c r="BA89">
        <f t="shared" si="65"/>
        <v>1.0119700583529083</v>
      </c>
      <c r="BB89">
        <f t="shared" si="66"/>
        <v>-0.23934818262141197</v>
      </c>
      <c r="BC89">
        <f t="shared" si="67"/>
        <v>-1.1619969541205686</v>
      </c>
      <c r="BD89">
        <f t="shared" si="68"/>
        <v>-0.65659645243539444</v>
      </c>
      <c r="BE89">
        <f t="shared" si="73"/>
        <v>49.130957002380413</v>
      </c>
      <c r="BF89">
        <f t="shared" si="73"/>
        <v>49.130957002380534</v>
      </c>
      <c r="BG89">
        <f t="shared" si="73"/>
        <v>49.130957002389785</v>
      </c>
      <c r="BH89">
        <f t="shared" si="73"/>
        <v>49.13095700311704</v>
      </c>
      <c r="BI89">
        <f t="shared" si="73"/>
        <v>49.130957060270923</v>
      </c>
      <c r="BJ89">
        <f t="shared" si="73"/>
        <v>49.130961551881356</v>
      </c>
      <c r="BK89">
        <f t="shared" si="73"/>
        <v>49.131314403434537</v>
      </c>
      <c r="BL89">
        <f t="shared" si="69"/>
        <v>49.158249207969128</v>
      </c>
    </row>
    <row r="90" spans="1:64" s="120" customFormat="1" x14ac:dyDescent="0.2">
      <c r="A90" s="127" t="s">
        <v>328</v>
      </c>
      <c r="B90" s="128" t="str">
        <f t="shared" si="96"/>
        <v>I</v>
      </c>
      <c r="C90" s="127">
        <v>57673.796199999997</v>
      </c>
      <c r="D90" s="134"/>
      <c r="E90" s="120">
        <f t="shared" si="74"/>
        <v>-4605.0326323080908</v>
      </c>
      <c r="F90" s="120">
        <f t="shared" si="75"/>
        <v>-4605</v>
      </c>
      <c r="G90" s="120">
        <f t="shared" si="76"/>
        <v>-1.0549469996476546E-2</v>
      </c>
      <c r="K90" s="134">
        <f t="shared" ref="K90:K106" si="97">G90</f>
        <v>-1.0549469996476546E-2</v>
      </c>
      <c r="P90" s="14">
        <f t="shared" si="77"/>
        <v>6.2287352836051749E-3</v>
      </c>
      <c r="Q90" s="135">
        <f t="shared" si="78"/>
        <v>42655.296199999997</v>
      </c>
      <c r="R90" s="120">
        <f t="shared" si="79"/>
        <v>2.8150817242056207E-4</v>
      </c>
      <c r="S90" s="136">
        <v>1</v>
      </c>
      <c r="T90" s="120">
        <f t="shared" si="80"/>
        <v>2.8150817242056207E-4</v>
      </c>
      <c r="U90" s="77"/>
      <c r="V90" s="120">
        <f t="shared" si="81"/>
        <v>-1.6778205280081719E-2</v>
      </c>
      <c r="Z90">
        <f t="shared" si="82"/>
        <v>-4605</v>
      </c>
      <c r="AA90" s="120">
        <f t="shared" si="83"/>
        <v>-1.4367661321618295E-2</v>
      </c>
      <c r="AB90" s="120">
        <f t="shared" si="84"/>
        <v>1.0111519119666901E-2</v>
      </c>
      <c r="AC90" s="120">
        <f t="shared" si="85"/>
        <v>-1.6778205280081719E-2</v>
      </c>
      <c r="AD90" s="120">
        <f t="shared" si="86"/>
        <v>3.8181913251417489E-3</v>
      </c>
      <c r="AE90" s="120">
        <f t="shared" si="87"/>
        <v>1.4578584995387704E-5</v>
      </c>
      <c r="AF90">
        <f t="shared" si="88"/>
        <v>-1.6778205280081719E-2</v>
      </c>
      <c r="AG90" s="136"/>
      <c r="AH90">
        <f t="shared" si="89"/>
        <v>-2.0660989116143447E-2</v>
      </c>
      <c r="AI90">
        <f t="shared" si="90"/>
        <v>1.0287180128702327</v>
      </c>
      <c r="AJ90">
        <f t="shared" si="91"/>
        <v>-0.89036437117774025</v>
      </c>
      <c r="AK90">
        <f t="shared" si="92"/>
        <v>-9.0583502544038814E-3</v>
      </c>
      <c r="AL90">
        <f t="shared" si="93"/>
        <v>-0.3055464965309268</v>
      </c>
      <c r="AM90">
        <f t="shared" si="94"/>
        <v>-0.15397300915012571</v>
      </c>
      <c r="AN90" s="120">
        <f t="shared" si="72"/>
        <v>49.968868020739258</v>
      </c>
      <c r="AO90" s="120">
        <f t="shared" si="72"/>
        <v>49.968868020744139</v>
      </c>
      <c r="AP90" s="120">
        <f t="shared" si="72"/>
        <v>49.968868020913675</v>
      </c>
      <c r="AQ90" s="120">
        <f t="shared" si="72"/>
        <v>49.968868026800706</v>
      </c>
      <c r="AR90" s="120">
        <f t="shared" si="72"/>
        <v>49.968868231227468</v>
      </c>
      <c r="AS90" s="120">
        <f t="shared" si="72"/>
        <v>49.968875329918781</v>
      </c>
      <c r="AT90" s="120">
        <f t="shared" si="72"/>
        <v>49.969121821459375</v>
      </c>
      <c r="AU90" s="120">
        <f t="shared" si="95"/>
        <v>49.977669502052208</v>
      </c>
      <c r="AV90"/>
      <c r="AW90">
        <v>-7400</v>
      </c>
      <c r="AX90">
        <f t="shared" si="62"/>
        <v>-8.9034316743932303E-3</v>
      </c>
      <c r="AY90">
        <f t="shared" si="63"/>
        <v>-1.5339232044468834E-3</v>
      </c>
      <c r="AZ90" s="120">
        <f t="shared" si="64"/>
        <v>-7.3695084699463469E-3</v>
      </c>
      <c r="BA90">
        <f t="shared" si="65"/>
        <v>1.013503194670264</v>
      </c>
      <c r="BB90">
        <f t="shared" si="66"/>
        <v>-0.29350684774570363</v>
      </c>
      <c r="BC90">
        <f t="shared" si="67"/>
        <v>-1.1057982208651151</v>
      </c>
      <c r="BD90">
        <f t="shared" si="68"/>
        <v>-0.61710120745540831</v>
      </c>
      <c r="BE90">
        <f t="shared" si="73"/>
        <v>49.186423617151036</v>
      </c>
      <c r="BF90">
        <f t="shared" si="73"/>
        <v>49.186423617151256</v>
      </c>
      <c r="BG90">
        <f t="shared" si="73"/>
        <v>49.186423617166838</v>
      </c>
      <c r="BH90">
        <f t="shared" si="73"/>
        <v>49.186423618262943</v>
      </c>
      <c r="BI90">
        <f t="shared" si="73"/>
        <v>49.1864236953557</v>
      </c>
      <c r="BJ90">
        <f t="shared" si="73"/>
        <v>49.186429117527638</v>
      </c>
      <c r="BK90">
        <f t="shared" si="73"/>
        <v>49.186810338056794</v>
      </c>
      <c r="BL90">
        <f t="shared" si="69"/>
        <v>49.212968426271836</v>
      </c>
    </row>
    <row r="91" spans="1:64" s="120" customFormat="1" x14ac:dyDescent="0.2">
      <c r="A91" s="127" t="s">
        <v>329</v>
      </c>
      <c r="B91" s="128" t="str">
        <f t="shared" si="96"/>
        <v>I</v>
      </c>
      <c r="C91" s="127">
        <v>57694.970880000001</v>
      </c>
      <c r="D91" s="134"/>
      <c r="E91" s="120">
        <f t="shared" si="74"/>
        <v>-4539.5337322205878</v>
      </c>
      <c r="F91" s="120">
        <f t="shared" si="75"/>
        <v>-4539.5</v>
      </c>
      <c r="G91" s="120">
        <f t="shared" si="76"/>
        <v>-1.0905052993621211E-2</v>
      </c>
      <c r="K91" s="134">
        <f t="shared" si="97"/>
        <v>-1.0905052993621211E-2</v>
      </c>
      <c r="P91" s="14">
        <f t="shared" si="77"/>
        <v>6.2693646690310158E-3</v>
      </c>
      <c r="Q91" s="135">
        <f t="shared" si="78"/>
        <v>42676.470880000001</v>
      </c>
      <c r="R91" s="120">
        <f t="shared" si="79"/>
        <v>2.9496062205122084E-4</v>
      </c>
      <c r="S91" s="136">
        <v>1</v>
      </c>
      <c r="T91" s="120">
        <f t="shared" si="80"/>
        <v>2.9496062205122084E-4</v>
      </c>
      <c r="U91" s="77"/>
      <c r="V91" s="120">
        <f t="shared" si="81"/>
        <v>-1.7174417662652229E-2</v>
      </c>
      <c r="Z91">
        <f t="shared" si="82"/>
        <v>-4539.5</v>
      </c>
      <c r="AA91" s="120">
        <f t="shared" si="83"/>
        <v>-1.434807263670259E-2</v>
      </c>
      <c r="AB91" s="120">
        <f t="shared" si="84"/>
        <v>9.9430393690159297E-3</v>
      </c>
      <c r="AC91" s="120">
        <f t="shared" si="85"/>
        <v>-1.7174417662652229E-2</v>
      </c>
      <c r="AD91" s="120">
        <f t="shared" si="86"/>
        <v>3.4430196430813784E-3</v>
      </c>
      <c r="AE91" s="120">
        <f t="shared" si="87"/>
        <v>1.1854384262644221E-5</v>
      </c>
      <c r="AF91">
        <f t="shared" si="88"/>
        <v>-1.7174417662652229E-2</v>
      </c>
      <c r="AG91" s="136"/>
      <c r="AH91">
        <f t="shared" si="89"/>
        <v>-2.0848092362637141E-2</v>
      </c>
      <c r="AI91">
        <f t="shared" si="90"/>
        <v>1.0288848727838888</v>
      </c>
      <c r="AJ91">
        <f t="shared" si="91"/>
        <v>-0.89885003922479001</v>
      </c>
      <c r="AK91">
        <f t="shared" si="92"/>
        <v>-8.5112923110926188E-3</v>
      </c>
      <c r="AL91">
        <f t="shared" si="93"/>
        <v>-0.28655295164669065</v>
      </c>
      <c r="AM91">
        <f t="shared" si="94"/>
        <v>-0.14426499385409403</v>
      </c>
      <c r="AN91" s="120">
        <f t="shared" ref="AN91:AT100" si="98">$AU91+$AB$7*SIN(AO91)</f>
        <v>49.987321450856932</v>
      </c>
      <c r="AO91" s="120">
        <f t="shared" si="98"/>
        <v>49.987321450861664</v>
      </c>
      <c r="AP91" s="120">
        <f t="shared" si="98"/>
        <v>49.987321451025288</v>
      </c>
      <c r="AQ91" s="120">
        <f t="shared" si="98"/>
        <v>49.987321456676021</v>
      </c>
      <c r="AR91" s="120">
        <f t="shared" si="98"/>
        <v>49.987321651829852</v>
      </c>
      <c r="AS91" s="120">
        <f t="shared" si="98"/>
        <v>49.987328391658622</v>
      </c>
      <c r="AT91" s="120">
        <f t="shared" si="98"/>
        <v>49.987561150285941</v>
      </c>
      <c r="AU91" s="120">
        <f t="shared" si="95"/>
        <v>49.995590046046345</v>
      </c>
      <c r="AV91"/>
      <c r="AW91">
        <v>-7200</v>
      </c>
      <c r="AX91">
        <f t="shared" si="62"/>
        <v>-9.6119100796208772E-3</v>
      </c>
      <c r="AY91">
        <f t="shared" si="63"/>
        <v>-1.0382717734666392E-3</v>
      </c>
      <c r="AZ91" s="120">
        <f t="shared" si="64"/>
        <v>-8.5736383061542389E-3</v>
      </c>
      <c r="BA91">
        <f t="shared" si="65"/>
        <v>1.01499808747475</v>
      </c>
      <c r="BB91">
        <f t="shared" si="66"/>
        <v>-0.34689653958285327</v>
      </c>
      <c r="BC91">
        <f t="shared" si="67"/>
        <v>-1.0494312828281658</v>
      </c>
      <c r="BD91">
        <f t="shared" si="68"/>
        <v>-0.57884038509093316</v>
      </c>
      <c r="BE91">
        <f t="shared" si="73"/>
        <v>49.241973176942871</v>
      </c>
      <c r="BF91">
        <f t="shared" si="73"/>
        <v>49.241973176943247</v>
      </c>
      <c r="BG91">
        <f t="shared" si="73"/>
        <v>49.241973176967676</v>
      </c>
      <c r="BH91">
        <f t="shared" si="73"/>
        <v>49.241973178526315</v>
      </c>
      <c r="BI91">
        <f t="shared" si="73"/>
        <v>49.241973277993992</v>
      </c>
      <c r="BJ91">
        <f t="shared" si="73"/>
        <v>49.241979625671469</v>
      </c>
      <c r="BK91">
        <f t="shared" si="73"/>
        <v>49.242384575499074</v>
      </c>
      <c r="BL91">
        <f t="shared" si="69"/>
        <v>49.267687644574551</v>
      </c>
    </row>
    <row r="92" spans="1:64" s="120" customFormat="1" x14ac:dyDescent="0.2">
      <c r="A92" s="127" t="s">
        <v>330</v>
      </c>
      <c r="B92" s="128" t="str">
        <f t="shared" si="96"/>
        <v>I</v>
      </c>
      <c r="C92" s="127">
        <v>58078.872340000002</v>
      </c>
      <c r="D92" s="134"/>
      <c r="E92" s="120">
        <f t="shared" si="74"/>
        <v>-3352.0247180592269</v>
      </c>
      <c r="F92" s="120">
        <f t="shared" si="75"/>
        <v>-3352</v>
      </c>
      <c r="G92" s="120">
        <f t="shared" si="76"/>
        <v>-7.9909279957064427E-3</v>
      </c>
      <c r="K92" s="134">
        <f t="shared" si="97"/>
        <v>-7.9909279957064427E-3</v>
      </c>
      <c r="P92" s="14">
        <f t="shared" si="77"/>
        <v>6.3416427478266511E-3</v>
      </c>
      <c r="Q92" s="135">
        <f t="shared" si="78"/>
        <v>43060.372340000002</v>
      </c>
      <c r="R92" s="120">
        <f t="shared" si="79"/>
        <v>2.0542258411838078E-4</v>
      </c>
      <c r="S92" s="136">
        <v>1</v>
      </c>
      <c r="T92" s="120">
        <f t="shared" si="80"/>
        <v>2.0542258411838078E-4</v>
      </c>
      <c r="U92" s="77"/>
      <c r="V92" s="120">
        <f t="shared" si="81"/>
        <v>-1.4332570743533094E-2</v>
      </c>
      <c r="Z92">
        <f t="shared" si="82"/>
        <v>-3352</v>
      </c>
      <c r="AA92" s="120">
        <f t="shared" si="83"/>
        <v>-1.2527194074359437E-2</v>
      </c>
      <c r="AB92" s="120">
        <f t="shared" si="84"/>
        <v>1.4968302771787491E-2</v>
      </c>
      <c r="AC92" s="120">
        <f t="shared" si="85"/>
        <v>-1.4332570743533094E-2</v>
      </c>
      <c r="AD92" s="120">
        <f t="shared" si="86"/>
        <v>4.5362660786529944E-3</v>
      </c>
      <c r="AE92" s="120">
        <f t="shared" si="87"/>
        <v>2.0577709936337815E-5</v>
      </c>
      <c r="AF92">
        <f t="shared" si="88"/>
        <v>-1.4332570743533094E-2</v>
      </c>
      <c r="AG92" s="136"/>
      <c r="AH92">
        <f t="shared" si="89"/>
        <v>-2.2959230767493934E-2</v>
      </c>
      <c r="AI92">
        <f t="shared" si="90"/>
        <v>1.0300613427421601</v>
      </c>
      <c r="AJ92">
        <f t="shared" si="91"/>
        <v>-0.99410209454938814</v>
      </c>
      <c r="AK92">
        <f t="shared" si="92"/>
        <v>1.7588760856512855E-3</v>
      </c>
      <c r="AL92">
        <f t="shared" si="93"/>
        <v>5.8442935141428627E-2</v>
      </c>
      <c r="AM92">
        <f t="shared" si="94"/>
        <v>2.9229787759453261E-2</v>
      </c>
      <c r="AN92" s="120">
        <f t="shared" si="98"/>
        <v>50.322192175351418</v>
      </c>
      <c r="AO92" s="120">
        <f t="shared" si="98"/>
        <v>50.322192175350196</v>
      </c>
      <c r="AP92" s="120">
        <f t="shared" si="98"/>
        <v>50.322192175309532</v>
      </c>
      <c r="AQ92" s="120">
        <f t="shared" si="98"/>
        <v>50.322192173956999</v>
      </c>
      <c r="AR92" s="120">
        <f t="shared" si="98"/>
        <v>50.322192128969192</v>
      </c>
      <c r="AS92" s="120">
        <f t="shared" si="98"/>
        <v>50.322190632585141</v>
      </c>
      <c r="AT92" s="120">
        <f t="shared" si="98"/>
        <v>50.322140859947382</v>
      </c>
      <c r="AU92" s="120">
        <f t="shared" si="95"/>
        <v>50.320485404718681</v>
      </c>
      <c r="AV92"/>
      <c r="AW92">
        <v>-7000</v>
      </c>
      <c r="AX92">
        <f t="shared" si="62"/>
        <v>-1.0285696496470986E-2</v>
      </c>
      <c r="AY92">
        <f t="shared" si="63"/>
        <v>-5.326876895475419E-4</v>
      </c>
      <c r="AZ92" s="120">
        <f t="shared" si="64"/>
        <v>-9.7530088069234452E-3</v>
      </c>
      <c r="BA92">
        <f t="shared" si="65"/>
        <v>1.0164494748869761</v>
      </c>
      <c r="BB92">
        <f t="shared" si="66"/>
        <v>-0.39933462747611781</v>
      </c>
      <c r="BC92">
        <f t="shared" si="67"/>
        <v>-0.99290043911212722</v>
      </c>
      <c r="BD92">
        <f t="shared" si="68"/>
        <v>-0.54170219199143688</v>
      </c>
      <c r="BE92">
        <f t="shared" ref="BE92:BK101" si="99">$BL92+$AB$7*SIN(BF92)</f>
        <v>49.29760344284967</v>
      </c>
      <c r="BF92">
        <f t="shared" si="99"/>
        <v>49.297603442850289</v>
      </c>
      <c r="BG92">
        <f t="shared" si="99"/>
        <v>49.297603442886327</v>
      </c>
      <c r="BH92">
        <f t="shared" si="99"/>
        <v>49.297603444996703</v>
      </c>
      <c r="BI92">
        <f t="shared" si="99"/>
        <v>49.29760356858872</v>
      </c>
      <c r="BJ92">
        <f t="shared" si="99"/>
        <v>49.297610806577055</v>
      </c>
      <c r="BK92">
        <f t="shared" si="99"/>
        <v>49.298034556307876</v>
      </c>
      <c r="BL92">
        <f t="shared" si="69"/>
        <v>49.322406862877259</v>
      </c>
    </row>
    <row r="93" spans="1:64" s="120" customFormat="1" x14ac:dyDescent="0.2">
      <c r="A93" s="127" t="s">
        <v>347</v>
      </c>
      <c r="B93" s="128" t="str">
        <f t="shared" si="96"/>
        <v>I</v>
      </c>
      <c r="C93" s="127">
        <v>59139.57849</v>
      </c>
      <c r="D93" s="134"/>
      <c r="E93" s="120">
        <f t="shared" si="74"/>
        <v>-70.97933078357805</v>
      </c>
      <c r="F93" s="120">
        <f t="shared" si="75"/>
        <v>-71</v>
      </c>
      <c r="G93" s="120">
        <f t="shared" si="76"/>
        <v>6.6820060019381344E-3</v>
      </c>
      <c r="K93" s="134">
        <f t="shared" si="97"/>
        <v>6.6820060019381344E-3</v>
      </c>
      <c r="P93" s="14">
        <f t="shared" si="77"/>
        <v>-4.4583097079627316E-6</v>
      </c>
      <c r="Q93" s="135">
        <f t="shared" si="78"/>
        <v>44121.07849</v>
      </c>
      <c r="R93" s="120">
        <f t="shared" si="79"/>
        <v>4.4708804990916922E-5</v>
      </c>
      <c r="S93" s="136">
        <v>1</v>
      </c>
      <c r="T93" s="120">
        <f t="shared" si="80"/>
        <v>4.4708804990916922E-5</v>
      </c>
      <c r="U93" s="77"/>
      <c r="V93" s="120">
        <f t="shared" si="81"/>
        <v>6.6864643116460974E-3</v>
      </c>
      <c r="Z93">
        <f t="shared" si="82"/>
        <v>-71</v>
      </c>
      <c r="AA93" s="120">
        <f t="shared" si="83"/>
        <v>7.1993268406102331E-3</v>
      </c>
      <c r="AB93" s="120">
        <f t="shared" si="84"/>
        <v>2.2598973033268663E-2</v>
      </c>
      <c r="AC93" s="120">
        <f t="shared" si="85"/>
        <v>6.6864643116460974E-3</v>
      </c>
      <c r="AD93" s="120">
        <f t="shared" si="86"/>
        <v>-5.1732083867209872E-4</v>
      </c>
      <c r="AE93" s="120">
        <f t="shared" si="87"/>
        <v>2.6762085012440359E-7</v>
      </c>
      <c r="AF93">
        <f t="shared" si="88"/>
        <v>6.6864643116460974E-3</v>
      </c>
      <c r="AG93" s="136"/>
      <c r="AH93">
        <f t="shared" si="89"/>
        <v>-1.5916967031330529E-2</v>
      </c>
      <c r="AI93">
        <f t="shared" si="90"/>
        <v>1.0161983197796365</v>
      </c>
      <c r="AJ93">
        <f t="shared" si="91"/>
        <v>-0.67064302628843231</v>
      </c>
      <c r="AK93">
        <f t="shared" si="92"/>
        <v>2.5384885441201873E-2</v>
      </c>
      <c r="AL93">
        <f t="shared" si="93"/>
        <v>1.0028259173252942</v>
      </c>
      <c r="AM93">
        <f t="shared" si="94"/>
        <v>0.54813855943656165</v>
      </c>
      <c r="AN93" s="120">
        <f t="shared" si="98"/>
        <v>51.243123100042475</v>
      </c>
      <c r="AO93" s="120">
        <f t="shared" si="98"/>
        <v>51.243123100041906</v>
      </c>
      <c r="AP93" s="120">
        <f t="shared" si="98"/>
        <v>51.243123100008113</v>
      </c>
      <c r="AQ93" s="120">
        <f t="shared" si="98"/>
        <v>51.243123098000503</v>
      </c>
      <c r="AR93" s="120">
        <f t="shared" si="98"/>
        <v>51.243122978729957</v>
      </c>
      <c r="AS93" s="120">
        <f t="shared" si="98"/>
        <v>51.243115893013623</v>
      </c>
      <c r="AT93" s="120">
        <f t="shared" si="98"/>
        <v>51.242695072874334</v>
      </c>
      <c r="AU93" s="120">
        <f t="shared" si="95"/>
        <v>51.218154180974636</v>
      </c>
      <c r="AV93"/>
      <c r="AW93">
        <v>-6800</v>
      </c>
      <c r="AX93">
        <f t="shared" si="62"/>
        <v>-1.09209672731506E-2</v>
      </c>
      <c r="AY93">
        <f t="shared" si="63"/>
        <v>-1.7170952689584719E-5</v>
      </c>
      <c r="AZ93" s="120">
        <f t="shared" si="64"/>
        <v>-1.0903796320461016E-2</v>
      </c>
      <c r="BA93">
        <f t="shared" si="65"/>
        <v>1.0178521642343665</v>
      </c>
      <c r="BB93">
        <f t="shared" si="66"/>
        <v>-0.45063883649244263</v>
      </c>
      <c r="BC93">
        <f t="shared" si="67"/>
        <v>-0.93621059152483821</v>
      </c>
      <c r="BD93">
        <f t="shared" si="68"/>
        <v>-0.50558459262479805</v>
      </c>
      <c r="BE93">
        <f t="shared" si="99"/>
        <v>49.353311889557276</v>
      </c>
      <c r="BF93">
        <f t="shared" si="99"/>
        <v>49.353311889558206</v>
      </c>
      <c r="BG93">
        <f t="shared" si="99"/>
        <v>49.353311889608683</v>
      </c>
      <c r="BH93">
        <f t="shared" si="99"/>
        <v>49.353311892347534</v>
      </c>
      <c r="BI93">
        <f t="shared" si="99"/>
        <v>49.353312040956737</v>
      </c>
      <c r="BJ93">
        <f t="shared" si="99"/>
        <v>49.353320104384601</v>
      </c>
      <c r="BK93">
        <f t="shared" si="99"/>
        <v>49.353757494296069</v>
      </c>
      <c r="BL93">
        <f t="shared" si="69"/>
        <v>49.377126081179966</v>
      </c>
    </row>
    <row r="94" spans="1:64" s="120" customFormat="1" x14ac:dyDescent="0.2">
      <c r="A94" s="127" t="s">
        <v>347</v>
      </c>
      <c r="B94" s="128" t="str">
        <f t="shared" si="96"/>
        <v>I</v>
      </c>
      <c r="C94" s="127">
        <v>59139.741670000003</v>
      </c>
      <c r="D94" s="134"/>
      <c r="E94" s="120">
        <f t="shared" si="74"/>
        <v>-70.474571773454343</v>
      </c>
      <c r="F94" s="120">
        <f t="shared" si="75"/>
        <v>-70.5</v>
      </c>
      <c r="G94" s="120">
        <f t="shared" si="76"/>
        <v>8.2205130092916079E-3</v>
      </c>
      <c r="K94" s="134">
        <f t="shared" si="97"/>
        <v>8.2205130092916079E-3</v>
      </c>
      <c r="P94" s="14">
        <f t="shared" si="77"/>
        <v>-6.1579582886050259E-6</v>
      </c>
      <c r="Q94" s="135">
        <f t="shared" si="78"/>
        <v>44121.241670000003</v>
      </c>
      <c r="R94" s="120">
        <f t="shared" si="79"/>
        <v>6.767811520882715E-5</v>
      </c>
      <c r="S94" s="136">
        <v>1</v>
      </c>
      <c r="T94" s="120">
        <f t="shared" si="80"/>
        <v>6.767811520882715E-5</v>
      </c>
      <c r="U94" s="77"/>
      <c r="V94" s="120">
        <f t="shared" si="81"/>
        <v>8.2266709675802123E-3</v>
      </c>
      <c r="Z94">
        <f t="shared" si="82"/>
        <v>-70.5</v>
      </c>
      <c r="AA94" s="120">
        <f t="shared" si="83"/>
        <v>7.2037929645949288E-3</v>
      </c>
      <c r="AB94" s="120">
        <f t="shared" si="84"/>
        <v>2.413515061560562E-2</v>
      </c>
      <c r="AC94" s="120">
        <f t="shared" si="85"/>
        <v>8.2266709675802123E-3</v>
      </c>
      <c r="AD94" s="120">
        <f t="shared" si="86"/>
        <v>1.0167200446966791E-3</v>
      </c>
      <c r="AE94" s="120">
        <f t="shared" si="87"/>
        <v>1.0337196492880172E-6</v>
      </c>
      <c r="AF94">
        <f t="shared" si="88"/>
        <v>8.2266709675802123E-3</v>
      </c>
      <c r="AG94" s="136"/>
      <c r="AH94">
        <f t="shared" si="89"/>
        <v>-1.5914637606314012E-2</v>
      </c>
      <c r="AI94">
        <f t="shared" si="90"/>
        <v>1.016194728732619</v>
      </c>
      <c r="AJ94">
        <f t="shared" si="91"/>
        <v>-0.67053808912600787</v>
      </c>
      <c r="AK94">
        <f t="shared" si="92"/>
        <v>2.5387176562650441E-2</v>
      </c>
      <c r="AL94">
        <f t="shared" si="93"/>
        <v>1.0029673749249937</v>
      </c>
      <c r="AM94">
        <f t="shared" si="94"/>
        <v>0.54823054268650451</v>
      </c>
      <c r="AN94" s="120">
        <f t="shared" si="98"/>
        <v>51.243262239910067</v>
      </c>
      <c r="AO94" s="120">
        <f t="shared" si="98"/>
        <v>51.243262239909498</v>
      </c>
      <c r="AP94" s="120">
        <f t="shared" si="98"/>
        <v>51.243262239875733</v>
      </c>
      <c r="AQ94" s="120">
        <f t="shared" si="98"/>
        <v>51.243262237869565</v>
      </c>
      <c r="AR94" s="120">
        <f t="shared" si="98"/>
        <v>51.243262118660404</v>
      </c>
      <c r="AS94" s="120">
        <f t="shared" si="98"/>
        <v>51.24325503512847</v>
      </c>
      <c r="AT94" s="120">
        <f t="shared" si="98"/>
        <v>51.242834257895126</v>
      </c>
      <c r="AU94" s="120">
        <f t="shared" si="95"/>
        <v>51.218290979020388</v>
      </c>
      <c r="AV94"/>
      <c r="AW94">
        <v>-6600</v>
      </c>
      <c r="AX94">
        <f t="shared" si="62"/>
        <v>-1.1513961715400509E-2</v>
      </c>
      <c r="AY94">
        <f t="shared" si="63"/>
        <v>5.0827843710722891E-4</v>
      </c>
      <c r="AZ94" s="120">
        <f t="shared" si="64"/>
        <v>-1.2022240152507739E-2</v>
      </c>
      <c r="BA94">
        <f t="shared" si="65"/>
        <v>1.0192010578427995</v>
      </c>
      <c r="BB94">
        <f t="shared" si="66"/>
        <v>-0.50062808798768721</v>
      </c>
      <c r="BC94">
        <f t="shared" si="67"/>
        <v>-0.87936723804482941</v>
      </c>
      <c r="BD94">
        <f t="shared" si="68"/>
        <v>-0.4703940829684386</v>
      </c>
      <c r="BE94">
        <f t="shared" si="99"/>
        <v>49.409095709836677</v>
      </c>
      <c r="BF94">
        <f t="shared" si="99"/>
        <v>49.409095709838006</v>
      </c>
      <c r="BG94">
        <f t="shared" si="99"/>
        <v>49.40909570990555</v>
      </c>
      <c r="BH94">
        <f t="shared" si="99"/>
        <v>49.40909571332913</v>
      </c>
      <c r="BI94">
        <f t="shared" si="99"/>
        <v>49.409095886859006</v>
      </c>
      <c r="BJ94">
        <f t="shared" si="99"/>
        <v>49.409104682479935</v>
      </c>
      <c r="BK94">
        <f t="shared" si="99"/>
        <v>49.409550384883161</v>
      </c>
      <c r="BL94">
        <f t="shared" si="69"/>
        <v>49.431845299482674</v>
      </c>
    </row>
    <row r="95" spans="1:64" s="120" customFormat="1" x14ac:dyDescent="0.2">
      <c r="A95" s="127" t="s">
        <v>347</v>
      </c>
      <c r="B95" s="128" t="str">
        <f t="shared" si="96"/>
        <v>I</v>
      </c>
      <c r="C95" s="127">
        <v>59139.902309999998</v>
      </c>
      <c r="D95" s="134"/>
      <c r="E95" s="120">
        <f t="shared" si="74"/>
        <v>-69.977669656883947</v>
      </c>
      <c r="F95" s="120">
        <f t="shared" si="75"/>
        <v>-70</v>
      </c>
      <c r="G95" s="120">
        <f t="shared" si="76"/>
        <v>7.2190200007753447E-3</v>
      </c>
      <c r="K95" s="134">
        <f t="shared" si="97"/>
        <v>7.2190200007753447E-3</v>
      </c>
      <c r="P95" s="14">
        <f t="shared" si="77"/>
        <v>-7.8578301055642389E-6</v>
      </c>
      <c r="Q95" s="135">
        <f t="shared" si="78"/>
        <v>44121.402309999998</v>
      </c>
      <c r="R95" s="120">
        <f t="shared" si="79"/>
        <v>5.2227763182477948E-5</v>
      </c>
      <c r="S95" s="136">
        <v>1</v>
      </c>
      <c r="T95" s="120">
        <f t="shared" si="80"/>
        <v>5.2227763182477948E-5</v>
      </c>
      <c r="U95" s="77"/>
      <c r="V95" s="120">
        <f t="shared" si="81"/>
        <v>7.2268778308809088E-3</v>
      </c>
      <c r="Z95">
        <f t="shared" si="82"/>
        <v>-70</v>
      </c>
      <c r="AA95" s="120">
        <f t="shared" si="83"/>
        <v>7.2082594505309162E-3</v>
      </c>
      <c r="AB95" s="120">
        <f t="shared" si="84"/>
        <v>2.3131327882200629E-2</v>
      </c>
      <c r="AC95" s="120">
        <f t="shared" si="85"/>
        <v>7.2268778308809088E-3</v>
      </c>
      <c r="AD95" s="120">
        <f t="shared" si="86"/>
        <v>1.076055024442843E-5</v>
      </c>
      <c r="AE95" s="120">
        <f t="shared" si="87"/>
        <v>1.1578944156286874E-10</v>
      </c>
      <c r="AF95">
        <f t="shared" si="88"/>
        <v>7.2268778308809088E-3</v>
      </c>
      <c r="AG95" s="136"/>
      <c r="AH95">
        <f t="shared" si="89"/>
        <v>-1.5912307881425284E-2</v>
      </c>
      <c r="AI95">
        <f t="shared" si="90"/>
        <v>1.0161911373869255</v>
      </c>
      <c r="AJ95">
        <f t="shared" si="91"/>
        <v>-0.67043313928777082</v>
      </c>
      <c r="AK95">
        <f t="shared" si="92"/>
        <v>2.5389467159907232E-2</v>
      </c>
      <c r="AL95">
        <f t="shared" si="93"/>
        <v>1.0031088315248893</v>
      </c>
      <c r="AM95">
        <f t="shared" si="94"/>
        <v>0.54832253241995033</v>
      </c>
      <c r="AN95" s="120">
        <f t="shared" si="98"/>
        <v>51.243401379285949</v>
      </c>
      <c r="AO95" s="120">
        <f t="shared" si="98"/>
        <v>51.24340137928538</v>
      </c>
      <c r="AP95" s="120">
        <f t="shared" si="98"/>
        <v>51.243401379251651</v>
      </c>
      <c r="AQ95" s="120">
        <f t="shared" si="98"/>
        <v>51.243401377246926</v>
      </c>
      <c r="AR95" s="120">
        <f t="shared" si="98"/>
        <v>51.243401258099134</v>
      </c>
      <c r="AS95" s="120">
        <f t="shared" si="98"/>
        <v>51.243394176751977</v>
      </c>
      <c r="AT95" s="120">
        <f t="shared" si="98"/>
        <v>51.242973442456631</v>
      </c>
      <c r="AU95" s="120">
        <f t="shared" si="95"/>
        <v>51.218427777066147</v>
      </c>
      <c r="AV95"/>
      <c r="AW95">
        <v>-6400</v>
      </c>
      <c r="AX95">
        <f t="shared" si="62"/>
        <v>-1.2060997172290821E-2</v>
      </c>
      <c r="AY95">
        <f t="shared" si="63"/>
        <v>1.0436604798428999E-3</v>
      </c>
      <c r="AZ95" s="120">
        <f t="shared" si="64"/>
        <v>-1.3104657652133721E-2</v>
      </c>
      <c r="BA95">
        <f t="shared" si="65"/>
        <v>1.02049117949722</v>
      </c>
      <c r="BB95">
        <f t="shared" si="66"/>
        <v>-0.54912337436125724</v>
      </c>
      <c r="BC95">
        <f t="shared" si="67"/>
        <v>-0.82237646302610046</v>
      </c>
      <c r="BD95">
        <f t="shared" si="68"/>
        <v>-0.43604462875364958</v>
      </c>
      <c r="BE95">
        <f t="shared" si="99"/>
        <v>49.464951820469089</v>
      </c>
      <c r="BF95">
        <f t="shared" si="99"/>
        <v>49.464951820470908</v>
      </c>
      <c r="BG95">
        <f t="shared" si="99"/>
        <v>49.464951820557644</v>
      </c>
      <c r="BH95">
        <f t="shared" si="99"/>
        <v>49.464951824694211</v>
      </c>
      <c r="BI95">
        <f t="shared" si="99"/>
        <v>49.464952021971278</v>
      </c>
      <c r="BJ95">
        <f t="shared" si="99"/>
        <v>49.464961430275231</v>
      </c>
      <c r="BK95">
        <f t="shared" si="99"/>
        <v>49.465410014089322</v>
      </c>
      <c r="BL95">
        <f t="shared" si="69"/>
        <v>49.486564517785389</v>
      </c>
    </row>
    <row r="96" spans="1:64" s="120" customFormat="1" x14ac:dyDescent="0.2">
      <c r="A96" s="127" t="s">
        <v>347</v>
      </c>
      <c r="B96" s="128" t="str">
        <f t="shared" si="96"/>
        <v>I</v>
      </c>
      <c r="C96" s="127">
        <v>59140.871709999999</v>
      </c>
      <c r="D96" s="134"/>
      <c r="E96" s="120">
        <f t="shared" si="74"/>
        <v>-66.979058403021767</v>
      </c>
      <c r="F96" s="120">
        <f t="shared" si="75"/>
        <v>-67</v>
      </c>
      <c r="G96" s="120">
        <f t="shared" si="76"/>
        <v>6.7700620056712069E-3</v>
      </c>
      <c r="K96" s="134">
        <f t="shared" si="97"/>
        <v>6.7700620056712069E-3</v>
      </c>
      <c r="P96" s="14">
        <f t="shared" si="77"/>
        <v>-1.8061748969974204E-5</v>
      </c>
      <c r="Q96" s="135">
        <f t="shared" si="78"/>
        <v>44122.371709999999</v>
      </c>
      <c r="R96" s="120">
        <f t="shared" si="79"/>
        <v>4.6078624108323888E-5</v>
      </c>
      <c r="S96" s="136">
        <v>1</v>
      </c>
      <c r="T96" s="120">
        <f t="shared" si="80"/>
        <v>4.6078624108323888E-5</v>
      </c>
      <c r="U96" s="77"/>
      <c r="V96" s="120">
        <f t="shared" si="81"/>
        <v>6.7881237546411812E-3</v>
      </c>
      <c r="Z96">
        <f t="shared" si="82"/>
        <v>-67</v>
      </c>
      <c r="AA96" s="120">
        <f t="shared" si="83"/>
        <v>7.2350659643740135E-3</v>
      </c>
      <c r="AB96" s="120">
        <f t="shared" si="84"/>
        <v>2.2668385243197645E-2</v>
      </c>
      <c r="AC96" s="120">
        <f t="shared" si="85"/>
        <v>6.7881237546411812E-3</v>
      </c>
      <c r="AD96" s="120">
        <f t="shared" si="86"/>
        <v>-4.6500395870280667E-4</v>
      </c>
      <c r="AE96" s="120">
        <f t="shared" si="87"/>
        <v>2.1622868160928152E-7</v>
      </c>
      <c r="AF96">
        <f t="shared" si="88"/>
        <v>6.7881237546411812E-3</v>
      </c>
      <c r="AG96" s="136"/>
      <c r="AH96">
        <f t="shared" si="89"/>
        <v>-1.5898323237526438E-2</v>
      </c>
      <c r="AI96">
        <f t="shared" si="90"/>
        <v>1.0161695830450914</v>
      </c>
      <c r="AJ96">
        <f t="shared" si="91"/>
        <v>-0.66980317420324864</v>
      </c>
      <c r="AK96">
        <f t="shared" si="92"/>
        <v>2.5403199733383848E-2</v>
      </c>
      <c r="AL96">
        <f t="shared" si="93"/>
        <v>1.0039575501237934</v>
      </c>
      <c r="AM96">
        <f t="shared" si="94"/>
        <v>0.54887460706077629</v>
      </c>
      <c r="AN96" s="120">
        <f t="shared" si="98"/>
        <v>51.244236205212921</v>
      </c>
      <c r="AO96" s="120">
        <f t="shared" si="98"/>
        <v>51.24423620521236</v>
      </c>
      <c r="AP96" s="120">
        <f t="shared" si="98"/>
        <v>51.244236205178815</v>
      </c>
      <c r="AQ96" s="120">
        <f t="shared" si="98"/>
        <v>51.244236203182766</v>
      </c>
      <c r="AR96" s="120">
        <f t="shared" si="98"/>
        <v>51.24423608440307</v>
      </c>
      <c r="AS96" s="120">
        <f t="shared" si="98"/>
        <v>51.244229016172376</v>
      </c>
      <c r="AT96" s="120">
        <f t="shared" si="98"/>
        <v>51.243808540177923</v>
      </c>
      <c r="AU96" s="120">
        <f t="shared" si="95"/>
        <v>51.219248565340685</v>
      </c>
      <c r="AV96"/>
      <c r="AW96">
        <v>-6200</v>
      </c>
      <c r="AX96">
        <f t="shared" si="62"/>
        <v>-1.2558484198172289E-2</v>
      </c>
      <c r="AY96">
        <f t="shared" si="63"/>
        <v>1.5889751755174264E-3</v>
      </c>
      <c r="AZ96" s="120">
        <f t="shared" si="64"/>
        <v>-1.4147459373689716E-2</v>
      </c>
      <c r="BA96">
        <f t="shared" si="65"/>
        <v>1.0217177013525049</v>
      </c>
      <c r="BB96">
        <f t="shared" si="66"/>
        <v>-0.59594866155448145</v>
      </c>
      <c r="BC96">
        <f t="shared" si="67"/>
        <v>-0.76524492403659894</v>
      </c>
      <c r="BD96">
        <f t="shared" si="68"/>
        <v>-0.40245674162738049</v>
      </c>
      <c r="BE96">
        <f t="shared" si="99"/>
        <v>49.52087686963349</v>
      </c>
      <c r="BF96">
        <f t="shared" si="99"/>
        <v>49.520876869635863</v>
      </c>
      <c r="BG96">
        <f t="shared" si="99"/>
        <v>49.52087686974312</v>
      </c>
      <c r="BH96">
        <f t="shared" si="99"/>
        <v>49.52087687458674</v>
      </c>
      <c r="BI96">
        <f t="shared" si="99"/>
        <v>49.520877093323804</v>
      </c>
      <c r="BJ96">
        <f t="shared" si="99"/>
        <v>49.520886971406071</v>
      </c>
      <c r="BK96">
        <f t="shared" si="99"/>
        <v>49.521332968156294</v>
      </c>
      <c r="BL96">
        <f t="shared" si="69"/>
        <v>49.541283736088097</v>
      </c>
    </row>
    <row r="97" spans="1:64" s="120" customFormat="1" x14ac:dyDescent="0.2">
      <c r="A97" s="127" t="s">
        <v>347</v>
      </c>
      <c r="B97" s="128" t="str">
        <f t="shared" si="96"/>
        <v>I</v>
      </c>
      <c r="C97" s="127">
        <v>59142.651409999999</v>
      </c>
      <c r="D97" s="134"/>
      <c r="E97" s="120">
        <f t="shared" si="74"/>
        <v>-61.473974383539407</v>
      </c>
      <c r="F97" s="120">
        <f t="shared" si="75"/>
        <v>-61.5</v>
      </c>
      <c r="G97" s="120">
        <f t="shared" si="76"/>
        <v>8.4136389996274374E-3</v>
      </c>
      <c r="K97" s="134">
        <f t="shared" si="97"/>
        <v>8.4136389996274374E-3</v>
      </c>
      <c r="P97" s="14">
        <f t="shared" si="77"/>
        <v>-3.678980615035539E-5</v>
      </c>
      <c r="Q97" s="135">
        <f t="shared" si="78"/>
        <v>44124.151409999999</v>
      </c>
      <c r="R97" s="120">
        <f t="shared" si="79"/>
        <v>7.1409747001519093E-5</v>
      </c>
      <c r="S97" s="136">
        <v>1</v>
      </c>
      <c r="T97" s="120">
        <f t="shared" si="80"/>
        <v>7.1409747001519093E-5</v>
      </c>
      <c r="U97" s="77"/>
      <c r="V97" s="120">
        <f t="shared" si="81"/>
        <v>8.4504288057777929E-3</v>
      </c>
      <c r="Z97">
        <f t="shared" si="82"/>
        <v>-61.5</v>
      </c>
      <c r="AA97" s="120">
        <f t="shared" si="83"/>
        <v>7.2842450424206832E-3</v>
      </c>
      <c r="AB97" s="120">
        <f t="shared" si="84"/>
        <v>2.4286295725065733E-2</v>
      </c>
      <c r="AC97" s="120">
        <f t="shared" si="85"/>
        <v>8.4504288057777929E-3</v>
      </c>
      <c r="AD97" s="120">
        <f t="shared" si="86"/>
        <v>1.1293939572067542E-3</v>
      </c>
      <c r="AE97" s="120">
        <f t="shared" si="87"/>
        <v>1.2755307105751317E-6</v>
      </c>
      <c r="AF97">
        <f t="shared" si="88"/>
        <v>8.4504288057777929E-3</v>
      </c>
      <c r="AG97" s="136"/>
      <c r="AH97">
        <f t="shared" si="89"/>
        <v>-1.5872656725438295E-2</v>
      </c>
      <c r="AI97">
        <f t="shared" si="90"/>
        <v>1.016130038890974</v>
      </c>
      <c r="AJ97">
        <f t="shared" si="91"/>
        <v>-0.66864705500769084</v>
      </c>
      <c r="AK97">
        <f t="shared" si="92"/>
        <v>2.5428327076745888E-2</v>
      </c>
      <c r="AL97">
        <f t="shared" si="93"/>
        <v>1.0055134406752533</v>
      </c>
      <c r="AM97">
        <f t="shared" si="94"/>
        <v>0.54988735136461497</v>
      </c>
      <c r="AN97" s="120">
        <f t="shared" si="98"/>
        <v>51.245766673403985</v>
      </c>
      <c r="AO97" s="120">
        <f t="shared" si="98"/>
        <v>51.245766673403431</v>
      </c>
      <c r="AP97" s="120">
        <f t="shared" si="98"/>
        <v>51.245766673370227</v>
      </c>
      <c r="AQ97" s="120">
        <f t="shared" si="98"/>
        <v>51.24576667139003</v>
      </c>
      <c r="AR97" s="120">
        <f t="shared" si="98"/>
        <v>51.24576655328454</v>
      </c>
      <c r="AS97" s="120">
        <f t="shared" si="98"/>
        <v>51.24575950913524</v>
      </c>
      <c r="AT97" s="120">
        <f t="shared" si="98"/>
        <v>51.245339509686659</v>
      </c>
      <c r="AU97" s="120">
        <f t="shared" si="95"/>
        <v>51.220753343844009</v>
      </c>
      <c r="AV97"/>
      <c r="AW97">
        <v>-6000</v>
      </c>
      <c r="AX97">
        <f t="shared" si="62"/>
        <v>-1.3002941693361338E-2</v>
      </c>
      <c r="AY97">
        <f t="shared" si="63"/>
        <v>2.1442225241308076E-3</v>
      </c>
      <c r="AZ97" s="120">
        <f t="shared" si="64"/>
        <v>-1.5147164217492145E-2</v>
      </c>
      <c r="BA97">
        <f t="shared" si="65"/>
        <v>1.0228759710539623</v>
      </c>
      <c r="BB97">
        <f t="shared" si="66"/>
        <v>-0.64093181199887506</v>
      </c>
      <c r="BC97">
        <f t="shared" si="67"/>
        <v>-0.70797983525488528</v>
      </c>
      <c r="BD97">
        <f t="shared" si="68"/>
        <v>-0.3695566712493103</v>
      </c>
      <c r="BE97">
        <f t="shared" si="99"/>
        <v>49.576867245774999</v>
      </c>
      <c r="BF97">
        <f t="shared" si="99"/>
        <v>49.576867245777976</v>
      </c>
      <c r="BG97">
        <f t="shared" si="99"/>
        <v>49.576867245905994</v>
      </c>
      <c r="BH97">
        <f t="shared" si="99"/>
        <v>49.576867251412118</v>
      </c>
      <c r="BI97">
        <f t="shared" si="99"/>
        <v>49.576867488225815</v>
      </c>
      <c r="BJ97">
        <f t="shared" si="99"/>
        <v>49.576877673338544</v>
      </c>
      <c r="BK97">
        <f t="shared" si="99"/>
        <v>49.577315643766276</v>
      </c>
      <c r="BL97">
        <f t="shared" si="69"/>
        <v>49.596002954390805</v>
      </c>
    </row>
    <row r="98" spans="1:64" s="120" customFormat="1" x14ac:dyDescent="0.2">
      <c r="A98" s="127" t="s">
        <v>347</v>
      </c>
      <c r="B98" s="128" t="str">
        <f t="shared" si="96"/>
        <v>I</v>
      </c>
      <c r="C98" s="127">
        <v>59142.811410000002</v>
      </c>
      <c r="D98" s="134"/>
      <c r="E98" s="120">
        <f t="shared" si="74"/>
        <v>-60.979051956649016</v>
      </c>
      <c r="F98" s="120">
        <f t="shared" si="75"/>
        <v>-61</v>
      </c>
      <c r="G98" s="120">
        <f t="shared" si="76"/>
        <v>6.7721460072789341E-3</v>
      </c>
      <c r="K98" s="134">
        <f t="shared" si="97"/>
        <v>6.7721460072789341E-3</v>
      </c>
      <c r="P98" s="14">
        <f t="shared" si="77"/>
        <v>-3.8493696221018688E-5</v>
      </c>
      <c r="Q98" s="135">
        <f t="shared" si="78"/>
        <v>44124.311410000002</v>
      </c>
      <c r="R98" s="120">
        <f t="shared" si="79"/>
        <v>4.6384813170889926E-5</v>
      </c>
      <c r="S98" s="136">
        <v>1</v>
      </c>
      <c r="T98" s="120">
        <f t="shared" si="80"/>
        <v>4.6384813170889926E-5</v>
      </c>
      <c r="U98" s="77"/>
      <c r="V98" s="120">
        <f t="shared" si="81"/>
        <v>6.810639703499953E-3</v>
      </c>
      <c r="Z98">
        <f t="shared" si="82"/>
        <v>-61</v>
      </c>
      <c r="AA98" s="120">
        <f t="shared" si="83"/>
        <v>7.2887180350848374E-3</v>
      </c>
      <c r="AB98" s="120">
        <f t="shared" si="84"/>
        <v>2.2642467618523794E-2</v>
      </c>
      <c r="AC98" s="120">
        <f t="shared" si="85"/>
        <v>6.810639703499953E-3</v>
      </c>
      <c r="AD98" s="120">
        <f t="shared" si="86"/>
        <v>-5.1657202780590328E-4</v>
      </c>
      <c r="AE98" s="120">
        <f t="shared" si="87"/>
        <v>2.6684665991150289E-7</v>
      </c>
      <c r="AF98">
        <f t="shared" si="88"/>
        <v>6.810639703499953E-3</v>
      </c>
      <c r="AG98" s="136"/>
      <c r="AH98">
        <f t="shared" si="89"/>
        <v>-1.587032161124486E-2</v>
      </c>
      <c r="AI98">
        <f t="shared" si="90"/>
        <v>1.016126442182925</v>
      </c>
      <c r="AJ98">
        <f t="shared" si="91"/>
        <v>-0.6685418774229448</v>
      </c>
      <c r="AK98">
        <f t="shared" si="92"/>
        <v>2.5430608232346281E-2</v>
      </c>
      <c r="AL98">
        <f t="shared" si="93"/>
        <v>1.0056548792649969</v>
      </c>
      <c r="AM98">
        <f t="shared" si="94"/>
        <v>0.54997945806597381</v>
      </c>
      <c r="AN98" s="120">
        <f t="shared" si="98"/>
        <v>51.245905803922021</v>
      </c>
      <c r="AO98" s="120">
        <f t="shared" si="98"/>
        <v>51.245905803921467</v>
      </c>
      <c r="AP98" s="120">
        <f t="shared" si="98"/>
        <v>51.245905803888299</v>
      </c>
      <c r="AQ98" s="120">
        <f t="shared" si="98"/>
        <v>51.245905801909537</v>
      </c>
      <c r="AR98" s="120">
        <f t="shared" si="98"/>
        <v>51.245905683865296</v>
      </c>
      <c r="AS98" s="120">
        <f t="shared" si="98"/>
        <v>51.245898641907417</v>
      </c>
      <c r="AT98" s="120">
        <f t="shared" si="98"/>
        <v>51.245478685973211</v>
      </c>
      <c r="AU98" s="120">
        <f t="shared" si="95"/>
        <v>51.220890141889768</v>
      </c>
      <c r="AV98"/>
      <c r="AW98">
        <v>-5800</v>
      </c>
      <c r="AX98">
        <f t="shared" ref="AX98:AX129" si="100">AB$3+AB$4*AW98+AB$5*AW98^2+AZ98</f>
        <v>-1.3391011920550422E-2</v>
      </c>
      <c r="AY98">
        <f t="shared" ref="AY98:AY131" si="101">AB$3+AB$4*AW98+AB$5*AW98^2</f>
        <v>2.709402525683048E-3</v>
      </c>
      <c r="AZ98" s="120">
        <f t="shared" ref="AZ98:AZ129" si="102">$AB$6*($AB$11/BA98*BB98+$AB$12)</f>
        <v>-1.6100414446233471E-2</v>
      </c>
      <c r="BA98">
        <f t="shared" ref="BA98:BA131" si="103">1+$AB$7*COS(BC98)</f>
        <v>1.0239615388077039</v>
      </c>
      <c r="BB98">
        <f t="shared" ref="BB98:BB129" si="104">SIN(BC98+RADIANS($AB$9))</f>
        <v>-0.68390551994137527</v>
      </c>
      <c r="BC98">
        <f t="shared" ref="BC98:BC129" si="105">2*ATAN(BD98)</f>
        <v>-0.65058894738395423</v>
      </c>
      <c r="BD98">
        <f t="shared" ref="BD98:BD129" si="106">SQRT((1+$AB$7)/(1-$AB$7))*TAN(BE98/2)</f>
        <v>-0.33727569508108257</v>
      </c>
      <c r="BE98">
        <f t="shared" si="99"/>
        <v>49.632919087958442</v>
      </c>
      <c r="BF98">
        <f t="shared" si="99"/>
        <v>49.63291908796203</v>
      </c>
      <c r="BG98">
        <f t="shared" si="99"/>
        <v>49.632919088109773</v>
      </c>
      <c r="BH98">
        <f t="shared" si="99"/>
        <v>49.632919094193106</v>
      </c>
      <c r="BI98">
        <f t="shared" si="99"/>
        <v>49.63291934467631</v>
      </c>
      <c r="BJ98">
        <f t="shared" si="99"/>
        <v>49.632929658367893</v>
      </c>
      <c r="BK98">
        <f t="shared" si="99"/>
        <v>49.633354258828255</v>
      </c>
      <c r="BL98">
        <f t="shared" ref="BL98:BL131" si="107">RADIANS($AB$9)+$AB$18*(AW98-AB$15)</f>
        <v>49.650722172693513</v>
      </c>
    </row>
    <row r="99" spans="1:64" s="120" customFormat="1" x14ac:dyDescent="0.2">
      <c r="A99" s="127" t="s">
        <v>347</v>
      </c>
      <c r="B99" s="128" t="str">
        <f t="shared" si="96"/>
        <v>I</v>
      </c>
      <c r="C99" s="127">
        <v>59143.619830000003</v>
      </c>
      <c r="D99" s="134"/>
      <c r="E99" s="120">
        <f t="shared" si="74"/>
        <v>-58.478394529532807</v>
      </c>
      <c r="F99" s="120">
        <f t="shared" si="75"/>
        <v>-58.5</v>
      </c>
      <c r="G99" s="120">
        <f t="shared" si="76"/>
        <v>6.9846810074523091E-3</v>
      </c>
      <c r="K99" s="134">
        <f t="shared" si="97"/>
        <v>6.9846810074523091E-3</v>
      </c>
      <c r="P99" s="14">
        <f t="shared" si="77"/>
        <v>-4.7016495119088522E-5</v>
      </c>
      <c r="Q99" s="135">
        <f t="shared" si="78"/>
        <v>44125.119830000003</v>
      </c>
      <c r="R99" s="120">
        <f t="shared" si="79"/>
        <v>4.9444769767668833E-5</v>
      </c>
      <c r="S99" s="136">
        <v>1</v>
      </c>
      <c r="T99" s="120">
        <f t="shared" si="80"/>
        <v>4.9444769767668833E-5</v>
      </c>
      <c r="U99" s="77"/>
      <c r="V99" s="120">
        <f t="shared" si="81"/>
        <v>7.0316975025713976E-3</v>
      </c>
      <c r="Z99">
        <f t="shared" si="82"/>
        <v>-58.5</v>
      </c>
      <c r="AA99" s="120">
        <f t="shared" si="83"/>
        <v>7.3110884126968076E-3</v>
      </c>
      <c r="AB99" s="120">
        <f t="shared" si="84"/>
        <v>2.2843322564624985E-2</v>
      </c>
      <c r="AC99" s="120">
        <f t="shared" si="85"/>
        <v>7.0316975025713976E-3</v>
      </c>
      <c r="AD99" s="120">
        <f t="shared" si="86"/>
        <v>-3.2640740524449846E-4</v>
      </c>
      <c r="AE99" s="120">
        <f t="shared" si="87"/>
        <v>1.0654179419844624E-7</v>
      </c>
      <c r="AF99">
        <f t="shared" si="88"/>
        <v>7.0316975025713976E-3</v>
      </c>
      <c r="AG99" s="136"/>
      <c r="AH99">
        <f t="shared" si="89"/>
        <v>-1.5858641557172676E-2</v>
      </c>
      <c r="AI99">
        <f t="shared" si="90"/>
        <v>1.0161084541871805</v>
      </c>
      <c r="AJ99">
        <f t="shared" si="91"/>
        <v>-0.6680158001079447</v>
      </c>
      <c r="AK99">
        <f t="shared" si="92"/>
        <v>2.5442006136423407E-2</v>
      </c>
      <c r="AL99">
        <f t="shared" si="93"/>
        <v>1.0063620571923741</v>
      </c>
      <c r="AM99">
        <f t="shared" si="94"/>
        <v>0.55044008929820343</v>
      </c>
      <c r="AN99" s="120">
        <f t="shared" si="98"/>
        <v>51.24660144912405</v>
      </c>
      <c r="AO99" s="120">
        <f t="shared" si="98"/>
        <v>51.246601449123496</v>
      </c>
      <c r="AP99" s="120">
        <f t="shared" si="98"/>
        <v>51.246601449090484</v>
      </c>
      <c r="AQ99" s="120">
        <f t="shared" si="98"/>
        <v>51.246601447118898</v>
      </c>
      <c r="AR99" s="120">
        <f t="shared" si="98"/>
        <v>51.246601329380809</v>
      </c>
      <c r="AS99" s="120">
        <f t="shared" si="98"/>
        <v>51.246594298385482</v>
      </c>
      <c r="AT99" s="120">
        <f t="shared" si="98"/>
        <v>51.246174560502936</v>
      </c>
      <c r="AU99" s="120">
        <f t="shared" si="95"/>
        <v>51.221574132118555</v>
      </c>
      <c r="AV99"/>
      <c r="AW99">
        <v>-5600</v>
      </c>
      <c r="AX99">
        <f t="shared" si="100"/>
        <v>-1.3719475289447149E-2</v>
      </c>
      <c r="AY99">
        <f t="shared" si="101"/>
        <v>3.2845151801741456E-3</v>
      </c>
      <c r="AZ99" s="120">
        <f t="shared" si="102"/>
        <v>-1.7003990469621293E-2</v>
      </c>
      <c r="BA99">
        <f t="shared" si="103"/>
        <v>1.0249701841254186</v>
      </c>
      <c r="BB99">
        <f t="shared" si="104"/>
        <v>-0.72470825038854392</v>
      </c>
      <c r="BC99">
        <f t="shared" si="105"/>
        <v>-0.59308052407818812</v>
      </c>
      <c r="BD99">
        <f t="shared" si="106"/>
        <v>-0.30554949064116743</v>
      </c>
      <c r="BE99">
        <f t="shared" si="99"/>
        <v>49.689028297696929</v>
      </c>
      <c r="BF99">
        <f t="shared" si="99"/>
        <v>49.6890282977011</v>
      </c>
      <c r="BG99">
        <f t="shared" si="99"/>
        <v>49.689028297866081</v>
      </c>
      <c r="BH99">
        <f t="shared" si="99"/>
        <v>49.689028304401077</v>
      </c>
      <c r="BI99">
        <f t="shared" si="99"/>
        <v>49.689028563248051</v>
      </c>
      <c r="BJ99">
        <f t="shared" si="99"/>
        <v>49.689038815977966</v>
      </c>
      <c r="BK99">
        <f t="shared" si="99"/>
        <v>49.689444863799537</v>
      </c>
      <c r="BL99">
        <f t="shared" si="107"/>
        <v>49.705441390996228</v>
      </c>
    </row>
    <row r="100" spans="1:64" s="120" customFormat="1" x14ac:dyDescent="0.2">
      <c r="A100" s="127" t="s">
        <v>347</v>
      </c>
      <c r="B100" s="128" t="str">
        <f t="shared" si="96"/>
        <v>I</v>
      </c>
      <c r="C100" s="127">
        <v>59146.6901</v>
      </c>
      <c r="D100" s="134"/>
      <c r="E100" s="120">
        <f t="shared" si="74"/>
        <v>-48.981235282196089</v>
      </c>
      <c r="F100" s="120">
        <f t="shared" si="75"/>
        <v>-49</v>
      </c>
      <c r="G100" s="120">
        <f t="shared" si="76"/>
        <v>6.0663140029646456E-3</v>
      </c>
      <c r="K100" s="134">
        <f t="shared" si="97"/>
        <v>6.0663140029646456E-3</v>
      </c>
      <c r="P100" s="14">
        <f t="shared" si="77"/>
        <v>-7.9454028812005599E-5</v>
      </c>
      <c r="Q100" s="135">
        <f t="shared" si="78"/>
        <v>44128.1901</v>
      </c>
      <c r="R100" s="120">
        <f t="shared" si="79"/>
        <v>3.7770464700407853E-5</v>
      </c>
      <c r="S100" s="136">
        <v>1</v>
      </c>
      <c r="T100" s="120">
        <f t="shared" si="80"/>
        <v>3.7770464700407853E-5</v>
      </c>
      <c r="U100" s="77"/>
      <c r="V100" s="120">
        <f t="shared" si="81"/>
        <v>6.145768031776651E-3</v>
      </c>
      <c r="Z100">
        <f t="shared" si="82"/>
        <v>-49</v>
      </c>
      <c r="AA100" s="120">
        <f t="shared" si="83"/>
        <v>7.3961780513949818E-3</v>
      </c>
      <c r="AB100" s="120">
        <f t="shared" si="84"/>
        <v>2.1880503304920779E-2</v>
      </c>
      <c r="AC100" s="120">
        <f t="shared" si="85"/>
        <v>6.145768031776651E-3</v>
      </c>
      <c r="AD100" s="120">
        <f t="shared" si="86"/>
        <v>-1.3298640484303362E-3</v>
      </c>
      <c r="AE100" s="120">
        <f t="shared" si="87"/>
        <v>1.7685383873075235E-6</v>
      </c>
      <c r="AF100">
        <f t="shared" si="88"/>
        <v>6.145768031776651E-3</v>
      </c>
      <c r="AG100" s="136"/>
      <c r="AH100">
        <f t="shared" si="89"/>
        <v>-1.5814189301956133E-2</v>
      </c>
      <c r="AI100">
        <f t="shared" si="90"/>
        <v>1.0160400322333636</v>
      </c>
      <c r="AJ100">
        <f t="shared" si="91"/>
        <v>-0.66601383221569754</v>
      </c>
      <c r="AK100">
        <f t="shared" si="92"/>
        <v>2.5485198419846797E-2</v>
      </c>
      <c r="AL100">
        <f t="shared" si="93"/>
        <v>1.0090491048418471</v>
      </c>
      <c r="AM100">
        <f t="shared" si="94"/>
        <v>0.55219197636366724</v>
      </c>
      <c r="AN100" s="120">
        <f t="shared" si="98"/>
        <v>51.249244788514609</v>
      </c>
      <c r="AO100" s="120">
        <f t="shared" si="98"/>
        <v>51.249244788514069</v>
      </c>
      <c r="AP100" s="120">
        <f t="shared" si="98"/>
        <v>51.24924478848164</v>
      </c>
      <c r="AQ100" s="120">
        <f t="shared" si="98"/>
        <v>51.249244786537233</v>
      </c>
      <c r="AR100" s="120">
        <f t="shared" si="98"/>
        <v>51.249244669960888</v>
      </c>
      <c r="AS100" s="120">
        <f t="shared" si="98"/>
        <v>51.249237680705413</v>
      </c>
      <c r="AT100" s="120">
        <f t="shared" si="98"/>
        <v>51.248818778705356</v>
      </c>
      <c r="AU100" s="120">
        <f t="shared" si="95"/>
        <v>51.224173294987935</v>
      </c>
      <c r="AV100"/>
      <c r="AW100">
        <v>-5400</v>
      </c>
      <c r="AX100">
        <f t="shared" si="100"/>
        <v>-1.3985264798898077E-2</v>
      </c>
      <c r="AY100">
        <f t="shared" si="101"/>
        <v>3.8695604876040996E-3</v>
      </c>
      <c r="AZ100" s="120">
        <f t="shared" si="102"/>
        <v>-1.7854825286502177E-2</v>
      </c>
      <c r="BA100">
        <f t="shared" si="103"/>
        <v>1.0258979419564094</v>
      </c>
      <c r="BB100">
        <f t="shared" si="104"/>
        <v>-0.7631851723429578</v>
      </c>
      <c r="BC100">
        <f t="shared" si="105"/>
        <v>-0.53546331491914012</v>
      </c>
      <c r="BD100">
        <f t="shared" si="106"/>
        <v>-0.27431757744192586</v>
      </c>
      <c r="BE100">
        <f t="shared" si="99"/>
        <v>49.74519055222968</v>
      </c>
      <c r="BF100">
        <f t="shared" si="99"/>
        <v>49.745190552234334</v>
      </c>
      <c r="BG100">
        <f t="shared" si="99"/>
        <v>49.745190552412637</v>
      </c>
      <c r="BH100">
        <f t="shared" si="99"/>
        <v>49.745190559236747</v>
      </c>
      <c r="BI100">
        <f t="shared" si="99"/>
        <v>49.745190820416262</v>
      </c>
      <c r="BJ100">
        <f t="shared" si="99"/>
        <v>49.745200816518384</v>
      </c>
      <c r="BK100">
        <f t="shared" si="99"/>
        <v>49.745583353508387</v>
      </c>
      <c r="BL100">
        <f t="shared" si="107"/>
        <v>49.760160609298936</v>
      </c>
    </row>
    <row r="101" spans="1:64" s="120" customFormat="1" x14ac:dyDescent="0.2">
      <c r="A101" s="127" t="s">
        <v>347</v>
      </c>
      <c r="B101" s="128" t="str">
        <f t="shared" si="96"/>
        <v>I</v>
      </c>
      <c r="C101" s="127">
        <v>59146.852220000001</v>
      </c>
      <c r="D101" s="134"/>
      <c r="E101" s="120">
        <f t="shared" si="74"/>
        <v>-48.47975513315766</v>
      </c>
      <c r="F101" s="120">
        <f t="shared" si="75"/>
        <v>-48.5</v>
      </c>
      <c r="G101" s="120">
        <f t="shared" si="76"/>
        <v>6.5448210007161833E-3</v>
      </c>
      <c r="K101" s="134">
        <f t="shared" si="97"/>
        <v>6.5448210007161833E-3</v>
      </c>
      <c r="P101" s="14">
        <f t="shared" si="77"/>
        <v>-8.1163499790591232E-5</v>
      </c>
      <c r="Q101" s="135">
        <f t="shared" si="78"/>
        <v>44128.352220000001</v>
      </c>
      <c r="R101" s="120">
        <f t="shared" si="79"/>
        <v>4.3903670600956014E-5</v>
      </c>
      <c r="S101" s="136">
        <v>1</v>
      </c>
      <c r="T101" s="120">
        <f t="shared" si="80"/>
        <v>4.3903670600956014E-5</v>
      </c>
      <c r="U101" s="77"/>
      <c r="V101" s="120">
        <f t="shared" si="81"/>
        <v>6.6259845005067746E-3</v>
      </c>
      <c r="Z101">
        <f t="shared" si="82"/>
        <v>-48.5</v>
      </c>
      <c r="AA101" s="120">
        <f t="shared" si="83"/>
        <v>7.4006600547587217E-3</v>
      </c>
      <c r="AB101" s="120">
        <f t="shared" si="84"/>
        <v>2.2356667729756311E-2</v>
      </c>
      <c r="AC101" s="120">
        <f t="shared" si="85"/>
        <v>6.6259845005067746E-3</v>
      </c>
      <c r="AD101" s="120">
        <f t="shared" si="86"/>
        <v>-8.5583905404253841E-4</v>
      </c>
      <c r="AE101" s="120">
        <f t="shared" si="87"/>
        <v>7.3246048642442693E-7</v>
      </c>
      <c r="AF101">
        <f t="shared" si="88"/>
        <v>6.6259845005067746E-3</v>
      </c>
      <c r="AG101" s="136"/>
      <c r="AH101">
        <f t="shared" si="89"/>
        <v>-1.5811846729040128E-2</v>
      </c>
      <c r="AI101">
        <f t="shared" si="90"/>
        <v>1.0160364281210423</v>
      </c>
      <c r="AJ101">
        <f t="shared" si="91"/>
        <v>-0.66590833963185714</v>
      </c>
      <c r="AK101">
        <f t="shared" si="92"/>
        <v>2.5487466442644765E-2</v>
      </c>
      <c r="AL101">
        <f t="shared" si="93"/>
        <v>1.009190518374957</v>
      </c>
      <c r="AM101">
        <f t="shared" si="94"/>
        <v>0.55228424635586781</v>
      </c>
      <c r="AN101" s="120">
        <f t="shared" ref="AN101:AT110" si="108">$AU101+$AB$7*SIN(AO101)</f>
        <v>51.249383906708225</v>
      </c>
      <c r="AO101" s="120">
        <f t="shared" si="108"/>
        <v>51.249383906707685</v>
      </c>
      <c r="AP101" s="120">
        <f t="shared" si="108"/>
        <v>51.249383906675284</v>
      </c>
      <c r="AQ101" s="120">
        <f t="shared" si="108"/>
        <v>51.249383904732305</v>
      </c>
      <c r="AR101" s="120">
        <f t="shared" si="108"/>
        <v>51.249383788217031</v>
      </c>
      <c r="AS101" s="120">
        <f t="shared" si="108"/>
        <v>51.249376801161951</v>
      </c>
      <c r="AT101" s="120">
        <f t="shared" si="108"/>
        <v>51.248957943474998</v>
      </c>
      <c r="AU101" s="120">
        <f t="shared" si="95"/>
        <v>51.224310093033687</v>
      </c>
      <c r="AV101"/>
      <c r="AW101">
        <v>-5200</v>
      </c>
      <c r="AX101">
        <f t="shared" si="100"/>
        <v>-1.4185480023900398E-2</v>
      </c>
      <c r="AY101">
        <f t="shared" si="101"/>
        <v>4.4645384479729076E-3</v>
      </c>
      <c r="AZ101" s="120">
        <f t="shared" si="102"/>
        <v>-1.8650018471873305E-2</v>
      </c>
      <c r="BA101">
        <f t="shared" si="103"/>
        <v>1.0267411279127299</v>
      </c>
      <c r="BB101">
        <f t="shared" si="104"/>
        <v>-0.79918907657475335</v>
      </c>
      <c r="BC101">
        <f t="shared" si="105"/>
        <v>-0.47774652501689707</v>
      </c>
      <c r="BD101">
        <f t="shared" si="106"/>
        <v>-0.24352281780980287</v>
      </c>
      <c r="BE101">
        <f t="shared" si="99"/>
        <v>49.801401319207692</v>
      </c>
      <c r="BF101">
        <f t="shared" si="99"/>
        <v>49.801401319212708</v>
      </c>
      <c r="BG101">
        <f t="shared" si="99"/>
        <v>49.801401319399034</v>
      </c>
      <c r="BH101">
        <f t="shared" si="99"/>
        <v>49.801401326318654</v>
      </c>
      <c r="BI101">
        <f t="shared" si="99"/>
        <v>49.801401583287678</v>
      </c>
      <c r="BJ101">
        <f t="shared" si="99"/>
        <v>49.801411126144295</v>
      </c>
      <c r="BK101">
        <f t="shared" si="99"/>
        <v>49.801765479442757</v>
      </c>
      <c r="BL101">
        <f t="shared" si="107"/>
        <v>49.814879827601644</v>
      </c>
    </row>
    <row r="102" spans="1:64" s="120" customFormat="1" x14ac:dyDescent="0.2">
      <c r="A102" s="127" t="s">
        <v>347</v>
      </c>
      <c r="B102" s="128" t="str">
        <f t="shared" si="96"/>
        <v>I</v>
      </c>
      <c r="C102" s="127">
        <v>59149.923089999997</v>
      </c>
      <c r="D102" s="134"/>
      <c r="E102" s="120">
        <f t="shared" si="74"/>
        <v>-38.980739926722016</v>
      </c>
      <c r="F102" s="120">
        <f t="shared" si="75"/>
        <v>-39</v>
      </c>
      <c r="G102" s="120">
        <f t="shared" si="76"/>
        <v>6.2264540028991178E-3</v>
      </c>
      <c r="K102" s="134">
        <f t="shared" si="97"/>
        <v>6.2264540028991178E-3</v>
      </c>
      <c r="P102" s="14">
        <f t="shared" si="77"/>
        <v>-1.1368586328392784E-4</v>
      </c>
      <c r="Q102" s="135">
        <f t="shared" si="78"/>
        <v>44131.423089999997</v>
      </c>
      <c r="R102" s="120">
        <f t="shared" si="79"/>
        <v>4.0197373522763563E-5</v>
      </c>
      <c r="S102" s="136">
        <v>1</v>
      </c>
      <c r="T102" s="120">
        <f t="shared" si="80"/>
        <v>4.0197373522763563E-5</v>
      </c>
      <c r="U102" s="77"/>
      <c r="V102" s="120">
        <f t="shared" si="81"/>
        <v>6.3401398661830453E-3</v>
      </c>
      <c r="Z102">
        <f t="shared" si="82"/>
        <v>-39</v>
      </c>
      <c r="AA102" s="120">
        <f t="shared" si="83"/>
        <v>7.4858864221759615E-3</v>
      </c>
      <c r="AB102" s="120">
        <f t="shared" si="84"/>
        <v>2.199373533805437E-2</v>
      </c>
      <c r="AC102" s="120">
        <f t="shared" si="85"/>
        <v>6.3401398661830453E-3</v>
      </c>
      <c r="AD102" s="120">
        <f t="shared" si="86"/>
        <v>-1.2594324192768437E-3</v>
      </c>
      <c r="AE102" s="120">
        <f t="shared" si="87"/>
        <v>1.5861700187255234E-6</v>
      </c>
      <c r="AF102">
        <f t="shared" si="88"/>
        <v>6.3401398661830453E-3</v>
      </c>
      <c r="AG102" s="136"/>
      <c r="AH102">
        <f t="shared" si="89"/>
        <v>-1.5767281335155252E-2</v>
      </c>
      <c r="AI102">
        <f t="shared" si="90"/>
        <v>1.0159678940064854</v>
      </c>
      <c r="AJ102">
        <f t="shared" si="91"/>
        <v>-0.66390159539373883</v>
      </c>
      <c r="AK102">
        <f t="shared" si="92"/>
        <v>2.5530458937197971E-2</v>
      </c>
      <c r="AL102">
        <f t="shared" si="93"/>
        <v>1.0118771847896542</v>
      </c>
      <c r="AM102">
        <f t="shared" si="94"/>
        <v>0.55403862285234828</v>
      </c>
      <c r="AN102" s="120">
        <f t="shared" si="108"/>
        <v>51.252027058575379</v>
      </c>
      <c r="AO102" s="120">
        <f t="shared" si="108"/>
        <v>51.252027058574853</v>
      </c>
      <c r="AP102" s="120">
        <f t="shared" si="108"/>
        <v>51.252027058543028</v>
      </c>
      <c r="AQ102" s="120">
        <f t="shared" si="108"/>
        <v>51.252027056627021</v>
      </c>
      <c r="AR102" s="120">
        <f t="shared" si="108"/>
        <v>51.252026941270735</v>
      </c>
      <c r="AS102" s="120">
        <f t="shared" si="108"/>
        <v>51.252019996089814</v>
      </c>
      <c r="AT102" s="120">
        <f t="shared" si="108"/>
        <v>51.251601986409945</v>
      </c>
      <c r="AU102" s="120">
        <f t="shared" si="95"/>
        <v>51.226909255903067</v>
      </c>
      <c r="AV102"/>
      <c r="AW102">
        <v>-5000</v>
      </c>
      <c r="AX102">
        <f t="shared" si="100"/>
        <v>-1.4317400534544542E-2</v>
      </c>
      <c r="AY102">
        <f t="shared" si="101"/>
        <v>5.0694490612805745E-3</v>
      </c>
      <c r="AZ102" s="120">
        <f t="shared" si="102"/>
        <v>-1.9386849595825116E-2</v>
      </c>
      <c r="BA102">
        <f t="shared" si="103"/>
        <v>1.0274963622912916</v>
      </c>
      <c r="BB102">
        <f t="shared" si="104"/>
        <v>-0.83258126789794296</v>
      </c>
      <c r="BC102">
        <f t="shared" si="105"/>
        <v>-0.41993978135651749</v>
      </c>
      <c r="BD102">
        <f t="shared" si="106"/>
        <v>-0.21311096740539848</v>
      </c>
      <c r="BE102">
        <f t="shared" ref="BE102:BK111" si="109">$BL102+$AB$7*SIN(BF102)</f>
        <v>49.857655872729325</v>
      </c>
      <c r="BF102">
        <f t="shared" si="109"/>
        <v>49.857655872734519</v>
      </c>
      <c r="BG102">
        <f t="shared" si="109"/>
        <v>49.857655872922457</v>
      </c>
      <c r="BH102">
        <f t="shared" si="109"/>
        <v>49.857655879721229</v>
      </c>
      <c r="BI102">
        <f t="shared" si="109"/>
        <v>49.857656125669784</v>
      </c>
      <c r="BJ102">
        <f t="shared" si="109"/>
        <v>49.857665022951352</v>
      </c>
      <c r="BK102">
        <f t="shared" si="109"/>
        <v>49.857986862467897</v>
      </c>
      <c r="BL102">
        <f t="shared" si="107"/>
        <v>49.869599045904351</v>
      </c>
    </row>
    <row r="103" spans="1:64" s="120" customFormat="1" x14ac:dyDescent="0.2">
      <c r="A103" s="127" t="s">
        <v>347</v>
      </c>
      <c r="B103" s="128" t="str">
        <f t="shared" si="96"/>
        <v>I</v>
      </c>
      <c r="C103" s="127">
        <v>59161.401830000003</v>
      </c>
      <c r="D103" s="134"/>
      <c r="E103" s="120">
        <f t="shared" si="74"/>
        <v>-3.4739533122048876</v>
      </c>
      <c r="F103" s="120">
        <f t="shared" si="75"/>
        <v>-3.5</v>
      </c>
      <c r="G103" s="120">
        <f t="shared" si="76"/>
        <v>8.4204510058043525E-3</v>
      </c>
      <c r="K103" s="134">
        <f t="shared" si="97"/>
        <v>8.4204510058043525E-3</v>
      </c>
      <c r="P103" s="14">
        <f t="shared" si="77"/>
        <v>-2.3593004058097632E-4</v>
      </c>
      <c r="Q103" s="135">
        <f t="shared" si="78"/>
        <v>44142.901830000003</v>
      </c>
      <c r="R103" s="120">
        <f t="shared" si="79"/>
        <v>7.493293282021916E-5</v>
      </c>
      <c r="S103" s="136">
        <v>1</v>
      </c>
      <c r="T103" s="120">
        <f t="shared" si="80"/>
        <v>7.493293282021916E-5</v>
      </c>
      <c r="U103" s="77"/>
      <c r="V103" s="120">
        <f t="shared" si="81"/>
        <v>8.6563810463853291E-3</v>
      </c>
      <c r="Z103">
        <f t="shared" si="82"/>
        <v>-3.5</v>
      </c>
      <c r="AA103" s="120">
        <f t="shared" si="83"/>
        <v>7.8055076887032851E-3</v>
      </c>
      <c r="AB103" s="120">
        <f t="shared" si="84"/>
        <v>2.4020253055032373E-2</v>
      </c>
      <c r="AC103" s="120">
        <f t="shared" si="85"/>
        <v>8.6563810463853291E-3</v>
      </c>
      <c r="AD103" s="120">
        <f t="shared" si="86"/>
        <v>6.1494331710106737E-4</v>
      </c>
      <c r="AE103" s="120">
        <f t="shared" si="87"/>
        <v>3.7815528324726388E-7</v>
      </c>
      <c r="AF103">
        <f t="shared" si="88"/>
        <v>8.6563810463853291E-3</v>
      </c>
      <c r="AG103" s="136"/>
      <c r="AH103">
        <f t="shared" si="89"/>
        <v>-1.559980204922802E-2</v>
      </c>
      <c r="AI103">
        <f t="shared" si="90"/>
        <v>1.0157108593357942</v>
      </c>
      <c r="AJ103">
        <f t="shared" si="91"/>
        <v>-0.65636283903254256</v>
      </c>
      <c r="AK103">
        <f t="shared" si="92"/>
        <v>2.568943112404775E-2</v>
      </c>
      <c r="AL103">
        <f t="shared" si="93"/>
        <v>1.0219136184012219</v>
      </c>
      <c r="AM103">
        <f t="shared" si="94"/>
        <v>0.56061556643670762</v>
      </c>
      <c r="AN103" s="120">
        <f t="shared" si="108"/>
        <v>51.261902518359626</v>
      </c>
      <c r="AO103" s="120">
        <f t="shared" si="108"/>
        <v>51.261902518359143</v>
      </c>
      <c r="AP103" s="120">
        <f t="shared" si="108"/>
        <v>51.261902518329414</v>
      </c>
      <c r="AQ103" s="120">
        <f t="shared" si="108"/>
        <v>51.261902516512571</v>
      </c>
      <c r="AR103" s="120">
        <f t="shared" si="108"/>
        <v>51.261902405462294</v>
      </c>
      <c r="AS103" s="120">
        <f t="shared" si="108"/>
        <v>51.26189561783324</v>
      </c>
      <c r="AT103" s="120">
        <f t="shared" si="108"/>
        <v>51.261480878557776</v>
      </c>
      <c r="AU103" s="120">
        <f t="shared" si="95"/>
        <v>51.236621917151801</v>
      </c>
      <c r="AV103"/>
      <c r="AW103">
        <v>-4800</v>
      </c>
      <c r="AX103">
        <f t="shared" si="100"/>
        <v>-1.4378498635174954E-2</v>
      </c>
      <c r="AY103">
        <f t="shared" si="101"/>
        <v>5.6842923275270988E-3</v>
      </c>
      <c r="AZ103" s="120">
        <f t="shared" si="102"/>
        <v>-2.0062790962702054E-2</v>
      </c>
      <c r="BA103">
        <f t="shared" si="103"/>
        <v>1.0281605926003039</v>
      </c>
      <c r="BB103">
        <f t="shared" si="104"/>
        <v>-0.86323242182167292</v>
      </c>
      <c r="BC103">
        <f t="shared" si="105"/>
        <v>-0.36205309605153935</v>
      </c>
      <c r="BD103">
        <f t="shared" si="106"/>
        <v>-0.18303026757689181</v>
      </c>
      <c r="BE103">
        <f t="shared" si="109"/>
        <v>49.913949310651894</v>
      </c>
      <c r="BF103">
        <f t="shared" si="109"/>
        <v>49.913949310657046</v>
      </c>
      <c r="BG103">
        <f t="shared" si="109"/>
        <v>49.913949310839371</v>
      </c>
      <c r="BH103">
        <f t="shared" si="109"/>
        <v>49.913949317288491</v>
      </c>
      <c r="BI103">
        <f t="shared" si="109"/>
        <v>49.913949545404449</v>
      </c>
      <c r="BJ103">
        <f t="shared" si="109"/>
        <v>49.913957614227435</v>
      </c>
      <c r="BK103">
        <f t="shared" si="109"/>
        <v>49.914243005935091</v>
      </c>
      <c r="BL103">
        <f t="shared" si="107"/>
        <v>49.924318264207066</v>
      </c>
    </row>
    <row r="104" spans="1:64" s="120" customFormat="1" x14ac:dyDescent="0.2">
      <c r="A104" s="127" t="s">
        <v>347</v>
      </c>
      <c r="B104" s="128" t="str">
        <f t="shared" si="96"/>
        <v>I</v>
      </c>
      <c r="C104" s="127">
        <v>59161.561999999998</v>
      </c>
      <c r="D104" s="134"/>
      <c r="E104" s="120">
        <f t="shared" si="74"/>
        <v>-2.9785050302604739</v>
      </c>
      <c r="F104" s="120">
        <f t="shared" si="75"/>
        <v>-3</v>
      </c>
      <c r="G104" s="120">
        <f t="shared" si="76"/>
        <v>6.9489579982473515E-3</v>
      </c>
      <c r="K104" s="134">
        <f t="shared" si="97"/>
        <v>6.9489579982473515E-3</v>
      </c>
      <c r="P104" s="14">
        <f t="shared" si="77"/>
        <v>-2.3765982606439924E-4</v>
      </c>
      <c r="Q104" s="135">
        <f t="shared" si="78"/>
        <v>44143.061999999998</v>
      </c>
      <c r="R104" s="120">
        <f t="shared" si="79"/>
        <v>5.1647475752715362E-5</v>
      </c>
      <c r="S104" s="136">
        <v>1</v>
      </c>
      <c r="T104" s="120">
        <f t="shared" si="80"/>
        <v>5.1647475752715362E-5</v>
      </c>
      <c r="U104" s="77"/>
      <c r="V104" s="120">
        <f t="shared" si="81"/>
        <v>7.186617824311751E-3</v>
      </c>
      <c r="Z104">
        <f t="shared" si="82"/>
        <v>-3</v>
      </c>
      <c r="AA104" s="120">
        <f t="shared" si="83"/>
        <v>7.8100222303492967E-3</v>
      </c>
      <c r="AB104" s="120">
        <f t="shared" si="84"/>
        <v>2.2546390585473454E-2</v>
      </c>
      <c r="AC104" s="120">
        <f t="shared" si="85"/>
        <v>7.186617824311751E-3</v>
      </c>
      <c r="AD104" s="120">
        <f t="shared" si="86"/>
        <v>-8.6106423210194523E-4</v>
      </c>
      <c r="AE104" s="120">
        <f t="shared" si="87"/>
        <v>7.4143161180531256E-7</v>
      </c>
      <c r="AF104">
        <f t="shared" si="88"/>
        <v>7.186617824311751E-3</v>
      </c>
      <c r="AG104" s="136"/>
      <c r="AH104">
        <f t="shared" si="89"/>
        <v>-1.5597432587226104E-2</v>
      </c>
      <c r="AI104">
        <f t="shared" si="90"/>
        <v>1.0157072286993212</v>
      </c>
      <c r="AJ104">
        <f t="shared" si="91"/>
        <v>-0.65625621281349611</v>
      </c>
      <c r="AK104">
        <f t="shared" si="92"/>
        <v>2.5691651156232172E-2</v>
      </c>
      <c r="AL104">
        <f t="shared" si="93"/>
        <v>1.022054940316053</v>
      </c>
      <c r="AM104">
        <f t="shared" si="94"/>
        <v>0.56070843909241697</v>
      </c>
      <c r="AN104" s="120">
        <f t="shared" si="108"/>
        <v>51.262041591480347</v>
      </c>
      <c r="AO104" s="120">
        <f t="shared" si="108"/>
        <v>51.262041591479864</v>
      </c>
      <c r="AP104" s="120">
        <f t="shared" si="108"/>
        <v>51.262041591450163</v>
      </c>
      <c r="AQ104" s="120">
        <f t="shared" si="108"/>
        <v>51.262041589634691</v>
      </c>
      <c r="AR104" s="120">
        <f t="shared" si="108"/>
        <v>51.262041478644775</v>
      </c>
      <c r="AS104" s="120">
        <f t="shared" si="108"/>
        <v>51.262034693246363</v>
      </c>
      <c r="AT104" s="120">
        <f t="shared" si="108"/>
        <v>51.261620001173149</v>
      </c>
      <c r="AU104" s="120">
        <f t="shared" si="95"/>
        <v>51.236758715197553</v>
      </c>
      <c r="AV104"/>
      <c r="AW104">
        <v>-4600</v>
      </c>
      <c r="AX104">
        <f t="shared" si="100"/>
        <v>-1.4366451314946143E-2</v>
      </c>
      <c r="AY104">
        <f t="shared" si="101"/>
        <v>6.3090682467124796E-3</v>
      </c>
      <c r="AZ104" s="120">
        <f t="shared" si="102"/>
        <v>-2.0675519561658622E-2</v>
      </c>
      <c r="BA104">
        <f t="shared" si="103"/>
        <v>1.0287311143065785</v>
      </c>
      <c r="BB104">
        <f t="shared" si="104"/>
        <v>-0.89102339553247811</v>
      </c>
      <c r="BC104">
        <f t="shared" si="105"/>
        <v>-0.30409682670861876</v>
      </c>
      <c r="BD104">
        <f t="shared" si="106"/>
        <v>-0.15323107275326162</v>
      </c>
      <c r="BE104">
        <f t="shared" si="109"/>
        <v>49.970276573089549</v>
      </c>
      <c r="BF104">
        <f t="shared" si="109"/>
        <v>49.970276573094424</v>
      </c>
      <c r="BG104">
        <f t="shared" si="109"/>
        <v>49.970276573263533</v>
      </c>
      <c r="BH104">
        <f t="shared" si="109"/>
        <v>49.970276579133355</v>
      </c>
      <c r="BI104">
        <f t="shared" si="109"/>
        <v>49.970276782874798</v>
      </c>
      <c r="BJ104">
        <f t="shared" si="109"/>
        <v>49.970283854731385</v>
      </c>
      <c r="BK104">
        <f t="shared" si="109"/>
        <v>49.970529309142108</v>
      </c>
      <c r="BL104">
        <f t="shared" si="107"/>
        <v>49.979037482509774</v>
      </c>
    </row>
    <row r="105" spans="1:64" s="120" customFormat="1" x14ac:dyDescent="0.2">
      <c r="A105" s="127" t="s">
        <v>347</v>
      </c>
      <c r="B105" s="128" t="str">
        <f t="shared" si="96"/>
        <v>I</v>
      </c>
      <c r="C105" s="127">
        <v>59162.371729999999</v>
      </c>
      <c r="D105" s="134"/>
      <c r="E105" s="120">
        <f t="shared" si="74"/>
        <v>-0.47379542577527362</v>
      </c>
      <c r="F105" s="120">
        <f t="shared" si="75"/>
        <v>-0.5</v>
      </c>
      <c r="G105" s="120">
        <f t="shared" si="76"/>
        <v>8.4714930053451099E-3</v>
      </c>
      <c r="K105" s="134">
        <f t="shared" si="97"/>
        <v>8.4714930053451099E-3</v>
      </c>
      <c r="P105" s="14">
        <f t="shared" si="77"/>
        <v>-2.4631210202626731E-4</v>
      </c>
      <c r="Q105" s="135">
        <f t="shared" si="78"/>
        <v>44143.871729999999</v>
      </c>
      <c r="R105" s="120">
        <f t="shared" si="79"/>
        <v>7.6000125890110474E-5</v>
      </c>
      <c r="S105" s="136">
        <v>1</v>
      </c>
      <c r="T105" s="120">
        <f t="shared" si="80"/>
        <v>7.6000125890110474E-5</v>
      </c>
      <c r="U105" s="77"/>
      <c r="V105" s="120">
        <f t="shared" si="81"/>
        <v>8.7178051073713778E-3</v>
      </c>
      <c r="Z105">
        <f t="shared" si="82"/>
        <v>-0.5</v>
      </c>
      <c r="AA105" s="120">
        <f t="shared" si="83"/>
        <v>7.8326002668246547E-3</v>
      </c>
      <c r="AB105" s="120">
        <f t="shared" si="84"/>
        <v>2.4057073885502548E-2</v>
      </c>
      <c r="AC105" s="120">
        <f t="shared" si="85"/>
        <v>8.7178051073713778E-3</v>
      </c>
      <c r="AD105" s="120">
        <f t="shared" si="86"/>
        <v>6.3889273852045514E-4</v>
      </c>
      <c r="AE105" s="120">
        <f t="shared" si="87"/>
        <v>4.0818393133416669E-7</v>
      </c>
      <c r="AF105">
        <f t="shared" si="88"/>
        <v>8.7178051073713778E-3</v>
      </c>
      <c r="AG105" s="136"/>
      <c r="AH105">
        <f t="shared" si="89"/>
        <v>-1.5585580880157438E-2</v>
      </c>
      <c r="AI105">
        <f t="shared" si="90"/>
        <v>1.0156890712024305</v>
      </c>
      <c r="AJ105">
        <f t="shared" si="91"/>
        <v>-0.65572289660408745</v>
      </c>
      <c r="AK105">
        <f t="shared" si="92"/>
        <v>2.5702743381813744E-2</v>
      </c>
      <c r="AL105">
        <f t="shared" si="93"/>
        <v>1.0227615347335339</v>
      </c>
      <c r="AM105">
        <f t="shared" si="94"/>
        <v>0.56117290283550536</v>
      </c>
      <c r="AN105" s="120">
        <f t="shared" si="108"/>
        <v>51.262736949626166</v>
      </c>
      <c r="AO105" s="120">
        <f t="shared" si="108"/>
        <v>51.262736949625683</v>
      </c>
      <c r="AP105" s="120">
        <f t="shared" si="108"/>
        <v>51.262736949596132</v>
      </c>
      <c r="AQ105" s="120">
        <f t="shared" si="108"/>
        <v>51.262736947787545</v>
      </c>
      <c r="AR105" s="120">
        <f t="shared" si="108"/>
        <v>51.262736837099254</v>
      </c>
      <c r="AS105" s="120">
        <f t="shared" si="108"/>
        <v>51.262730062858722</v>
      </c>
      <c r="AT105" s="120">
        <f t="shared" si="108"/>
        <v>51.262315607270494</v>
      </c>
      <c r="AU105" s="120">
        <f t="shared" si="95"/>
        <v>51.237442705426339</v>
      </c>
      <c r="AV105"/>
      <c r="AW105">
        <v>-4400</v>
      </c>
      <c r="AX105">
        <f t="shared" si="100"/>
        <v>-1.4279151305515771E-2</v>
      </c>
      <c r="AY105">
        <f t="shared" si="101"/>
        <v>6.9437768188367176E-3</v>
      </c>
      <c r="AZ105" s="120">
        <f t="shared" si="102"/>
        <v>-2.1222928124352489E-2</v>
      </c>
      <c r="BA105">
        <f t="shared" si="103"/>
        <v>1.0292055895351064</v>
      </c>
      <c r="BB105">
        <f t="shared" si="104"/>
        <v>-0.91584598344239232</v>
      </c>
      <c r="BC105">
        <f t="shared" si="105"/>
        <v>-0.24608163414786016</v>
      </c>
      <c r="BD105">
        <f t="shared" si="106"/>
        <v>-0.12366550695599164</v>
      </c>
      <c r="BE105">
        <f t="shared" si="109"/>
        <v>50.026632461992641</v>
      </c>
      <c r="BF105">
        <f t="shared" si="109"/>
        <v>50.026632461996982</v>
      </c>
      <c r="BG105">
        <f t="shared" si="109"/>
        <v>50.026632462145379</v>
      </c>
      <c r="BH105">
        <f t="shared" si="109"/>
        <v>50.026632467217595</v>
      </c>
      <c r="BI105">
        <f t="shared" si="109"/>
        <v>50.026632640579976</v>
      </c>
      <c r="BJ105">
        <f t="shared" si="109"/>
        <v>50.026638565899212</v>
      </c>
      <c r="BK105">
        <f t="shared" si="109"/>
        <v>50.026841081105189</v>
      </c>
      <c r="BL105">
        <f t="shared" si="107"/>
        <v>50.033756700812482</v>
      </c>
    </row>
    <row r="106" spans="1:64" s="120" customFormat="1" x14ac:dyDescent="0.2">
      <c r="A106" s="127" t="s">
        <v>347</v>
      </c>
      <c r="B106" s="128" t="str">
        <f t="shared" si="96"/>
        <v>I</v>
      </c>
      <c r="C106" s="127">
        <v>59162.53224</v>
      </c>
      <c r="D106" s="134"/>
      <c r="E106" s="120">
        <f t="shared" si="74"/>
        <v>2.270456634470365E-2</v>
      </c>
      <c r="F106" s="120">
        <f t="shared" si="75"/>
        <v>0</v>
      </c>
      <c r="G106" s="120">
        <f t="shared" si="76"/>
        <v>7.3400000037509017E-3</v>
      </c>
      <c r="K106" s="134">
        <f t="shared" si="97"/>
        <v>7.3400000037509017E-3</v>
      </c>
      <c r="P106" s="14">
        <f t="shared" si="77"/>
        <v>-2.4804322692759161E-4</v>
      </c>
      <c r="Q106" s="135">
        <f t="shared" si="78"/>
        <v>44144.03224</v>
      </c>
      <c r="R106" s="120">
        <f t="shared" si="79"/>
        <v>5.7578400070645696E-5</v>
      </c>
      <c r="S106" s="136">
        <v>1</v>
      </c>
      <c r="T106" s="120">
        <f t="shared" si="80"/>
        <v>5.7578400070645696E-5</v>
      </c>
      <c r="U106" s="77"/>
      <c r="V106" s="120">
        <f t="shared" si="81"/>
        <v>7.5880432306784928E-3</v>
      </c>
      <c r="Z106">
        <f t="shared" si="82"/>
        <v>0</v>
      </c>
      <c r="AA106" s="120">
        <f t="shared" si="83"/>
        <v>7.8371169394205117E-3</v>
      </c>
      <c r="AB106" s="120">
        <f t="shared" si="84"/>
        <v>2.2923209663431064E-2</v>
      </c>
      <c r="AC106" s="120">
        <f t="shared" si="85"/>
        <v>7.5880432306784928E-3</v>
      </c>
      <c r="AD106" s="120">
        <f t="shared" si="86"/>
        <v>-4.9711693566961007E-4</v>
      </c>
      <c r="AE106" s="120">
        <f t="shared" si="87"/>
        <v>2.4712524772954326E-7</v>
      </c>
      <c r="AF106">
        <f t="shared" si="88"/>
        <v>7.5880432306784928E-3</v>
      </c>
      <c r="AG106" s="136"/>
      <c r="AH106">
        <f t="shared" si="89"/>
        <v>-1.5583209659680162E-2</v>
      </c>
      <c r="AI106">
        <f t="shared" si="90"/>
        <v>1.0156854388407157</v>
      </c>
      <c r="AJ106">
        <f t="shared" si="91"/>
        <v>-0.65561619635665369</v>
      </c>
      <c r="AK106">
        <f t="shared" si="92"/>
        <v>2.5704960239620465E-2</v>
      </c>
      <c r="AL106">
        <f t="shared" si="93"/>
        <v>1.022902850585159</v>
      </c>
      <c r="AM106">
        <f t="shared" si="94"/>
        <v>0.56126581568819556</v>
      </c>
      <c r="AN106" s="120">
        <f t="shared" si="108"/>
        <v>51.262876019763496</v>
      </c>
      <c r="AO106" s="120">
        <f t="shared" si="108"/>
        <v>51.26287601976302</v>
      </c>
      <c r="AP106" s="120">
        <f t="shared" si="108"/>
        <v>51.262876019733497</v>
      </c>
      <c r="AQ106" s="120">
        <f t="shared" si="108"/>
        <v>51.262876017926274</v>
      </c>
      <c r="AR106" s="120">
        <f t="shared" si="108"/>
        <v>51.262875907298294</v>
      </c>
      <c r="AS106" s="120">
        <f t="shared" si="108"/>
        <v>51.262869135290259</v>
      </c>
      <c r="AT106" s="120">
        <f t="shared" si="108"/>
        <v>51.262454727093747</v>
      </c>
      <c r="AU106" s="120">
        <f t="shared" si="95"/>
        <v>51.237579503472098</v>
      </c>
      <c r="AV106"/>
      <c r="AW106">
        <v>-4200</v>
      </c>
      <c r="AX106">
        <f t="shared" si="100"/>
        <v>-1.4114717147831584E-2</v>
      </c>
      <c r="AY106">
        <f t="shared" si="101"/>
        <v>7.5884180438998087E-3</v>
      </c>
      <c r="AZ106" s="120">
        <f t="shared" si="102"/>
        <v>-2.1703135191731393E-2</v>
      </c>
      <c r="BA106">
        <f t="shared" si="103"/>
        <v>1.0295820634728599</v>
      </c>
      <c r="BB106">
        <f t="shared" si="104"/>
        <v>-0.93760360801138121</v>
      </c>
      <c r="BC106">
        <f t="shared" si="105"/>
        <v>-0.18801843776185845</v>
      </c>
      <c r="BD106">
        <f t="shared" si="106"/>
        <v>-9.4287144213627244E-2</v>
      </c>
      <c r="BE106">
        <f t="shared" si="109"/>
        <v>50.083011661689326</v>
      </c>
      <c r="BF106">
        <f t="shared" si="109"/>
        <v>50.0830116616929</v>
      </c>
      <c r="BG106">
        <f t="shared" si="109"/>
        <v>50.083011661813714</v>
      </c>
      <c r="BH106">
        <f t="shared" si="109"/>
        <v>50.083011665893331</v>
      </c>
      <c r="BI106">
        <f t="shared" si="109"/>
        <v>50.083011803658508</v>
      </c>
      <c r="BJ106">
        <f t="shared" si="109"/>
        <v>50.083016455868524</v>
      </c>
      <c r="BK106">
        <f t="shared" si="109"/>
        <v>50.083173554601224</v>
      </c>
      <c r="BL106">
        <f t="shared" si="107"/>
        <v>50.08847591911519</v>
      </c>
    </row>
    <row r="107" spans="1:64" s="120" customFormat="1" x14ac:dyDescent="0.2">
      <c r="C107" s="134"/>
      <c r="D107" s="134"/>
      <c r="K107" s="134"/>
      <c r="P107" s="14"/>
      <c r="S107" s="136"/>
      <c r="U107" s="77"/>
      <c r="Z107">
        <f t="shared" si="82"/>
        <v>0</v>
      </c>
      <c r="AA107" s="120">
        <f t="shared" si="83"/>
        <v>7.8371169394205117E-3</v>
      </c>
      <c r="AB107" s="120">
        <f t="shared" si="84"/>
        <v>-9999</v>
      </c>
      <c r="AC107" s="120">
        <f t="shared" si="85"/>
        <v>0</v>
      </c>
      <c r="AD107" s="120">
        <f t="shared" si="86"/>
        <v>-9999</v>
      </c>
      <c r="AE107" s="120">
        <f t="shared" si="87"/>
        <v>0</v>
      </c>
      <c r="AF107">
        <f t="shared" si="88"/>
        <v>-9999</v>
      </c>
      <c r="AG107" s="136"/>
      <c r="AH107">
        <f t="shared" si="89"/>
        <v>-1.5583209659680162E-2</v>
      </c>
      <c r="AI107">
        <f t="shared" si="90"/>
        <v>1.0156854388407157</v>
      </c>
      <c r="AJ107">
        <f t="shared" si="91"/>
        <v>-0.65561619635665369</v>
      </c>
      <c r="AK107">
        <f t="shared" si="92"/>
        <v>2.5704960239620465E-2</v>
      </c>
      <c r="AL107">
        <f t="shared" si="93"/>
        <v>1.022902850585159</v>
      </c>
      <c r="AM107">
        <f t="shared" si="94"/>
        <v>0.56126581568819556</v>
      </c>
      <c r="AN107" s="120">
        <f t="shared" si="108"/>
        <v>51.262876019763496</v>
      </c>
      <c r="AO107" s="120">
        <f t="shared" si="108"/>
        <v>51.26287601976302</v>
      </c>
      <c r="AP107" s="120">
        <f t="shared" si="108"/>
        <v>51.262876019733497</v>
      </c>
      <c r="AQ107" s="120">
        <f t="shared" si="108"/>
        <v>51.262876017926274</v>
      </c>
      <c r="AR107" s="120">
        <f t="shared" si="108"/>
        <v>51.262875907298294</v>
      </c>
      <c r="AS107" s="120">
        <f t="shared" si="108"/>
        <v>51.262869135290259</v>
      </c>
      <c r="AT107" s="120">
        <f t="shared" si="108"/>
        <v>51.262454727093747</v>
      </c>
      <c r="AU107" s="120">
        <f t="shared" si="95"/>
        <v>51.237579503472098</v>
      </c>
      <c r="AV107"/>
      <c r="AW107">
        <v>-4000</v>
      </c>
      <c r="AX107">
        <f t="shared" si="100"/>
        <v>-1.3871502177788835E-2</v>
      </c>
      <c r="AY107">
        <f t="shared" si="101"/>
        <v>8.2429919219017597E-3</v>
      </c>
      <c r="AZ107" s="120">
        <f t="shared" si="102"/>
        <v>-2.2114494099690594E-2</v>
      </c>
      <c r="BA107">
        <f t="shared" si="103"/>
        <v>1.0298589782546745</v>
      </c>
      <c r="BB107">
        <f t="shared" si="104"/>
        <v>-0.95621193721793696</v>
      </c>
      <c r="BC107">
        <f t="shared" si="105"/>
        <v>-0.12991836883090352</v>
      </c>
      <c r="BD107">
        <f t="shared" si="106"/>
        <v>-6.5050708228694284E-2</v>
      </c>
      <c r="BE107">
        <f t="shared" si="109"/>
        <v>50.13940876025773</v>
      </c>
      <c r="BF107">
        <f t="shared" si="109"/>
        <v>50.139408760260338</v>
      </c>
      <c r="BG107">
        <f t="shared" si="109"/>
        <v>50.139408760347756</v>
      </c>
      <c r="BH107">
        <f t="shared" si="109"/>
        <v>50.139408763274055</v>
      </c>
      <c r="BI107">
        <f t="shared" si="109"/>
        <v>50.139408861229363</v>
      </c>
      <c r="BJ107">
        <f t="shared" si="109"/>
        <v>50.139412140204065</v>
      </c>
      <c r="BK107">
        <f t="shared" si="109"/>
        <v>50.13952190043819</v>
      </c>
      <c r="BL107">
        <f t="shared" si="107"/>
        <v>50.143195137417905</v>
      </c>
    </row>
    <row r="108" spans="1:64" s="120" customFormat="1" x14ac:dyDescent="0.2">
      <c r="C108" s="134"/>
      <c r="D108" s="134"/>
      <c r="K108" s="134"/>
      <c r="P108" s="14"/>
      <c r="S108" s="136"/>
      <c r="U108" s="77"/>
      <c r="Z108">
        <f t="shared" si="82"/>
        <v>0</v>
      </c>
      <c r="AA108" s="120">
        <f t="shared" si="83"/>
        <v>7.8371169394205117E-3</v>
      </c>
      <c r="AB108" s="120">
        <f t="shared" si="84"/>
        <v>-9999</v>
      </c>
      <c r="AC108" s="120">
        <f t="shared" si="85"/>
        <v>0</v>
      </c>
      <c r="AD108" s="120">
        <f t="shared" si="86"/>
        <v>-9999</v>
      </c>
      <c r="AE108" s="120">
        <f t="shared" si="87"/>
        <v>0</v>
      </c>
      <c r="AF108">
        <f t="shared" si="88"/>
        <v>-9999</v>
      </c>
      <c r="AG108" s="136"/>
      <c r="AH108">
        <f t="shared" si="89"/>
        <v>-1.5583209659680162E-2</v>
      </c>
      <c r="AI108">
        <f t="shared" si="90"/>
        <v>1.0156854388407157</v>
      </c>
      <c r="AJ108">
        <f t="shared" si="91"/>
        <v>-0.65561619635665369</v>
      </c>
      <c r="AK108">
        <f t="shared" si="92"/>
        <v>2.5704960239620465E-2</v>
      </c>
      <c r="AL108">
        <f t="shared" si="93"/>
        <v>1.022902850585159</v>
      </c>
      <c r="AM108">
        <f t="shared" si="94"/>
        <v>0.56126581568819556</v>
      </c>
      <c r="AN108" s="120">
        <f t="shared" si="108"/>
        <v>51.262876019763496</v>
      </c>
      <c r="AO108" s="120">
        <f t="shared" si="108"/>
        <v>51.26287601976302</v>
      </c>
      <c r="AP108" s="120">
        <f t="shared" si="108"/>
        <v>51.262876019733497</v>
      </c>
      <c r="AQ108" s="120">
        <f t="shared" si="108"/>
        <v>51.262876017926274</v>
      </c>
      <c r="AR108" s="120">
        <f t="shared" si="108"/>
        <v>51.262875907298294</v>
      </c>
      <c r="AS108" s="120">
        <f t="shared" si="108"/>
        <v>51.262869135290259</v>
      </c>
      <c r="AT108" s="120">
        <f t="shared" si="108"/>
        <v>51.262454727093747</v>
      </c>
      <c r="AU108" s="120">
        <f t="shared" si="95"/>
        <v>51.237579503472098</v>
      </c>
      <c r="AV108"/>
      <c r="AW108">
        <v>-3800</v>
      </c>
      <c r="AX108">
        <f t="shared" si="100"/>
        <v>-1.3548102349843988E-2</v>
      </c>
      <c r="AY108">
        <f t="shared" si="101"/>
        <v>8.9074984528425671E-3</v>
      </c>
      <c r="AZ108" s="120">
        <f t="shared" si="102"/>
        <v>-2.2455600802686555E-2</v>
      </c>
      <c r="BA108">
        <f t="shared" si="103"/>
        <v>1.030035184139922</v>
      </c>
      <c r="BB108">
        <f t="shared" si="104"/>
        <v>-0.97159942089872708</v>
      </c>
      <c r="BC108">
        <f t="shared" si="105"/>
        <v>-7.1792722143168258E-2</v>
      </c>
      <c r="BD108">
        <f t="shared" si="106"/>
        <v>-3.5911787092759669E-2</v>
      </c>
      <c r="BE108">
        <f t="shared" si="109"/>
        <v>50.195818271585082</v>
      </c>
      <c r="BF108">
        <f t="shared" si="109"/>
        <v>50.195818271586582</v>
      </c>
      <c r="BG108">
        <f t="shared" si="109"/>
        <v>50.195818271636313</v>
      </c>
      <c r="BH108">
        <f t="shared" si="109"/>
        <v>50.195818273292005</v>
      </c>
      <c r="BI108">
        <f t="shared" si="109"/>
        <v>50.195818328408606</v>
      </c>
      <c r="BJ108">
        <f t="shared" si="109"/>
        <v>50.195820163199762</v>
      </c>
      <c r="BK108">
        <f t="shared" si="109"/>
        <v>50.19588124191106</v>
      </c>
      <c r="BL108">
        <f t="shared" si="107"/>
        <v>50.197914355720613</v>
      </c>
    </row>
    <row r="109" spans="1:64" s="120" customFormat="1" x14ac:dyDescent="0.2">
      <c r="C109" s="134"/>
      <c r="D109" s="134"/>
      <c r="K109" s="134"/>
      <c r="P109" s="14"/>
      <c r="S109" s="136"/>
      <c r="U109" s="77"/>
      <c r="Z109">
        <f t="shared" si="82"/>
        <v>0</v>
      </c>
      <c r="AA109" s="120">
        <f t="shared" si="83"/>
        <v>7.8371169394205117E-3</v>
      </c>
      <c r="AB109" s="120">
        <f t="shared" si="84"/>
        <v>-9999</v>
      </c>
      <c r="AC109" s="120">
        <f t="shared" si="85"/>
        <v>0</v>
      </c>
      <c r="AD109" s="120">
        <f t="shared" si="86"/>
        <v>-9999</v>
      </c>
      <c r="AE109" s="120">
        <f t="shared" si="87"/>
        <v>0</v>
      </c>
      <c r="AF109">
        <f t="shared" si="88"/>
        <v>-9999</v>
      </c>
      <c r="AG109" s="136"/>
      <c r="AH109">
        <f t="shared" si="89"/>
        <v>-1.5583209659680162E-2</v>
      </c>
      <c r="AI109">
        <f t="shared" si="90"/>
        <v>1.0156854388407157</v>
      </c>
      <c r="AJ109">
        <f t="shared" si="91"/>
        <v>-0.65561619635665369</v>
      </c>
      <c r="AK109">
        <f t="shared" si="92"/>
        <v>2.5704960239620465E-2</v>
      </c>
      <c r="AL109">
        <f t="shared" si="93"/>
        <v>1.022902850585159</v>
      </c>
      <c r="AM109">
        <f t="shared" si="94"/>
        <v>0.56126581568819556</v>
      </c>
      <c r="AN109" s="120">
        <f t="shared" si="108"/>
        <v>51.262876019763496</v>
      </c>
      <c r="AO109" s="120">
        <f t="shared" si="108"/>
        <v>51.26287601976302</v>
      </c>
      <c r="AP109" s="120">
        <f t="shared" si="108"/>
        <v>51.262876019733497</v>
      </c>
      <c r="AQ109" s="120">
        <f t="shared" si="108"/>
        <v>51.262876017926274</v>
      </c>
      <c r="AR109" s="120">
        <f t="shared" si="108"/>
        <v>51.262875907298294</v>
      </c>
      <c r="AS109" s="120">
        <f t="shared" si="108"/>
        <v>51.262869135290259</v>
      </c>
      <c r="AT109" s="120">
        <f t="shared" si="108"/>
        <v>51.262454727093747</v>
      </c>
      <c r="AU109" s="120">
        <f t="shared" si="95"/>
        <v>51.237579503472098</v>
      </c>
      <c r="AV109"/>
      <c r="AW109">
        <v>-3600</v>
      </c>
      <c r="AX109">
        <f t="shared" si="100"/>
        <v>-1.3143362828352085E-2</v>
      </c>
      <c r="AY109">
        <f t="shared" si="101"/>
        <v>9.5819376367222309E-3</v>
      </c>
      <c r="AZ109" s="120">
        <f t="shared" si="102"/>
        <v>-2.2725300465074316E-2</v>
      </c>
      <c r="BA109">
        <f t="shared" si="103"/>
        <v>1.0301099478238731</v>
      </c>
      <c r="BB109">
        <f t="shared" si="104"/>
        <v>-0.98370773919284804</v>
      </c>
      <c r="BC109">
        <f t="shared" si="105"/>
        <v>-1.3652906294096141E-2</v>
      </c>
      <c r="BD109">
        <f t="shared" si="106"/>
        <v>-6.8265591876494726E-3</v>
      </c>
      <c r="BE109">
        <f t="shared" si="109"/>
        <v>50.252234657961303</v>
      </c>
      <c r="BF109">
        <f t="shared" si="109"/>
        <v>50.252234657961587</v>
      </c>
      <c r="BG109">
        <f t="shared" si="109"/>
        <v>50.252234657971165</v>
      </c>
      <c r="BH109">
        <f t="shared" si="109"/>
        <v>50.252234658289183</v>
      </c>
      <c r="BI109">
        <f t="shared" si="109"/>
        <v>50.252234668851088</v>
      </c>
      <c r="BJ109">
        <f t="shared" si="109"/>
        <v>50.252235019627086</v>
      </c>
      <c r="BK109">
        <f t="shared" si="109"/>
        <v>50.25224666939998</v>
      </c>
      <c r="BL109">
        <f t="shared" si="107"/>
        <v>50.252633574023321</v>
      </c>
    </row>
    <row r="110" spans="1:64" s="120" customFormat="1" x14ac:dyDescent="0.2">
      <c r="C110" s="134"/>
      <c r="D110" s="134"/>
      <c r="K110" s="134"/>
      <c r="P110" s="14"/>
      <c r="S110" s="136"/>
      <c r="U110" s="77"/>
      <c r="Z110">
        <f t="shared" si="82"/>
        <v>0</v>
      </c>
      <c r="AA110" s="120">
        <f t="shared" si="83"/>
        <v>7.8371169394205117E-3</v>
      </c>
      <c r="AB110" s="120">
        <f t="shared" si="84"/>
        <v>-9999</v>
      </c>
      <c r="AC110" s="120">
        <f t="shared" si="85"/>
        <v>0</v>
      </c>
      <c r="AD110" s="120">
        <f t="shared" si="86"/>
        <v>-9999</v>
      </c>
      <c r="AE110" s="120">
        <f t="shared" si="87"/>
        <v>0</v>
      </c>
      <c r="AF110">
        <f t="shared" si="88"/>
        <v>-9999</v>
      </c>
      <c r="AG110" s="136"/>
      <c r="AH110">
        <f t="shared" si="89"/>
        <v>-1.5583209659680162E-2</v>
      </c>
      <c r="AI110">
        <f t="shared" si="90"/>
        <v>1.0156854388407157</v>
      </c>
      <c r="AJ110">
        <f t="shared" si="91"/>
        <v>-0.65561619635665369</v>
      </c>
      <c r="AK110">
        <f t="shared" si="92"/>
        <v>2.5704960239620465E-2</v>
      </c>
      <c r="AL110">
        <f t="shared" si="93"/>
        <v>1.022902850585159</v>
      </c>
      <c r="AM110">
        <f t="shared" si="94"/>
        <v>0.56126581568819556</v>
      </c>
      <c r="AN110" s="120">
        <f t="shared" si="108"/>
        <v>51.262876019763496</v>
      </c>
      <c r="AO110" s="120">
        <f t="shared" si="108"/>
        <v>51.26287601976302</v>
      </c>
      <c r="AP110" s="120">
        <f t="shared" si="108"/>
        <v>51.262876019733497</v>
      </c>
      <c r="AQ110" s="120">
        <f t="shared" si="108"/>
        <v>51.262876017926274</v>
      </c>
      <c r="AR110" s="120">
        <f t="shared" si="108"/>
        <v>51.262875907298294</v>
      </c>
      <c r="AS110" s="120">
        <f t="shared" si="108"/>
        <v>51.262869135290259</v>
      </c>
      <c r="AT110" s="120">
        <f t="shared" si="108"/>
        <v>51.262454727093747</v>
      </c>
      <c r="AU110" s="120">
        <f t="shared" si="95"/>
        <v>51.237579503472098</v>
      </c>
      <c r="AV110"/>
      <c r="AW110">
        <v>-3400</v>
      </c>
      <c r="AX110">
        <f t="shared" si="100"/>
        <v>-1.2656383288256247E-2</v>
      </c>
      <c r="AY110">
        <f t="shared" si="101"/>
        <v>1.0266309473540751E-2</v>
      </c>
      <c r="AZ110" s="120">
        <f t="shared" si="102"/>
        <v>-2.2922692761796998E-2</v>
      </c>
      <c r="BA110">
        <f t="shared" si="103"/>
        <v>1.0300829577664696</v>
      </c>
      <c r="BB110">
        <f t="shared" si="104"/>
        <v>-0.99249215748728048</v>
      </c>
      <c r="BC110">
        <f t="shared" si="105"/>
        <v>4.4489606939704135E-2</v>
      </c>
      <c r="BD110">
        <f t="shared" si="106"/>
        <v>2.2248473337775208E-2</v>
      </c>
      <c r="BE110">
        <f t="shared" si="109"/>
        <v>50.308652353046398</v>
      </c>
      <c r="BF110">
        <f t="shared" si="109"/>
        <v>50.308652353045467</v>
      </c>
      <c r="BG110">
        <f t="shared" si="109"/>
        <v>50.308652353014402</v>
      </c>
      <c r="BH110">
        <f t="shared" si="109"/>
        <v>50.308652351981813</v>
      </c>
      <c r="BI110">
        <f t="shared" si="109"/>
        <v>50.308652317659245</v>
      </c>
      <c r="BJ110">
        <f t="shared" si="109"/>
        <v>50.308651176794491</v>
      </c>
      <c r="BK110">
        <f t="shared" si="109"/>
        <v>50.30861325506693</v>
      </c>
      <c r="BL110">
        <f t="shared" si="107"/>
        <v>50.307352792326029</v>
      </c>
    </row>
    <row r="111" spans="1:64" s="120" customFormat="1" x14ac:dyDescent="0.2">
      <c r="C111" s="134"/>
      <c r="D111" s="134"/>
      <c r="K111" s="134"/>
      <c r="P111" s="14"/>
      <c r="S111" s="136"/>
      <c r="U111" s="77"/>
      <c r="Z111">
        <f t="shared" si="82"/>
        <v>0</v>
      </c>
      <c r="AA111" s="120">
        <f t="shared" si="83"/>
        <v>7.8371169394205117E-3</v>
      </c>
      <c r="AB111" s="120">
        <f t="shared" si="84"/>
        <v>-9999</v>
      </c>
      <c r="AC111" s="120">
        <f t="shared" si="85"/>
        <v>0</v>
      </c>
      <c r="AD111" s="120">
        <f t="shared" si="86"/>
        <v>-9999</v>
      </c>
      <c r="AE111" s="120">
        <f t="shared" si="87"/>
        <v>0</v>
      </c>
      <c r="AF111">
        <f t="shared" si="88"/>
        <v>-9999</v>
      </c>
      <c r="AG111" s="136"/>
      <c r="AH111">
        <f t="shared" si="89"/>
        <v>-1.5583209659680162E-2</v>
      </c>
      <c r="AI111">
        <f t="shared" si="90"/>
        <v>1.0156854388407157</v>
      </c>
      <c r="AJ111">
        <f t="shared" si="91"/>
        <v>-0.65561619635665369</v>
      </c>
      <c r="AK111">
        <f t="shared" si="92"/>
        <v>2.5704960239620465E-2</v>
      </c>
      <c r="AL111">
        <f t="shared" si="93"/>
        <v>1.022902850585159</v>
      </c>
      <c r="AM111">
        <f t="shared" si="94"/>
        <v>0.56126581568819556</v>
      </c>
      <c r="AN111" s="120">
        <f t="shared" ref="AN111:AT120" si="110">$AU111+$AB$7*SIN(AO111)</f>
        <v>51.262876019763496</v>
      </c>
      <c r="AO111" s="120">
        <f t="shared" si="110"/>
        <v>51.26287601976302</v>
      </c>
      <c r="AP111" s="120">
        <f t="shared" si="110"/>
        <v>51.262876019733497</v>
      </c>
      <c r="AQ111" s="120">
        <f t="shared" si="110"/>
        <v>51.262876017926274</v>
      </c>
      <c r="AR111" s="120">
        <f t="shared" si="110"/>
        <v>51.262875907298294</v>
      </c>
      <c r="AS111" s="120">
        <f t="shared" si="110"/>
        <v>51.262869135290259</v>
      </c>
      <c r="AT111" s="120">
        <f t="shared" si="110"/>
        <v>51.262454727093747</v>
      </c>
      <c r="AU111" s="120">
        <f t="shared" si="95"/>
        <v>51.237579503472098</v>
      </c>
      <c r="AV111"/>
      <c r="AW111">
        <v>-3200</v>
      </c>
      <c r="AX111">
        <f t="shared" si="100"/>
        <v>-1.2086521879613073E-2</v>
      </c>
      <c r="AY111">
        <f t="shared" si="101"/>
        <v>1.096061396329813E-2</v>
      </c>
      <c r="AZ111" s="120">
        <f t="shared" si="102"/>
        <v>-2.3047135842911202E-2</v>
      </c>
      <c r="BA111">
        <f t="shared" si="103"/>
        <v>1.0299543264627598</v>
      </c>
      <c r="BB111">
        <f t="shared" si="104"/>
        <v>-0.99792178354328676</v>
      </c>
      <c r="BC111">
        <f t="shared" si="105"/>
        <v>0.10262333374287161</v>
      </c>
      <c r="BD111">
        <f t="shared" si="106"/>
        <v>5.1356746957915568E-2</v>
      </c>
      <c r="BE111">
        <f t="shared" si="109"/>
        <v>50.365065785046355</v>
      </c>
      <c r="BF111">
        <f t="shared" si="109"/>
        <v>50.365065785044251</v>
      </c>
      <c r="BG111">
        <f t="shared" si="109"/>
        <v>50.365065784974099</v>
      </c>
      <c r="BH111">
        <f t="shared" si="109"/>
        <v>50.365065782632854</v>
      </c>
      <c r="BI111">
        <f t="shared" si="109"/>
        <v>50.365065704496359</v>
      </c>
      <c r="BJ111">
        <f t="shared" si="109"/>
        <v>50.365063096779956</v>
      </c>
      <c r="BK111">
        <f t="shared" si="109"/>
        <v>50.364976067606953</v>
      </c>
      <c r="BL111">
        <f t="shared" si="107"/>
        <v>50.362072010628744</v>
      </c>
    </row>
    <row r="112" spans="1:64" s="120" customFormat="1" x14ac:dyDescent="0.2">
      <c r="C112" s="134"/>
      <c r="D112" s="134"/>
      <c r="K112" s="134"/>
      <c r="P112" s="14"/>
      <c r="S112" s="136"/>
      <c r="U112" s="77"/>
      <c r="Z112">
        <f t="shared" si="82"/>
        <v>0</v>
      </c>
      <c r="AA112" s="120">
        <f t="shared" si="83"/>
        <v>7.8371169394205117E-3</v>
      </c>
      <c r="AB112" s="120">
        <f t="shared" si="84"/>
        <v>-9999</v>
      </c>
      <c r="AC112" s="120">
        <f t="shared" si="85"/>
        <v>0</v>
      </c>
      <c r="AD112" s="120">
        <f t="shared" si="86"/>
        <v>-9999</v>
      </c>
      <c r="AE112" s="120">
        <f t="shared" si="87"/>
        <v>0</v>
      </c>
      <c r="AF112">
        <f t="shared" si="88"/>
        <v>-9999</v>
      </c>
      <c r="AG112" s="136"/>
      <c r="AH112">
        <f t="shared" si="89"/>
        <v>-1.5583209659680162E-2</v>
      </c>
      <c r="AI112">
        <f t="shared" si="90"/>
        <v>1.0156854388407157</v>
      </c>
      <c r="AJ112">
        <f t="shared" si="91"/>
        <v>-0.65561619635665369</v>
      </c>
      <c r="AK112">
        <f t="shared" si="92"/>
        <v>2.5704960239620465E-2</v>
      </c>
      <c r="AL112">
        <f t="shared" si="93"/>
        <v>1.022902850585159</v>
      </c>
      <c r="AM112">
        <f t="shared" si="94"/>
        <v>0.56126581568819556</v>
      </c>
      <c r="AN112" s="120">
        <f t="shared" si="110"/>
        <v>51.262876019763496</v>
      </c>
      <c r="AO112" s="120">
        <f t="shared" si="110"/>
        <v>51.26287601976302</v>
      </c>
      <c r="AP112" s="120">
        <f t="shared" si="110"/>
        <v>51.262876019733497</v>
      </c>
      <c r="AQ112" s="120">
        <f t="shared" si="110"/>
        <v>51.262876017926274</v>
      </c>
      <c r="AR112" s="120">
        <f t="shared" si="110"/>
        <v>51.262875907298294</v>
      </c>
      <c r="AS112" s="120">
        <f t="shared" si="110"/>
        <v>51.262869135290259</v>
      </c>
      <c r="AT112" s="120">
        <f t="shared" si="110"/>
        <v>51.262454727093747</v>
      </c>
      <c r="AU112" s="120">
        <f t="shared" si="95"/>
        <v>51.237579503472098</v>
      </c>
      <c r="AV112"/>
      <c r="AW112">
        <v>-3000</v>
      </c>
      <c r="AX112">
        <f t="shared" si="100"/>
        <v>-1.143339782403721E-2</v>
      </c>
      <c r="AY112">
        <f t="shared" si="101"/>
        <v>1.1664851105994361E-2</v>
      </c>
      <c r="AZ112" s="120">
        <f t="shared" si="102"/>
        <v>-2.3098248930031571E-2</v>
      </c>
      <c r="BA112">
        <f t="shared" si="103"/>
        <v>1.029724589622611</v>
      </c>
      <c r="BB112">
        <f t="shared" si="104"/>
        <v>-0.99997972385889744</v>
      </c>
      <c r="BC112">
        <f t="shared" si="105"/>
        <v>0.16073682950209028</v>
      </c>
      <c r="BD112">
        <f t="shared" si="106"/>
        <v>8.0541898378928556E-2</v>
      </c>
      <c r="BE112">
        <f t="shared" ref="BE112:BK121" si="111">$BL112+$AB$7*SIN(BF112)</f>
        <v>50.421469399928647</v>
      </c>
      <c r="BF112">
        <f t="shared" si="111"/>
        <v>50.421469399925499</v>
      </c>
      <c r="BG112">
        <f t="shared" si="111"/>
        <v>50.421469399819735</v>
      </c>
      <c r="BH112">
        <f t="shared" si="111"/>
        <v>50.4214693962642</v>
      </c>
      <c r="BI112">
        <f t="shared" si="111"/>
        <v>50.421469276738861</v>
      </c>
      <c r="BJ112">
        <f t="shared" si="111"/>
        <v>50.421465258696415</v>
      </c>
      <c r="BK112">
        <f t="shared" si="111"/>
        <v>50.42133018700973</v>
      </c>
      <c r="BL112">
        <f t="shared" si="107"/>
        <v>50.416791228931451</v>
      </c>
    </row>
    <row r="113" spans="3:64" s="120" customFormat="1" x14ac:dyDescent="0.2">
      <c r="C113" s="134"/>
      <c r="D113" s="134"/>
      <c r="K113" s="134"/>
      <c r="P113" s="14"/>
      <c r="S113" s="136"/>
      <c r="U113" s="77"/>
      <c r="Z113">
        <f t="shared" si="82"/>
        <v>0</v>
      </c>
      <c r="AA113" s="120">
        <f t="shared" si="83"/>
        <v>7.8371169394205117E-3</v>
      </c>
      <c r="AB113" s="120">
        <f t="shared" si="84"/>
        <v>-9999</v>
      </c>
      <c r="AC113" s="120">
        <f t="shared" si="85"/>
        <v>0</v>
      </c>
      <c r="AD113" s="120">
        <f t="shared" si="86"/>
        <v>-9999</v>
      </c>
      <c r="AE113" s="120">
        <f t="shared" si="87"/>
        <v>0</v>
      </c>
      <c r="AF113">
        <f t="shared" si="88"/>
        <v>-9999</v>
      </c>
      <c r="AG113" s="136"/>
      <c r="AH113">
        <f t="shared" si="89"/>
        <v>-1.5583209659680162E-2</v>
      </c>
      <c r="AI113">
        <f t="shared" si="90"/>
        <v>1.0156854388407157</v>
      </c>
      <c r="AJ113">
        <f t="shared" si="91"/>
        <v>-0.65561619635665369</v>
      </c>
      <c r="AK113">
        <f t="shared" si="92"/>
        <v>2.5704960239620465E-2</v>
      </c>
      <c r="AL113">
        <f t="shared" si="93"/>
        <v>1.022902850585159</v>
      </c>
      <c r="AM113">
        <f t="shared" si="94"/>
        <v>0.56126581568819556</v>
      </c>
      <c r="AN113" s="120">
        <f t="shared" si="110"/>
        <v>51.262876019763496</v>
      </c>
      <c r="AO113" s="120">
        <f t="shared" si="110"/>
        <v>51.26287601976302</v>
      </c>
      <c r="AP113" s="120">
        <f t="shared" si="110"/>
        <v>51.262876019733497</v>
      </c>
      <c r="AQ113" s="120">
        <f t="shared" si="110"/>
        <v>51.262876017926274</v>
      </c>
      <c r="AR113" s="120">
        <f t="shared" si="110"/>
        <v>51.262875907298294</v>
      </c>
      <c r="AS113" s="120">
        <f t="shared" si="110"/>
        <v>51.262869135290259</v>
      </c>
      <c r="AT113" s="120">
        <f t="shared" si="110"/>
        <v>51.262454727093747</v>
      </c>
      <c r="AU113" s="120">
        <f t="shared" si="95"/>
        <v>51.237579503472098</v>
      </c>
      <c r="AV113"/>
      <c r="AW113">
        <v>-2800</v>
      </c>
      <c r="AX113">
        <f t="shared" si="100"/>
        <v>-1.0696892625256901E-2</v>
      </c>
      <c r="AY113">
        <f t="shared" si="101"/>
        <v>1.2379020901629453E-2</v>
      </c>
      <c r="AZ113" s="120">
        <f t="shared" si="102"/>
        <v>-2.3075913526886354E-2</v>
      </c>
      <c r="BA113">
        <f t="shared" si="103"/>
        <v>1.029394702271403</v>
      </c>
      <c r="BB113">
        <f t="shared" si="104"/>
        <v>-0.99866313775878823</v>
      </c>
      <c r="BC113">
        <f t="shared" si="105"/>
        <v>0.21881873972639712</v>
      </c>
      <c r="BD113">
        <f t="shared" si="106"/>
        <v>0.10984802869964153</v>
      </c>
      <c r="BE113">
        <f t="shared" si="111"/>
        <v>50.477857684508493</v>
      </c>
      <c r="BF113">
        <f t="shared" si="111"/>
        <v>50.477857684504485</v>
      </c>
      <c r="BG113">
        <f t="shared" si="111"/>
        <v>50.477857684368239</v>
      </c>
      <c r="BH113">
        <f t="shared" si="111"/>
        <v>50.477857679739742</v>
      </c>
      <c r="BI113">
        <f t="shared" si="111"/>
        <v>50.477857522501658</v>
      </c>
      <c r="BJ113">
        <f t="shared" si="111"/>
        <v>50.477852180849901</v>
      </c>
      <c r="BK113">
        <f t="shared" si="111"/>
        <v>50.477670719287381</v>
      </c>
      <c r="BL113">
        <f t="shared" si="107"/>
        <v>50.471510447234159</v>
      </c>
    </row>
    <row r="114" spans="3:64" s="120" customFormat="1" x14ac:dyDescent="0.2">
      <c r="C114" s="134"/>
      <c r="D114" s="134"/>
      <c r="K114" s="134"/>
      <c r="P114" s="14"/>
      <c r="S114" s="136"/>
      <c r="U114" s="77"/>
      <c r="Z114">
        <f t="shared" si="82"/>
        <v>0</v>
      </c>
      <c r="AA114" s="120">
        <f t="shared" si="83"/>
        <v>7.8371169394205117E-3</v>
      </c>
      <c r="AB114" s="120">
        <f t="shared" si="84"/>
        <v>-9999</v>
      </c>
      <c r="AC114" s="120">
        <f t="shared" si="85"/>
        <v>0</v>
      </c>
      <c r="AD114" s="120">
        <f t="shared" si="86"/>
        <v>-9999</v>
      </c>
      <c r="AE114" s="120">
        <f t="shared" si="87"/>
        <v>0</v>
      </c>
      <c r="AF114">
        <f t="shared" si="88"/>
        <v>-9999</v>
      </c>
      <c r="AG114" s="136"/>
      <c r="AH114">
        <f t="shared" si="89"/>
        <v>-1.5583209659680162E-2</v>
      </c>
      <c r="AI114">
        <f t="shared" si="90"/>
        <v>1.0156854388407157</v>
      </c>
      <c r="AJ114">
        <f t="shared" si="91"/>
        <v>-0.65561619635665369</v>
      </c>
      <c r="AK114">
        <f t="shared" si="92"/>
        <v>2.5704960239620465E-2</v>
      </c>
      <c r="AL114">
        <f t="shared" si="93"/>
        <v>1.022902850585159</v>
      </c>
      <c r="AM114">
        <f t="shared" si="94"/>
        <v>0.56126581568819556</v>
      </c>
      <c r="AN114" s="120">
        <f t="shared" si="110"/>
        <v>51.262876019763496</v>
      </c>
      <c r="AO114" s="120">
        <f t="shared" si="110"/>
        <v>51.26287601976302</v>
      </c>
      <c r="AP114" s="120">
        <f t="shared" si="110"/>
        <v>51.262876019733497</v>
      </c>
      <c r="AQ114" s="120">
        <f t="shared" si="110"/>
        <v>51.262876017926274</v>
      </c>
      <c r="AR114" s="120">
        <f t="shared" si="110"/>
        <v>51.262875907298294</v>
      </c>
      <c r="AS114" s="120">
        <f t="shared" si="110"/>
        <v>51.262869135290259</v>
      </c>
      <c r="AT114" s="120">
        <f t="shared" si="110"/>
        <v>51.262454727093747</v>
      </c>
      <c r="AU114" s="120">
        <f t="shared" si="95"/>
        <v>51.237579503472098</v>
      </c>
      <c r="AV114"/>
      <c r="AW114">
        <v>-2600</v>
      </c>
      <c r="AX114">
        <f t="shared" si="100"/>
        <v>-9.8771498903121105E-3</v>
      </c>
      <c r="AY114">
        <f t="shared" si="101"/>
        <v>1.3103123350203399E-2</v>
      </c>
      <c r="AZ114" s="120">
        <f t="shared" si="102"/>
        <v>-2.2980273240515509E-2</v>
      </c>
      <c r="BA114">
        <f t="shared" si="103"/>
        <v>1.0289660318272535</v>
      </c>
      <c r="BB114">
        <f t="shared" si="104"/>
        <v>-0.9939831891652392</v>
      </c>
      <c r="BC114">
        <f t="shared" si="105"/>
        <v>0.27685785023260279</v>
      </c>
      <c r="BD114">
        <f t="shared" si="106"/>
        <v>0.13931997351504183</v>
      </c>
      <c r="BE114">
        <f t="shared" si="111"/>
        <v>50.534225189238285</v>
      </c>
      <c r="BF114">
        <f t="shared" si="111"/>
        <v>50.534225189233631</v>
      </c>
      <c r="BG114">
        <f t="shared" si="111"/>
        <v>50.534225189073339</v>
      </c>
      <c r="BH114">
        <f t="shared" si="111"/>
        <v>50.53422518355206</v>
      </c>
      <c r="BI114">
        <f t="shared" si="111"/>
        <v>50.534224993372185</v>
      </c>
      <c r="BJ114">
        <f t="shared" si="111"/>
        <v>50.534218442651017</v>
      </c>
      <c r="BK114">
        <f t="shared" si="111"/>
        <v>50.533992811124371</v>
      </c>
      <c r="BL114">
        <f t="shared" si="107"/>
        <v>50.526229665536867</v>
      </c>
    </row>
    <row r="115" spans="3:64" s="120" customFormat="1" x14ac:dyDescent="0.2">
      <c r="C115" s="134"/>
      <c r="D115" s="134"/>
      <c r="K115" s="134"/>
      <c r="P115" s="14"/>
      <c r="S115" s="136"/>
      <c r="U115" s="77"/>
      <c r="Z115">
        <f t="shared" si="82"/>
        <v>0</v>
      </c>
      <c r="AA115" s="120">
        <f t="shared" si="83"/>
        <v>7.8371169394205117E-3</v>
      </c>
      <c r="AB115" s="120">
        <f t="shared" si="84"/>
        <v>-9999</v>
      </c>
      <c r="AC115" s="120">
        <f t="shared" si="85"/>
        <v>0</v>
      </c>
      <c r="AD115" s="120">
        <f t="shared" si="86"/>
        <v>-9999</v>
      </c>
      <c r="AE115" s="120">
        <f t="shared" si="87"/>
        <v>0</v>
      </c>
      <c r="AF115">
        <f t="shared" si="88"/>
        <v>-9999</v>
      </c>
      <c r="AG115" s="136"/>
      <c r="AH115">
        <f t="shared" si="89"/>
        <v>-1.5583209659680162E-2</v>
      </c>
      <c r="AI115">
        <f t="shared" si="90"/>
        <v>1.0156854388407157</v>
      </c>
      <c r="AJ115">
        <f t="shared" si="91"/>
        <v>-0.65561619635665369</v>
      </c>
      <c r="AK115">
        <f t="shared" si="92"/>
        <v>2.5704960239620465E-2</v>
      </c>
      <c r="AL115">
        <f t="shared" si="93"/>
        <v>1.022902850585159</v>
      </c>
      <c r="AM115">
        <f t="shared" si="94"/>
        <v>0.56126581568819556</v>
      </c>
      <c r="AN115" s="120">
        <f t="shared" si="110"/>
        <v>51.262876019763496</v>
      </c>
      <c r="AO115" s="120">
        <f t="shared" si="110"/>
        <v>51.26287601976302</v>
      </c>
      <c r="AP115" s="120">
        <f t="shared" si="110"/>
        <v>51.262876019733497</v>
      </c>
      <c r="AQ115" s="120">
        <f t="shared" si="110"/>
        <v>51.262876017926274</v>
      </c>
      <c r="AR115" s="120">
        <f t="shared" si="110"/>
        <v>51.262875907298294</v>
      </c>
      <c r="AS115" s="120">
        <f t="shared" si="110"/>
        <v>51.262869135290259</v>
      </c>
      <c r="AT115" s="120">
        <f t="shared" si="110"/>
        <v>51.262454727093747</v>
      </c>
      <c r="AU115" s="120">
        <f t="shared" si="95"/>
        <v>51.237579503472098</v>
      </c>
      <c r="AV115"/>
      <c r="AW115">
        <v>-2400</v>
      </c>
      <c r="AX115">
        <f t="shared" si="100"/>
        <v>-8.9745737722379034E-3</v>
      </c>
      <c r="AY115">
        <f t="shared" si="101"/>
        <v>1.3837158451716203E-2</v>
      </c>
      <c r="AZ115" s="120">
        <f t="shared" si="102"/>
        <v>-2.2811732223954106E-2</v>
      </c>
      <c r="BA115">
        <f t="shared" si="103"/>
        <v>1.0284403482528328</v>
      </c>
      <c r="BB115">
        <f t="shared" si="104"/>
        <v>-0.98596489745808213</v>
      </c>
      <c r="BC115">
        <f t="shared" si="105"/>
        <v>0.3348431361934403</v>
      </c>
      <c r="BD115">
        <f t="shared" si="106"/>
        <v>0.16900358248426686</v>
      </c>
      <c r="BE115">
        <f t="shared" si="111"/>
        <v>50.590566550537282</v>
      </c>
      <c r="BF115">
        <f t="shared" si="111"/>
        <v>50.59056655053223</v>
      </c>
      <c r="BG115">
        <f t="shared" si="111"/>
        <v>50.590566550355163</v>
      </c>
      <c r="BH115">
        <f t="shared" si="111"/>
        <v>50.590566544149901</v>
      </c>
      <c r="BI115">
        <f t="shared" si="111"/>
        <v>50.590566326692915</v>
      </c>
      <c r="BJ115">
        <f t="shared" si="111"/>
        <v>50.590558706143128</v>
      </c>
      <c r="BK115">
        <f t="shared" si="111"/>
        <v>50.590291664405598</v>
      </c>
      <c r="BL115">
        <f t="shared" si="107"/>
        <v>50.580948883839582</v>
      </c>
    </row>
    <row r="116" spans="3:64" s="120" customFormat="1" x14ac:dyDescent="0.2">
      <c r="C116" s="134"/>
      <c r="D116" s="134"/>
      <c r="K116" s="134"/>
      <c r="P116" s="14"/>
      <c r="S116" s="136"/>
      <c r="U116" s="77"/>
      <c r="Z116">
        <f t="shared" si="82"/>
        <v>0</v>
      </c>
      <c r="AA116" s="120">
        <f t="shared" si="83"/>
        <v>7.8371169394205117E-3</v>
      </c>
      <c r="AB116" s="120">
        <f t="shared" si="84"/>
        <v>-9999</v>
      </c>
      <c r="AC116" s="120">
        <f t="shared" si="85"/>
        <v>0</v>
      </c>
      <c r="AD116" s="120">
        <f t="shared" si="86"/>
        <v>-9999</v>
      </c>
      <c r="AE116" s="120">
        <f t="shared" si="87"/>
        <v>0</v>
      </c>
      <c r="AF116">
        <f t="shared" si="88"/>
        <v>-9999</v>
      </c>
      <c r="AG116" s="136"/>
      <c r="AH116">
        <f t="shared" si="89"/>
        <v>-1.5583209659680162E-2</v>
      </c>
      <c r="AI116">
        <f t="shared" si="90"/>
        <v>1.0156854388407157</v>
      </c>
      <c r="AJ116">
        <f t="shared" si="91"/>
        <v>-0.65561619635665369</v>
      </c>
      <c r="AK116">
        <f t="shared" si="92"/>
        <v>2.5704960239620465E-2</v>
      </c>
      <c r="AL116">
        <f t="shared" si="93"/>
        <v>1.022902850585159</v>
      </c>
      <c r="AM116">
        <f t="shared" si="94"/>
        <v>0.56126581568819556</v>
      </c>
      <c r="AN116" s="120">
        <f t="shared" si="110"/>
        <v>51.262876019763496</v>
      </c>
      <c r="AO116" s="120">
        <f t="shared" si="110"/>
        <v>51.26287601976302</v>
      </c>
      <c r="AP116" s="120">
        <f t="shared" si="110"/>
        <v>51.262876019733497</v>
      </c>
      <c r="AQ116" s="120">
        <f t="shared" si="110"/>
        <v>51.262876017926274</v>
      </c>
      <c r="AR116" s="120">
        <f t="shared" si="110"/>
        <v>51.262875907298294</v>
      </c>
      <c r="AS116" s="120">
        <f t="shared" si="110"/>
        <v>51.262869135290259</v>
      </c>
      <c r="AT116" s="120">
        <f t="shared" si="110"/>
        <v>51.262454727093747</v>
      </c>
      <c r="AU116" s="120">
        <f t="shared" si="95"/>
        <v>51.237579503472098</v>
      </c>
      <c r="AV116"/>
      <c r="AW116">
        <v>-2200</v>
      </c>
      <c r="AX116">
        <f t="shared" si="100"/>
        <v>-7.9898260590847269E-3</v>
      </c>
      <c r="AY116">
        <f t="shared" si="101"/>
        <v>1.4581126206167866E-2</v>
      </c>
      <c r="AZ116" s="120">
        <f t="shared" si="102"/>
        <v>-2.2570952265252592E-2</v>
      </c>
      <c r="BA116">
        <f t="shared" si="103"/>
        <v>1.0278198114200368</v>
      </c>
      <c r="BB116">
        <f t="shared" si="104"/>
        <v>-0.97464689024312101</v>
      </c>
      <c r="BC116">
        <f t="shared" si="105"/>
        <v>0.39276380966347052</v>
      </c>
      <c r="BD116">
        <f t="shared" si="106"/>
        <v>0.19894601209616458</v>
      </c>
      <c r="BE116">
        <f t="shared" si="111"/>
        <v>50.646876512504839</v>
      </c>
      <c r="BF116">
        <f t="shared" si="111"/>
        <v>50.646876512499631</v>
      </c>
      <c r="BG116">
        <f t="shared" si="111"/>
        <v>50.646876512313398</v>
      </c>
      <c r="BH116">
        <f t="shared" si="111"/>
        <v>50.646876505650006</v>
      </c>
      <c r="BI116">
        <f t="shared" si="111"/>
        <v>50.646876267237914</v>
      </c>
      <c r="BJ116">
        <f t="shared" si="111"/>
        <v>50.646867737014517</v>
      </c>
      <c r="BK116">
        <f t="shared" si="111"/>
        <v>50.646562550579326</v>
      </c>
      <c r="BL116">
        <f t="shared" si="107"/>
        <v>50.63566810214229</v>
      </c>
    </row>
    <row r="117" spans="3:64" s="120" customFormat="1" x14ac:dyDescent="0.2">
      <c r="C117" s="134"/>
      <c r="D117" s="134"/>
      <c r="K117" s="134"/>
      <c r="P117" s="14"/>
      <c r="S117" s="136"/>
      <c r="U117" s="77"/>
      <c r="Z117">
        <f t="shared" si="82"/>
        <v>0</v>
      </c>
      <c r="AA117" s="120">
        <f t="shared" si="83"/>
        <v>7.8371169394205117E-3</v>
      </c>
      <c r="AB117" s="120">
        <f t="shared" si="84"/>
        <v>-9999</v>
      </c>
      <c r="AC117" s="120">
        <f t="shared" si="85"/>
        <v>0</v>
      </c>
      <c r="AD117" s="120">
        <f t="shared" si="86"/>
        <v>-9999</v>
      </c>
      <c r="AE117" s="120">
        <f t="shared" si="87"/>
        <v>0</v>
      </c>
      <c r="AF117">
        <f t="shared" si="88"/>
        <v>-9999</v>
      </c>
      <c r="AG117" s="136"/>
      <c r="AH117">
        <f t="shared" si="89"/>
        <v>-1.5583209659680162E-2</v>
      </c>
      <c r="AI117">
        <f t="shared" si="90"/>
        <v>1.0156854388407157</v>
      </c>
      <c r="AJ117">
        <f t="shared" si="91"/>
        <v>-0.65561619635665369</v>
      </c>
      <c r="AK117">
        <f t="shared" si="92"/>
        <v>2.5704960239620465E-2</v>
      </c>
      <c r="AL117">
        <f t="shared" si="93"/>
        <v>1.022902850585159</v>
      </c>
      <c r="AM117">
        <f t="shared" si="94"/>
        <v>0.56126581568819556</v>
      </c>
      <c r="AN117" s="120">
        <f t="shared" si="110"/>
        <v>51.262876019763496</v>
      </c>
      <c r="AO117" s="120">
        <f t="shared" si="110"/>
        <v>51.26287601976302</v>
      </c>
      <c r="AP117" s="120">
        <f t="shared" si="110"/>
        <v>51.262876019733497</v>
      </c>
      <c r="AQ117" s="120">
        <f t="shared" si="110"/>
        <v>51.262876017926274</v>
      </c>
      <c r="AR117" s="120">
        <f t="shared" si="110"/>
        <v>51.262875907298294</v>
      </c>
      <c r="AS117" s="120">
        <f t="shared" si="110"/>
        <v>51.262869135290259</v>
      </c>
      <c r="AT117" s="120">
        <f t="shared" si="110"/>
        <v>51.262454727093747</v>
      </c>
      <c r="AU117" s="120">
        <f t="shared" si="95"/>
        <v>51.237579503472098</v>
      </c>
      <c r="AV117"/>
      <c r="AW117">
        <v>-2000</v>
      </c>
      <c r="AX117">
        <f t="shared" si="100"/>
        <v>-6.9238219475802106E-3</v>
      </c>
      <c r="AY117">
        <f t="shared" si="101"/>
        <v>1.5335026613558381E-2</v>
      </c>
      <c r="AZ117" s="120">
        <f t="shared" si="102"/>
        <v>-2.2258848561138592E-2</v>
      </c>
      <c r="BA117">
        <f t="shared" si="103"/>
        <v>1.0271069558627828</v>
      </c>
      <c r="BB117">
        <f t="shared" si="104"/>
        <v>-0.96008106218498745</v>
      </c>
      <c r="BC117">
        <f t="shared" si="105"/>
        <v>0.45060936522146394</v>
      </c>
      <c r="BD117">
        <f t="shared" si="106"/>
        <v>0.22919603566391136</v>
      </c>
      <c r="BE117">
        <f t="shared" si="111"/>
        <v>50.70314994786925</v>
      </c>
      <c r="BF117">
        <f t="shared" si="111"/>
        <v>50.703149947864127</v>
      </c>
      <c r="BG117">
        <f t="shared" si="111"/>
        <v>50.703149947676181</v>
      </c>
      <c r="BH117">
        <f t="shared" si="111"/>
        <v>50.703149940785352</v>
      </c>
      <c r="BI117">
        <f t="shared" si="111"/>
        <v>50.703149688137302</v>
      </c>
      <c r="BJ117">
        <f t="shared" si="111"/>
        <v>50.703140424967188</v>
      </c>
      <c r="BK117">
        <f t="shared" si="111"/>
        <v>50.702800824811838</v>
      </c>
      <c r="BL117">
        <f t="shared" si="107"/>
        <v>50.690387320444998</v>
      </c>
    </row>
    <row r="118" spans="3:64" s="120" customFormat="1" x14ac:dyDescent="0.2">
      <c r="C118" s="134"/>
      <c r="D118" s="134"/>
      <c r="K118" s="134"/>
      <c r="P118" s="14"/>
      <c r="S118" s="136"/>
      <c r="U118" s="77"/>
      <c r="Z118">
        <f t="shared" si="82"/>
        <v>0</v>
      </c>
      <c r="AA118" s="120">
        <f t="shared" si="83"/>
        <v>7.8371169394205117E-3</v>
      </c>
      <c r="AB118" s="120">
        <f t="shared" si="84"/>
        <v>-9999</v>
      </c>
      <c r="AC118" s="120">
        <f t="shared" si="85"/>
        <v>0</v>
      </c>
      <c r="AD118" s="120">
        <f t="shared" si="86"/>
        <v>-9999</v>
      </c>
      <c r="AE118" s="120">
        <f t="shared" si="87"/>
        <v>0</v>
      </c>
      <c r="AF118">
        <f t="shared" si="88"/>
        <v>-9999</v>
      </c>
      <c r="AG118" s="136"/>
      <c r="AH118">
        <f t="shared" si="89"/>
        <v>-1.5583209659680162E-2</v>
      </c>
      <c r="AI118">
        <f t="shared" si="90"/>
        <v>1.0156854388407157</v>
      </c>
      <c r="AJ118">
        <f t="shared" si="91"/>
        <v>-0.65561619635665369</v>
      </c>
      <c r="AK118">
        <f t="shared" si="92"/>
        <v>2.5704960239620465E-2</v>
      </c>
      <c r="AL118">
        <f t="shared" si="93"/>
        <v>1.022902850585159</v>
      </c>
      <c r="AM118">
        <f t="shared" si="94"/>
        <v>0.56126581568819556</v>
      </c>
      <c r="AN118" s="120">
        <f t="shared" si="110"/>
        <v>51.262876019763496</v>
      </c>
      <c r="AO118" s="120">
        <f t="shared" si="110"/>
        <v>51.26287601976302</v>
      </c>
      <c r="AP118" s="120">
        <f t="shared" si="110"/>
        <v>51.262876019733497</v>
      </c>
      <c r="AQ118" s="120">
        <f t="shared" si="110"/>
        <v>51.262876017926274</v>
      </c>
      <c r="AR118" s="120">
        <f t="shared" si="110"/>
        <v>51.262875907298294</v>
      </c>
      <c r="AS118" s="120">
        <f t="shared" si="110"/>
        <v>51.262869135290259</v>
      </c>
      <c r="AT118" s="120">
        <f t="shared" si="110"/>
        <v>51.262454727093747</v>
      </c>
      <c r="AU118" s="120">
        <f t="shared" si="95"/>
        <v>51.237579503472098</v>
      </c>
      <c r="AV118"/>
      <c r="AW118">
        <v>-1800</v>
      </c>
      <c r="AX118">
        <f t="shared" si="100"/>
        <v>-5.7777245523943643E-3</v>
      </c>
      <c r="AY118">
        <f t="shared" si="101"/>
        <v>1.6098859673887755E-2</v>
      </c>
      <c r="AZ118" s="120">
        <f t="shared" si="102"/>
        <v>-2.1876584226282119E-2</v>
      </c>
      <c r="BA118">
        <f t="shared" si="103"/>
        <v>1.0263046731261625</v>
      </c>
      <c r="BB118">
        <f t="shared" si="104"/>
        <v>-0.94233214529202847</v>
      </c>
      <c r="BC118">
        <f t="shared" si="105"/>
        <v>0.50836962339646286</v>
      </c>
      <c r="BD118">
        <f t="shared" si="106"/>
        <v>0.2598043749757698</v>
      </c>
      <c r="BE118">
        <f t="shared" si="111"/>
        <v>50.759381878034681</v>
      </c>
      <c r="BF118">
        <f t="shared" si="111"/>
        <v>50.759381878029835</v>
      </c>
      <c r="BG118">
        <f t="shared" si="111"/>
        <v>50.759381877847026</v>
      </c>
      <c r="BH118">
        <f t="shared" si="111"/>
        <v>50.759381870952346</v>
      </c>
      <c r="BI118">
        <f t="shared" si="111"/>
        <v>50.759381610913053</v>
      </c>
      <c r="BJ118">
        <f t="shared" si="111"/>
        <v>50.75937180332145</v>
      </c>
      <c r="BK118">
        <f t="shared" si="111"/>
        <v>50.759001939891505</v>
      </c>
      <c r="BL118">
        <f t="shared" si="107"/>
        <v>50.745106538747706</v>
      </c>
    </row>
    <row r="119" spans="3:64" s="120" customFormat="1" x14ac:dyDescent="0.2">
      <c r="C119" s="134"/>
      <c r="D119" s="134"/>
      <c r="K119" s="134"/>
      <c r="P119" s="14"/>
      <c r="S119" s="136"/>
      <c r="U119" s="77"/>
      <c r="Z119">
        <f t="shared" si="82"/>
        <v>0</v>
      </c>
      <c r="AA119" s="120">
        <f t="shared" si="83"/>
        <v>7.8371169394205117E-3</v>
      </c>
      <c r="AB119" s="120">
        <f t="shared" si="84"/>
        <v>-9999</v>
      </c>
      <c r="AC119" s="120">
        <f t="shared" si="85"/>
        <v>0</v>
      </c>
      <c r="AD119" s="120">
        <f t="shared" si="86"/>
        <v>-9999</v>
      </c>
      <c r="AE119" s="120">
        <f t="shared" si="87"/>
        <v>0</v>
      </c>
      <c r="AF119">
        <f t="shared" si="88"/>
        <v>-9999</v>
      </c>
      <c r="AG119" s="136"/>
      <c r="AH119">
        <f t="shared" si="89"/>
        <v>-1.5583209659680162E-2</v>
      </c>
      <c r="AI119">
        <f t="shared" si="90"/>
        <v>1.0156854388407157</v>
      </c>
      <c r="AJ119">
        <f t="shared" si="91"/>
        <v>-0.65561619635665369</v>
      </c>
      <c r="AK119">
        <f t="shared" si="92"/>
        <v>2.5704960239620465E-2</v>
      </c>
      <c r="AL119">
        <f t="shared" si="93"/>
        <v>1.022902850585159</v>
      </c>
      <c r="AM119">
        <f t="shared" si="94"/>
        <v>0.56126581568819556</v>
      </c>
      <c r="AN119" s="120">
        <f t="shared" si="110"/>
        <v>51.262876019763496</v>
      </c>
      <c r="AO119" s="120">
        <f t="shared" si="110"/>
        <v>51.26287601976302</v>
      </c>
      <c r="AP119" s="120">
        <f t="shared" si="110"/>
        <v>51.262876019733497</v>
      </c>
      <c r="AQ119" s="120">
        <f t="shared" si="110"/>
        <v>51.262876017926274</v>
      </c>
      <c r="AR119" s="120">
        <f t="shared" si="110"/>
        <v>51.262875907298294</v>
      </c>
      <c r="AS119" s="120">
        <f t="shared" si="110"/>
        <v>51.262869135290259</v>
      </c>
      <c r="AT119" s="120">
        <f t="shared" si="110"/>
        <v>51.262454727093747</v>
      </c>
      <c r="AU119" s="120">
        <f t="shared" si="95"/>
        <v>51.237579503472098</v>
      </c>
      <c r="AV119"/>
      <c r="AW119">
        <v>-1600</v>
      </c>
      <c r="AX119">
        <f t="shared" si="100"/>
        <v>-4.5529382136168597E-3</v>
      </c>
      <c r="AY119">
        <f t="shared" si="101"/>
        <v>1.6872625387155987E-2</v>
      </c>
      <c r="AZ119" s="120">
        <f t="shared" si="102"/>
        <v>-2.1425563600772846E-2</v>
      </c>
      <c r="BA119">
        <f t="shared" si="103"/>
        <v>1.0254161919484872</v>
      </c>
      <c r="BB119">
        <f t="shared" si="104"/>
        <v>-0.92147719714163412</v>
      </c>
      <c r="BC119">
        <f t="shared" si="105"/>
        <v>0.56603477157779925</v>
      </c>
      <c r="BD119">
        <f t="shared" si="106"/>
        <v>0.29082405853610732</v>
      </c>
      <c r="BE119">
        <f t="shared" si="111"/>
        <v>50.815567492100854</v>
      </c>
      <c r="BF119">
        <f t="shared" si="111"/>
        <v>50.815567492096449</v>
      </c>
      <c r="BG119">
        <f t="shared" si="111"/>
        <v>50.815567491924632</v>
      </c>
      <c r="BH119">
        <f t="shared" si="111"/>
        <v>50.815567485231554</v>
      </c>
      <c r="BI119">
        <f t="shared" si="111"/>
        <v>50.8155672245014</v>
      </c>
      <c r="BJ119">
        <f t="shared" si="111"/>
        <v>50.815557067743178</v>
      </c>
      <c r="BK119">
        <f t="shared" si="111"/>
        <v>50.815161459840617</v>
      </c>
      <c r="BL119">
        <f t="shared" si="107"/>
        <v>50.799825757050421</v>
      </c>
    </row>
    <row r="120" spans="3:64" s="120" customFormat="1" x14ac:dyDescent="0.2">
      <c r="C120" s="134"/>
      <c r="D120" s="134"/>
      <c r="K120" s="134"/>
      <c r="P120" s="14"/>
      <c r="S120" s="136"/>
      <c r="U120" s="77"/>
      <c r="Z120">
        <f t="shared" si="82"/>
        <v>0</v>
      </c>
      <c r="AA120" s="120">
        <f t="shared" si="83"/>
        <v>7.8371169394205117E-3</v>
      </c>
      <c r="AB120" s="120">
        <f t="shared" si="84"/>
        <v>-9999</v>
      </c>
      <c r="AC120" s="120">
        <f t="shared" si="85"/>
        <v>0</v>
      </c>
      <c r="AD120" s="120">
        <f t="shared" si="86"/>
        <v>-9999</v>
      </c>
      <c r="AE120" s="120">
        <f t="shared" si="87"/>
        <v>0</v>
      </c>
      <c r="AF120">
        <f t="shared" si="88"/>
        <v>-9999</v>
      </c>
      <c r="AG120" s="136"/>
      <c r="AH120">
        <f t="shared" si="89"/>
        <v>-1.5583209659680162E-2</v>
      </c>
      <c r="AI120">
        <f t="shared" si="90"/>
        <v>1.0156854388407157</v>
      </c>
      <c r="AJ120">
        <f t="shared" si="91"/>
        <v>-0.65561619635665369</v>
      </c>
      <c r="AK120">
        <f t="shared" si="92"/>
        <v>2.5704960239620465E-2</v>
      </c>
      <c r="AL120">
        <f t="shared" si="93"/>
        <v>1.022902850585159</v>
      </c>
      <c r="AM120">
        <f t="shared" si="94"/>
        <v>0.56126581568819556</v>
      </c>
      <c r="AN120" s="120">
        <f t="shared" si="110"/>
        <v>51.262876019763496</v>
      </c>
      <c r="AO120" s="120">
        <f t="shared" si="110"/>
        <v>51.26287601976302</v>
      </c>
      <c r="AP120" s="120">
        <f t="shared" si="110"/>
        <v>51.262876019733497</v>
      </c>
      <c r="AQ120" s="120">
        <f t="shared" si="110"/>
        <v>51.262876017926274</v>
      </c>
      <c r="AR120" s="120">
        <f t="shared" si="110"/>
        <v>51.262875907298294</v>
      </c>
      <c r="AS120" s="120">
        <f t="shared" si="110"/>
        <v>51.262869135290259</v>
      </c>
      <c r="AT120" s="120">
        <f t="shared" si="110"/>
        <v>51.262454727093747</v>
      </c>
      <c r="AU120" s="120">
        <f t="shared" si="95"/>
        <v>51.237579503472098</v>
      </c>
      <c r="AV120"/>
      <c r="AW120">
        <v>-1400</v>
      </c>
      <c r="AX120">
        <f t="shared" si="100"/>
        <v>-3.2511006755039651E-3</v>
      </c>
      <c r="AY120">
        <f t="shared" si="101"/>
        <v>1.7656323753363071E-2</v>
      </c>
      <c r="AZ120" s="120">
        <f t="shared" si="102"/>
        <v>-2.0907424428867036E-2</v>
      </c>
      <c r="BA120">
        <f t="shared" si="103"/>
        <v>1.024445056535852</v>
      </c>
      <c r="BB120">
        <f t="shared" si="104"/>
        <v>-0.89760501448286056</v>
      </c>
      <c r="BC120">
        <f t="shared" si="105"/>
        <v>0.6235954021462462</v>
      </c>
      <c r="BD120">
        <f t="shared" si="106"/>
        <v>0.32231081196766692</v>
      </c>
      <c r="BE120">
        <f t="shared" si="111"/>
        <v>50.871702164743894</v>
      </c>
      <c r="BF120">
        <f t="shared" si="111"/>
        <v>50.871702164740029</v>
      </c>
      <c r="BG120">
        <f t="shared" si="111"/>
        <v>50.871702164583787</v>
      </c>
      <c r="BH120">
        <f t="shared" si="111"/>
        <v>50.871702158270345</v>
      </c>
      <c r="BI120">
        <f t="shared" si="111"/>
        <v>50.871701903149685</v>
      </c>
      <c r="BJ120">
        <f t="shared" si="111"/>
        <v>50.871691593989667</v>
      </c>
      <c r="BK120">
        <f t="shared" si="111"/>
        <v>50.871275073194191</v>
      </c>
      <c r="BL120">
        <f t="shared" si="107"/>
        <v>50.854544975353129</v>
      </c>
    </row>
    <row r="121" spans="3:64" s="120" customFormat="1" x14ac:dyDescent="0.2">
      <c r="C121" s="134"/>
      <c r="D121" s="134"/>
      <c r="K121" s="134"/>
      <c r="P121" s="14"/>
      <c r="S121" s="136"/>
      <c r="U121" s="77"/>
      <c r="Z121">
        <f t="shared" si="82"/>
        <v>0</v>
      </c>
      <c r="AA121" s="120">
        <f t="shared" si="83"/>
        <v>7.8371169394205117E-3</v>
      </c>
      <c r="AB121" s="120">
        <f t="shared" si="84"/>
        <v>-9999</v>
      </c>
      <c r="AC121" s="120">
        <f t="shared" si="85"/>
        <v>0</v>
      </c>
      <c r="AD121" s="120">
        <f t="shared" si="86"/>
        <v>-9999</v>
      </c>
      <c r="AE121" s="120">
        <f t="shared" si="87"/>
        <v>0</v>
      </c>
      <c r="AF121">
        <f t="shared" si="88"/>
        <v>-9999</v>
      </c>
      <c r="AG121" s="136"/>
      <c r="AH121">
        <f t="shared" si="89"/>
        <v>-1.5583209659680162E-2</v>
      </c>
      <c r="AI121">
        <f t="shared" si="90"/>
        <v>1.0156854388407157</v>
      </c>
      <c r="AJ121">
        <f t="shared" si="91"/>
        <v>-0.65561619635665369</v>
      </c>
      <c r="AK121">
        <f t="shared" si="92"/>
        <v>2.5704960239620465E-2</v>
      </c>
      <c r="AL121">
        <f t="shared" si="93"/>
        <v>1.022902850585159</v>
      </c>
      <c r="AM121">
        <f t="shared" si="94"/>
        <v>0.56126581568819556</v>
      </c>
      <c r="AN121" s="120">
        <f t="shared" ref="AN121:AT130" si="112">$AU121+$AB$7*SIN(AO121)</f>
        <v>51.262876019763496</v>
      </c>
      <c r="AO121" s="120">
        <f t="shared" si="112"/>
        <v>51.26287601976302</v>
      </c>
      <c r="AP121" s="120">
        <f t="shared" si="112"/>
        <v>51.262876019733497</v>
      </c>
      <c r="AQ121" s="120">
        <f t="shared" si="112"/>
        <v>51.262876017926274</v>
      </c>
      <c r="AR121" s="120">
        <f t="shared" si="112"/>
        <v>51.262875907298294</v>
      </c>
      <c r="AS121" s="120">
        <f t="shared" si="112"/>
        <v>51.262869135290259</v>
      </c>
      <c r="AT121" s="120">
        <f t="shared" si="112"/>
        <v>51.262454727093747</v>
      </c>
      <c r="AU121" s="120">
        <f t="shared" si="95"/>
        <v>51.237579503472098</v>
      </c>
      <c r="AV121"/>
      <c r="AW121">
        <v>-1200</v>
      </c>
      <c r="AX121">
        <f t="shared" si="100"/>
        <v>-1.8740742186544104E-3</v>
      </c>
      <c r="AY121">
        <f t="shared" si="101"/>
        <v>1.8449954772509016E-2</v>
      </c>
      <c r="AZ121" s="120">
        <f t="shared" si="102"/>
        <v>-2.0324028991163427E-2</v>
      </c>
      <c r="BA121">
        <f t="shared" si="103"/>
        <v>1.0233951032064192</v>
      </c>
      <c r="BB121">
        <f t="shared" si="104"/>
        <v>-0.87081548043308832</v>
      </c>
      <c r="BC121">
        <f t="shared" si="105"/>
        <v>0.68104254760289329</v>
      </c>
      <c r="BD121">
        <f t="shared" si="106"/>
        <v>0.35432348693623944</v>
      </c>
      <c r="BE121">
        <f t="shared" si="111"/>
        <v>50.927781472861362</v>
      </c>
      <c r="BF121">
        <f t="shared" si="111"/>
        <v>50.927781472858101</v>
      </c>
      <c r="BG121">
        <f t="shared" si="111"/>
        <v>50.927781472720596</v>
      </c>
      <c r="BH121">
        <f t="shared" si="111"/>
        <v>50.927781466930284</v>
      </c>
      <c r="BI121">
        <f t="shared" si="111"/>
        <v>50.927781223089788</v>
      </c>
      <c r="BJ121">
        <f t="shared" si="111"/>
        <v>50.927770954579572</v>
      </c>
      <c r="BK121">
        <f t="shared" si="111"/>
        <v>50.927338605906208</v>
      </c>
      <c r="BL121">
        <f t="shared" si="107"/>
        <v>50.909264193655837</v>
      </c>
    </row>
    <row r="122" spans="3:64" s="120" customFormat="1" x14ac:dyDescent="0.2">
      <c r="C122" s="134"/>
      <c r="D122" s="134"/>
      <c r="K122" s="134"/>
      <c r="P122" s="14"/>
      <c r="S122" s="136"/>
      <c r="U122" s="77"/>
      <c r="Z122">
        <f t="shared" si="82"/>
        <v>0</v>
      </c>
      <c r="AA122" s="120">
        <f t="shared" si="83"/>
        <v>7.8371169394205117E-3</v>
      </c>
      <c r="AB122" s="120">
        <f t="shared" si="84"/>
        <v>-9999</v>
      </c>
      <c r="AC122" s="120">
        <f t="shared" si="85"/>
        <v>0</v>
      </c>
      <c r="AD122" s="120">
        <f t="shared" si="86"/>
        <v>-9999</v>
      </c>
      <c r="AE122" s="120">
        <f t="shared" si="87"/>
        <v>0</v>
      </c>
      <c r="AF122">
        <f t="shared" si="88"/>
        <v>-9999</v>
      </c>
      <c r="AG122" s="136"/>
      <c r="AH122">
        <f t="shared" si="89"/>
        <v>-1.5583209659680162E-2</v>
      </c>
      <c r="AI122">
        <f t="shared" si="90"/>
        <v>1.0156854388407157</v>
      </c>
      <c r="AJ122">
        <f t="shared" si="91"/>
        <v>-0.65561619635665369</v>
      </c>
      <c r="AK122">
        <f t="shared" si="92"/>
        <v>2.5704960239620465E-2</v>
      </c>
      <c r="AL122">
        <f t="shared" si="93"/>
        <v>1.022902850585159</v>
      </c>
      <c r="AM122">
        <f t="shared" si="94"/>
        <v>0.56126581568819556</v>
      </c>
      <c r="AN122" s="120">
        <f t="shared" si="112"/>
        <v>51.262876019763496</v>
      </c>
      <c r="AO122" s="120">
        <f t="shared" si="112"/>
        <v>51.26287601976302</v>
      </c>
      <c r="AP122" s="120">
        <f t="shared" si="112"/>
        <v>51.262876019733497</v>
      </c>
      <c r="AQ122" s="120">
        <f t="shared" si="112"/>
        <v>51.262876017926274</v>
      </c>
      <c r="AR122" s="120">
        <f t="shared" si="112"/>
        <v>51.262875907298294</v>
      </c>
      <c r="AS122" s="120">
        <f t="shared" si="112"/>
        <v>51.262869135290259</v>
      </c>
      <c r="AT122" s="120">
        <f t="shared" si="112"/>
        <v>51.262454727093747</v>
      </c>
      <c r="AU122" s="120">
        <f t="shared" si="95"/>
        <v>51.237579503472098</v>
      </c>
      <c r="AV122"/>
      <c r="AW122">
        <v>-1000</v>
      </c>
      <c r="AX122">
        <f t="shared" si="100"/>
        <v>-4.2393583541215293E-4</v>
      </c>
      <c r="AY122">
        <f t="shared" si="101"/>
        <v>1.9253518444593817E-2</v>
      </c>
      <c r="AZ122" s="120">
        <f t="shared" si="102"/>
        <v>-1.967745428000597E-2</v>
      </c>
      <c r="BA122">
        <f t="shared" si="103"/>
        <v>1.0222704356934644</v>
      </c>
      <c r="BB122">
        <f t="shared" si="104"/>
        <v>-0.84121885408577857</v>
      </c>
      <c r="BC122">
        <f t="shared" si="105"/>
        <v>0.73836771251383948</v>
      </c>
      <c r="BD122">
        <f t="shared" si="106"/>
        <v>0.38692453593285442</v>
      </c>
      <c r="BE122">
        <f t="shared" ref="BE122:BK131" si="113">$BL122+$AB$7*SIN(BF122)</f>
        <v>50.983801210900047</v>
      </c>
      <c r="BF122">
        <f t="shared" si="113"/>
        <v>50.983801210897397</v>
      </c>
      <c r="BG122">
        <f t="shared" si="113"/>
        <v>50.983801210780342</v>
      </c>
      <c r="BH122">
        <f t="shared" si="113"/>
        <v>50.983801205617581</v>
      </c>
      <c r="BI122">
        <f t="shared" si="113"/>
        <v>50.983800977905055</v>
      </c>
      <c r="BJ122">
        <f t="shared" si="113"/>
        <v>50.983790934303009</v>
      </c>
      <c r="BK122">
        <f t="shared" si="113"/>
        <v>50.983348033844294</v>
      </c>
      <c r="BL122">
        <f t="shared" si="107"/>
        <v>50.963983411958544</v>
      </c>
    </row>
    <row r="123" spans="3:64" s="120" customFormat="1" x14ac:dyDescent="0.2">
      <c r="C123" s="134"/>
      <c r="D123" s="134"/>
      <c r="K123" s="134"/>
      <c r="P123" s="14"/>
      <c r="S123" s="136"/>
      <c r="U123" s="77"/>
      <c r="Z123">
        <f t="shared" si="82"/>
        <v>0</v>
      </c>
      <c r="AA123" s="120">
        <f t="shared" si="83"/>
        <v>7.8371169394205117E-3</v>
      </c>
      <c r="AB123" s="120">
        <f t="shared" si="84"/>
        <v>-9999</v>
      </c>
      <c r="AC123" s="120">
        <f t="shared" si="85"/>
        <v>0</v>
      </c>
      <c r="AD123" s="120">
        <f t="shared" si="86"/>
        <v>-9999</v>
      </c>
      <c r="AE123" s="120">
        <f t="shared" si="87"/>
        <v>0</v>
      </c>
      <c r="AF123">
        <f t="shared" si="88"/>
        <v>-9999</v>
      </c>
      <c r="AG123" s="136"/>
      <c r="AH123">
        <f t="shared" si="89"/>
        <v>-1.5583209659680162E-2</v>
      </c>
      <c r="AI123">
        <f t="shared" si="90"/>
        <v>1.0156854388407157</v>
      </c>
      <c r="AJ123">
        <f t="shared" si="91"/>
        <v>-0.65561619635665369</v>
      </c>
      <c r="AK123">
        <f t="shared" si="92"/>
        <v>2.5704960239620465E-2</v>
      </c>
      <c r="AL123">
        <f t="shared" si="93"/>
        <v>1.022902850585159</v>
      </c>
      <c r="AM123">
        <f t="shared" si="94"/>
        <v>0.56126581568819556</v>
      </c>
      <c r="AN123" s="120">
        <f t="shared" si="112"/>
        <v>51.262876019763496</v>
      </c>
      <c r="AO123" s="120">
        <f t="shared" si="112"/>
        <v>51.26287601976302</v>
      </c>
      <c r="AP123" s="120">
        <f t="shared" si="112"/>
        <v>51.262876019733497</v>
      </c>
      <c r="AQ123" s="120">
        <f t="shared" si="112"/>
        <v>51.262876017926274</v>
      </c>
      <c r="AR123" s="120">
        <f t="shared" si="112"/>
        <v>51.262875907298294</v>
      </c>
      <c r="AS123" s="120">
        <f t="shared" si="112"/>
        <v>51.262869135290259</v>
      </c>
      <c r="AT123" s="120">
        <f t="shared" si="112"/>
        <v>51.262454727093747</v>
      </c>
      <c r="AU123" s="120">
        <f t="shared" si="95"/>
        <v>51.237579503472098</v>
      </c>
      <c r="AV123"/>
      <c r="AW123">
        <v>-800</v>
      </c>
      <c r="AX123">
        <f t="shared" si="100"/>
        <v>1.0970334556090235E-3</v>
      </c>
      <c r="AY123">
        <f t="shared" si="101"/>
        <v>2.0067014769617478E-2</v>
      </c>
      <c r="AZ123" s="120">
        <f t="shared" si="102"/>
        <v>-1.8969981314008455E-2</v>
      </c>
      <c r="BA123">
        <f t="shared" si="103"/>
        <v>1.0210753994023674</v>
      </c>
      <c r="BB123">
        <f t="shared" si="104"/>
        <v>-0.80893501176177396</v>
      </c>
      <c r="BC123">
        <f t="shared" si="105"/>
        <v>0.79556290213130465</v>
      </c>
      <c r="BD123">
        <f t="shared" si="106"/>
        <v>0.42018054144485695</v>
      </c>
      <c r="BE123">
        <f t="shared" si="113"/>
        <v>51.039757404801136</v>
      </c>
      <c r="BF123">
        <f t="shared" si="113"/>
        <v>51.039757404799062</v>
      </c>
      <c r="BG123">
        <f t="shared" si="113"/>
        <v>51.039757404702797</v>
      </c>
      <c r="BH123">
        <f t="shared" si="113"/>
        <v>51.03975740023116</v>
      </c>
      <c r="BI123">
        <f t="shared" si="113"/>
        <v>51.039757192523076</v>
      </c>
      <c r="BJ123">
        <f t="shared" si="113"/>
        <v>51.039747544499328</v>
      </c>
      <c r="BK123">
        <f t="shared" si="113"/>
        <v>51.039299494835809</v>
      </c>
      <c r="BL123">
        <f t="shared" si="107"/>
        <v>51.018702630261259</v>
      </c>
    </row>
    <row r="124" spans="3:64" s="120" customFormat="1" x14ac:dyDescent="0.2">
      <c r="C124" s="134"/>
      <c r="D124" s="134"/>
      <c r="K124" s="134"/>
      <c r="P124" s="14"/>
      <c r="S124" s="136"/>
      <c r="U124" s="77"/>
      <c r="Z124">
        <f t="shared" si="82"/>
        <v>0</v>
      </c>
      <c r="AA124" s="120">
        <f t="shared" si="83"/>
        <v>7.8371169394205117E-3</v>
      </c>
      <c r="AB124" s="120">
        <f t="shared" si="84"/>
        <v>-9999</v>
      </c>
      <c r="AC124" s="120">
        <f t="shared" si="85"/>
        <v>0</v>
      </c>
      <c r="AD124" s="120">
        <f t="shared" si="86"/>
        <v>-9999</v>
      </c>
      <c r="AE124" s="120">
        <f t="shared" si="87"/>
        <v>0</v>
      </c>
      <c r="AF124">
        <f t="shared" si="88"/>
        <v>-9999</v>
      </c>
      <c r="AG124" s="136"/>
      <c r="AH124">
        <f t="shared" si="89"/>
        <v>-1.5583209659680162E-2</v>
      </c>
      <c r="AI124">
        <f t="shared" si="90"/>
        <v>1.0156854388407157</v>
      </c>
      <c r="AJ124">
        <f t="shared" si="91"/>
        <v>-0.65561619635665369</v>
      </c>
      <c r="AK124">
        <f t="shared" si="92"/>
        <v>2.5704960239620465E-2</v>
      </c>
      <c r="AL124">
        <f t="shared" si="93"/>
        <v>1.022902850585159</v>
      </c>
      <c r="AM124">
        <f t="shared" si="94"/>
        <v>0.56126581568819556</v>
      </c>
      <c r="AN124" s="120">
        <f t="shared" si="112"/>
        <v>51.262876019763496</v>
      </c>
      <c r="AO124" s="120">
        <f t="shared" si="112"/>
        <v>51.26287601976302</v>
      </c>
      <c r="AP124" s="120">
        <f t="shared" si="112"/>
        <v>51.262876019733497</v>
      </c>
      <c r="AQ124" s="120">
        <f t="shared" si="112"/>
        <v>51.262876017926274</v>
      </c>
      <c r="AR124" s="120">
        <f t="shared" si="112"/>
        <v>51.262875907298294</v>
      </c>
      <c r="AS124" s="120">
        <f t="shared" si="112"/>
        <v>51.262869135290259</v>
      </c>
      <c r="AT124" s="120">
        <f t="shared" si="112"/>
        <v>51.262454727093747</v>
      </c>
      <c r="AU124" s="120">
        <f t="shared" si="95"/>
        <v>51.237579503472098</v>
      </c>
      <c r="AV124"/>
      <c r="AW124">
        <v>-600</v>
      </c>
      <c r="AX124">
        <f t="shared" si="100"/>
        <v>2.6863600554632647E-3</v>
      </c>
      <c r="AY124">
        <f t="shared" si="101"/>
        <v>2.0890443747579993E-2</v>
      </c>
      <c r="AZ124" s="120">
        <f t="shared" si="102"/>
        <v>-1.8204083692116728E-2</v>
      </c>
      <c r="BA124">
        <f t="shared" si="103"/>
        <v>1.0198145549172957</v>
      </c>
      <c r="BB124">
        <f t="shared" si="104"/>
        <v>-0.77409264936714284</v>
      </c>
      <c r="BC124">
        <f t="shared" si="105"/>
        <v>0.85262064759434231</v>
      </c>
      <c r="BD124">
        <f t="shared" si="106"/>
        <v>0.45416280951479565</v>
      </c>
      <c r="BE124">
        <f t="shared" si="113"/>
        <v>51.095646324513531</v>
      </c>
      <c r="BF124">
        <f t="shared" si="113"/>
        <v>51.095646324511975</v>
      </c>
      <c r="BG124">
        <f t="shared" si="113"/>
        <v>51.095646324435641</v>
      </c>
      <c r="BH124">
        <f t="shared" si="113"/>
        <v>51.095646320678789</v>
      </c>
      <c r="BI124">
        <f t="shared" si="113"/>
        <v>51.09564613578268</v>
      </c>
      <c r="BJ124">
        <f t="shared" si="113"/>
        <v>51.095637036041474</v>
      </c>
      <c r="BK124">
        <f t="shared" si="113"/>
        <v>51.095189300229009</v>
      </c>
      <c r="BL124">
        <f t="shared" si="107"/>
        <v>51.073421848563967</v>
      </c>
    </row>
    <row r="125" spans="3:64" s="120" customFormat="1" x14ac:dyDescent="0.2">
      <c r="C125" s="134"/>
      <c r="D125" s="134"/>
      <c r="K125" s="134"/>
      <c r="P125" s="14"/>
      <c r="S125" s="136"/>
      <c r="U125" s="77"/>
      <c r="Z125">
        <f t="shared" si="82"/>
        <v>0</v>
      </c>
      <c r="AA125" s="120">
        <f t="shared" si="83"/>
        <v>7.8371169394205117E-3</v>
      </c>
      <c r="AB125" s="120">
        <f t="shared" si="84"/>
        <v>-9999</v>
      </c>
      <c r="AC125" s="120">
        <f t="shared" si="85"/>
        <v>0</v>
      </c>
      <c r="AD125" s="120">
        <f t="shared" si="86"/>
        <v>-9999</v>
      </c>
      <c r="AE125" s="120">
        <f t="shared" si="87"/>
        <v>0</v>
      </c>
      <c r="AF125">
        <f t="shared" si="88"/>
        <v>-9999</v>
      </c>
      <c r="AG125" s="136"/>
      <c r="AH125">
        <f t="shared" si="89"/>
        <v>-1.5583209659680162E-2</v>
      </c>
      <c r="AI125">
        <f t="shared" si="90"/>
        <v>1.0156854388407157</v>
      </c>
      <c r="AJ125">
        <f t="shared" si="91"/>
        <v>-0.65561619635665369</v>
      </c>
      <c r="AK125">
        <f t="shared" si="92"/>
        <v>2.5704960239620465E-2</v>
      </c>
      <c r="AL125">
        <f t="shared" si="93"/>
        <v>1.022902850585159</v>
      </c>
      <c r="AM125">
        <f t="shared" si="94"/>
        <v>0.56126581568819556</v>
      </c>
      <c r="AN125" s="120">
        <f t="shared" si="112"/>
        <v>51.262876019763496</v>
      </c>
      <c r="AO125" s="120">
        <f t="shared" si="112"/>
        <v>51.26287601976302</v>
      </c>
      <c r="AP125" s="120">
        <f t="shared" si="112"/>
        <v>51.262876019733497</v>
      </c>
      <c r="AQ125" s="120">
        <f t="shared" si="112"/>
        <v>51.262876017926274</v>
      </c>
      <c r="AR125" s="120">
        <f t="shared" si="112"/>
        <v>51.262875907298294</v>
      </c>
      <c r="AS125" s="120">
        <f t="shared" si="112"/>
        <v>51.262869135290259</v>
      </c>
      <c r="AT125" s="120">
        <f t="shared" si="112"/>
        <v>51.262454727093747</v>
      </c>
      <c r="AU125" s="120">
        <f t="shared" si="95"/>
        <v>51.237579503472098</v>
      </c>
      <c r="AV125"/>
      <c r="AW125">
        <v>-400</v>
      </c>
      <c r="AX125">
        <f t="shared" si="100"/>
        <v>4.3413898879201065E-3</v>
      </c>
      <c r="AY125">
        <f t="shared" si="101"/>
        <v>2.172380537848136E-2</v>
      </c>
      <c r="AZ125" s="120">
        <f t="shared" si="102"/>
        <v>-1.7382415490561253E-2</v>
      </c>
      <c r="BA125">
        <f t="shared" si="103"/>
        <v>1.0184926510486243</v>
      </c>
      <c r="BB125">
        <f t="shared" si="104"/>
        <v>-0.73682845537117092</v>
      </c>
      <c r="BC125">
        <f t="shared" si="105"/>
        <v>0.90953402765447766</v>
      </c>
      <c r="BD125">
        <f t="shared" si="106"/>
        <v>0.48894803948759202</v>
      </c>
      <c r="BE125">
        <f t="shared" si="113"/>
        <v>51.151464495042376</v>
      </c>
      <c r="BF125">
        <f t="shared" si="113"/>
        <v>51.151464495041267</v>
      </c>
      <c r="BG125">
        <f t="shared" si="113"/>
        <v>51.151464494983081</v>
      </c>
      <c r="BH125">
        <f t="shared" si="113"/>
        <v>51.151464491928124</v>
      </c>
      <c r="BI125">
        <f t="shared" si="113"/>
        <v>51.151464331539188</v>
      </c>
      <c r="BJ125">
        <f t="shared" si="113"/>
        <v>51.151455910978321</v>
      </c>
      <c r="BK125">
        <f t="shared" si="113"/>
        <v>51.151013945934857</v>
      </c>
      <c r="BL125">
        <f t="shared" si="107"/>
        <v>51.128141066866675</v>
      </c>
    </row>
    <row r="126" spans="3:64" s="120" customFormat="1" x14ac:dyDescent="0.2">
      <c r="C126" s="134"/>
      <c r="D126" s="134"/>
      <c r="K126" s="134"/>
      <c r="P126" s="14"/>
      <c r="S126" s="136"/>
      <c r="U126" s="77"/>
      <c r="Z126">
        <f t="shared" si="82"/>
        <v>0</v>
      </c>
      <c r="AA126" s="120">
        <f t="shared" si="83"/>
        <v>7.8371169394205117E-3</v>
      </c>
      <c r="AB126" s="120">
        <f t="shared" si="84"/>
        <v>-9999</v>
      </c>
      <c r="AC126" s="120">
        <f t="shared" si="85"/>
        <v>0</v>
      </c>
      <c r="AD126" s="120">
        <f t="shared" si="86"/>
        <v>-9999</v>
      </c>
      <c r="AE126" s="120">
        <f t="shared" si="87"/>
        <v>0</v>
      </c>
      <c r="AF126">
        <f t="shared" si="88"/>
        <v>-9999</v>
      </c>
      <c r="AG126" s="136"/>
      <c r="AH126">
        <f t="shared" si="89"/>
        <v>-1.5583209659680162E-2</v>
      </c>
      <c r="AI126">
        <f t="shared" si="90"/>
        <v>1.0156854388407157</v>
      </c>
      <c r="AJ126">
        <f t="shared" si="91"/>
        <v>-0.65561619635665369</v>
      </c>
      <c r="AK126">
        <f t="shared" si="92"/>
        <v>2.5704960239620465E-2</v>
      </c>
      <c r="AL126">
        <f t="shared" si="93"/>
        <v>1.022902850585159</v>
      </c>
      <c r="AM126">
        <f t="shared" si="94"/>
        <v>0.56126581568819556</v>
      </c>
      <c r="AN126" s="120">
        <f t="shared" si="112"/>
        <v>51.262876019763496</v>
      </c>
      <c r="AO126" s="120">
        <f t="shared" si="112"/>
        <v>51.26287601976302</v>
      </c>
      <c r="AP126" s="120">
        <f t="shared" si="112"/>
        <v>51.262876019733497</v>
      </c>
      <c r="AQ126" s="120">
        <f t="shared" si="112"/>
        <v>51.262876017926274</v>
      </c>
      <c r="AR126" s="120">
        <f t="shared" si="112"/>
        <v>51.262875907298294</v>
      </c>
      <c r="AS126" s="120">
        <f t="shared" si="112"/>
        <v>51.262869135290259</v>
      </c>
      <c r="AT126" s="120">
        <f t="shared" si="112"/>
        <v>51.262454727093747</v>
      </c>
      <c r="AU126" s="120">
        <f t="shared" si="95"/>
        <v>51.237579503472098</v>
      </c>
      <c r="AV126"/>
      <c r="AW126">
        <v>-200</v>
      </c>
      <c r="AX126">
        <f t="shared" si="100"/>
        <v>6.0593010548695668E-3</v>
      </c>
      <c r="AY126">
        <f t="shared" si="101"/>
        <v>2.256709966232159E-2</v>
      </c>
      <c r="AZ126" s="120">
        <f t="shared" si="102"/>
        <v>-1.6507798607452023E-2</v>
      </c>
      <c r="BA126">
        <f t="shared" si="103"/>
        <v>1.0171145977025791</v>
      </c>
      <c r="BB126">
        <f t="shared" si="104"/>
        <v>-0.69728626379891334</v>
      </c>
      <c r="BC126">
        <f t="shared" si="105"/>
        <v>0.96629668691173298</v>
      </c>
      <c r="BD126">
        <f t="shared" si="106"/>
        <v>0.52461908396132995</v>
      </c>
      <c r="BE126">
        <f t="shared" si="113"/>
        <v>51.207208706015209</v>
      </c>
      <c r="BF126">
        <f t="shared" si="113"/>
        <v>51.207208706014455</v>
      </c>
      <c r="BG126">
        <f t="shared" si="113"/>
        <v>51.207208705971986</v>
      </c>
      <c r="BH126">
        <f t="shared" si="113"/>
        <v>51.207208703574942</v>
      </c>
      <c r="BI126">
        <f t="shared" si="113"/>
        <v>51.207208568287562</v>
      </c>
      <c r="BJ126">
        <f t="shared" si="113"/>
        <v>51.207200932798315</v>
      </c>
      <c r="BK126">
        <f t="shared" si="113"/>
        <v>51.206770122916311</v>
      </c>
      <c r="BL126">
        <f t="shared" si="107"/>
        <v>51.182860285169383</v>
      </c>
    </row>
    <row r="127" spans="3:64" s="120" customFormat="1" x14ac:dyDescent="0.2">
      <c r="C127" s="134"/>
      <c r="D127" s="134"/>
      <c r="K127" s="134"/>
      <c r="P127" s="14"/>
      <c r="S127" s="136"/>
      <c r="U127" s="77"/>
      <c r="Z127">
        <f t="shared" si="82"/>
        <v>0</v>
      </c>
      <c r="AA127" s="120">
        <f t="shared" si="83"/>
        <v>7.8371169394205117E-3</v>
      </c>
      <c r="AB127" s="120">
        <f t="shared" si="84"/>
        <v>-9999</v>
      </c>
      <c r="AC127" s="120">
        <f t="shared" si="85"/>
        <v>0</v>
      </c>
      <c r="AD127" s="120">
        <f t="shared" si="86"/>
        <v>-9999</v>
      </c>
      <c r="AE127" s="120">
        <f t="shared" si="87"/>
        <v>0</v>
      </c>
      <c r="AF127">
        <f t="shared" si="88"/>
        <v>-9999</v>
      </c>
      <c r="AG127" s="136"/>
      <c r="AH127">
        <f t="shared" si="89"/>
        <v>-1.5583209659680162E-2</v>
      </c>
      <c r="AI127">
        <f t="shared" si="90"/>
        <v>1.0156854388407157</v>
      </c>
      <c r="AJ127">
        <f t="shared" si="91"/>
        <v>-0.65561619635665369</v>
      </c>
      <c r="AK127">
        <f t="shared" si="92"/>
        <v>2.5704960239620465E-2</v>
      </c>
      <c r="AL127">
        <f t="shared" si="93"/>
        <v>1.022902850585159</v>
      </c>
      <c r="AM127">
        <f t="shared" si="94"/>
        <v>0.56126581568819556</v>
      </c>
      <c r="AN127" s="120">
        <f t="shared" si="112"/>
        <v>51.262876019763496</v>
      </c>
      <c r="AO127" s="120">
        <f t="shared" si="112"/>
        <v>51.26287601976302</v>
      </c>
      <c r="AP127" s="120">
        <f t="shared" si="112"/>
        <v>51.262876019733497</v>
      </c>
      <c r="AQ127" s="120">
        <f t="shared" si="112"/>
        <v>51.262876017926274</v>
      </c>
      <c r="AR127" s="120">
        <f t="shared" si="112"/>
        <v>51.262875907298294</v>
      </c>
      <c r="AS127" s="120">
        <f t="shared" si="112"/>
        <v>51.262869135290259</v>
      </c>
      <c r="AT127" s="120">
        <f t="shared" si="112"/>
        <v>51.262454727093747</v>
      </c>
      <c r="AU127" s="120">
        <f t="shared" si="95"/>
        <v>51.237579503472098</v>
      </c>
      <c r="AV127"/>
      <c r="AW127">
        <v>0</v>
      </c>
      <c r="AX127">
        <f t="shared" si="100"/>
        <v>7.8371169394205117E-3</v>
      </c>
      <c r="AY127">
        <f t="shared" si="101"/>
        <v>2.3420326599100674E-2</v>
      </c>
      <c r="AZ127" s="120">
        <f t="shared" si="102"/>
        <v>-1.5583209659680162E-2</v>
      </c>
      <c r="BA127">
        <f t="shared" si="103"/>
        <v>1.0156854388407157</v>
      </c>
      <c r="BB127">
        <f t="shared" si="104"/>
        <v>-0.65561619635665369</v>
      </c>
      <c r="BC127">
        <f t="shared" si="105"/>
        <v>1.022902850585159</v>
      </c>
      <c r="BD127">
        <f t="shared" si="106"/>
        <v>0.56126581568819556</v>
      </c>
      <c r="BE127">
        <f t="shared" si="113"/>
        <v>51.262876019763496</v>
      </c>
      <c r="BF127">
        <f t="shared" si="113"/>
        <v>51.26287601976302</v>
      </c>
      <c r="BG127">
        <f t="shared" si="113"/>
        <v>51.262876019733497</v>
      </c>
      <c r="BH127">
        <f t="shared" si="113"/>
        <v>51.262876017926274</v>
      </c>
      <c r="BI127">
        <f t="shared" si="113"/>
        <v>51.262875907298294</v>
      </c>
      <c r="BJ127">
        <f t="shared" si="113"/>
        <v>51.262869135290259</v>
      </c>
      <c r="BK127">
        <f t="shared" si="113"/>
        <v>51.262454727093747</v>
      </c>
      <c r="BL127">
        <f t="shared" si="107"/>
        <v>51.237579503472098</v>
      </c>
    </row>
    <row r="128" spans="3:64" s="120" customFormat="1" x14ac:dyDescent="0.2">
      <c r="C128" s="134"/>
      <c r="D128" s="134"/>
      <c r="K128" s="134"/>
      <c r="P128" s="14"/>
      <c r="S128" s="136"/>
      <c r="U128" s="77"/>
      <c r="Z128">
        <f t="shared" si="82"/>
        <v>0</v>
      </c>
      <c r="AA128" s="120">
        <f t="shared" si="83"/>
        <v>7.8371169394205117E-3</v>
      </c>
      <c r="AB128" s="120">
        <f t="shared" si="84"/>
        <v>-9999</v>
      </c>
      <c r="AC128" s="120">
        <f t="shared" si="85"/>
        <v>0</v>
      </c>
      <c r="AD128" s="120">
        <f t="shared" si="86"/>
        <v>-9999</v>
      </c>
      <c r="AE128" s="120">
        <f t="shared" si="87"/>
        <v>0</v>
      </c>
      <c r="AF128">
        <f t="shared" si="88"/>
        <v>-9999</v>
      </c>
      <c r="AG128" s="136"/>
      <c r="AH128">
        <f t="shared" si="89"/>
        <v>-1.5583209659680162E-2</v>
      </c>
      <c r="AI128">
        <f t="shared" si="90"/>
        <v>1.0156854388407157</v>
      </c>
      <c r="AJ128">
        <f t="shared" si="91"/>
        <v>-0.65561619635665369</v>
      </c>
      <c r="AK128">
        <f t="shared" si="92"/>
        <v>2.5704960239620465E-2</v>
      </c>
      <c r="AL128">
        <f t="shared" si="93"/>
        <v>1.022902850585159</v>
      </c>
      <c r="AM128">
        <f t="shared" si="94"/>
        <v>0.56126581568819556</v>
      </c>
      <c r="AN128" s="120">
        <f t="shared" si="112"/>
        <v>51.262876019763496</v>
      </c>
      <c r="AO128" s="120">
        <f t="shared" si="112"/>
        <v>51.26287601976302</v>
      </c>
      <c r="AP128" s="120">
        <f t="shared" si="112"/>
        <v>51.262876019733497</v>
      </c>
      <c r="AQ128" s="120">
        <f t="shared" si="112"/>
        <v>51.262876017926274</v>
      </c>
      <c r="AR128" s="120">
        <f t="shared" si="112"/>
        <v>51.262875907298294</v>
      </c>
      <c r="AS128" s="120">
        <f t="shared" si="112"/>
        <v>51.262869135290259</v>
      </c>
      <c r="AT128" s="120">
        <f t="shared" si="112"/>
        <v>51.262454727093747</v>
      </c>
      <c r="AU128" s="120">
        <f t="shared" si="95"/>
        <v>51.237579503472098</v>
      </c>
      <c r="AV128"/>
      <c r="AW128">
        <v>200</v>
      </c>
      <c r="AX128">
        <f t="shared" si="100"/>
        <v>9.6717196534974788E-3</v>
      </c>
      <c r="AY128">
        <f t="shared" si="101"/>
        <v>2.4283486188818617E-2</v>
      </c>
      <c r="AZ128" s="120">
        <f t="shared" si="102"/>
        <v>-1.4611766535321138E-2</v>
      </c>
      <c r="BA128">
        <f t="shared" si="103"/>
        <v>1.0142103257792245</v>
      </c>
      <c r="BB128">
        <f t="shared" si="104"/>
        <v>-0.6119738023929272</v>
      </c>
      <c r="BC128">
        <f t="shared" si="105"/>
        <v>1.0793473358775507</v>
      </c>
      <c r="BD128">
        <f t="shared" si="106"/>
        <v>0.59898612155074149</v>
      </c>
      <c r="BE128">
        <f t="shared" si="113"/>
        <v>51.318463777931434</v>
      </c>
      <c r="BF128">
        <f t="shared" si="113"/>
        <v>51.318463777931143</v>
      </c>
      <c r="BG128">
        <f t="shared" si="113"/>
        <v>51.318463777911738</v>
      </c>
      <c r="BH128">
        <f t="shared" si="113"/>
        <v>51.318463776609988</v>
      </c>
      <c r="BI128">
        <f t="shared" si="113"/>
        <v>51.318463689275141</v>
      </c>
      <c r="BJ128">
        <f t="shared" si="113"/>
        <v>51.318457829989214</v>
      </c>
      <c r="BK128">
        <f t="shared" si="113"/>
        <v>51.318064868636824</v>
      </c>
      <c r="BL128">
        <f t="shared" si="107"/>
        <v>51.292298721774806</v>
      </c>
    </row>
    <row r="129" spans="3:64" s="120" customFormat="1" x14ac:dyDescent="0.2">
      <c r="C129" s="134"/>
      <c r="D129" s="134"/>
      <c r="K129" s="134"/>
      <c r="P129" s="14"/>
      <c r="S129" s="136"/>
      <c r="U129" s="77"/>
      <c r="Z129">
        <f t="shared" si="82"/>
        <v>0</v>
      </c>
      <c r="AA129" s="120">
        <f t="shared" si="83"/>
        <v>7.8371169394205117E-3</v>
      </c>
      <c r="AB129" s="120">
        <f t="shared" si="84"/>
        <v>-9999</v>
      </c>
      <c r="AC129" s="120">
        <f t="shared" si="85"/>
        <v>0</v>
      </c>
      <c r="AD129" s="120">
        <f t="shared" si="86"/>
        <v>-9999</v>
      </c>
      <c r="AE129" s="120">
        <f t="shared" si="87"/>
        <v>0</v>
      </c>
      <c r="AF129">
        <f t="shared" si="88"/>
        <v>-9999</v>
      </c>
      <c r="AG129" s="136"/>
      <c r="AH129">
        <f t="shared" si="89"/>
        <v>-1.5583209659680162E-2</v>
      </c>
      <c r="AI129">
        <f t="shared" si="90"/>
        <v>1.0156854388407157</v>
      </c>
      <c r="AJ129">
        <f t="shared" si="91"/>
        <v>-0.65561619635665369</v>
      </c>
      <c r="AK129">
        <f t="shared" si="92"/>
        <v>2.5704960239620465E-2</v>
      </c>
      <c r="AL129">
        <f t="shared" si="93"/>
        <v>1.022902850585159</v>
      </c>
      <c r="AM129">
        <f t="shared" si="94"/>
        <v>0.56126581568819556</v>
      </c>
      <c r="AN129" s="120">
        <f t="shared" si="112"/>
        <v>51.262876019763496</v>
      </c>
      <c r="AO129" s="120">
        <f t="shared" si="112"/>
        <v>51.26287601976302</v>
      </c>
      <c r="AP129" s="120">
        <f t="shared" si="112"/>
        <v>51.262876019733497</v>
      </c>
      <c r="AQ129" s="120">
        <f t="shared" si="112"/>
        <v>51.262876017926274</v>
      </c>
      <c r="AR129" s="120">
        <f t="shared" si="112"/>
        <v>51.262875907298294</v>
      </c>
      <c r="AS129" s="120">
        <f t="shared" si="112"/>
        <v>51.262869135290259</v>
      </c>
      <c r="AT129" s="120">
        <f t="shared" si="112"/>
        <v>51.262454727093747</v>
      </c>
      <c r="AU129" s="120">
        <f t="shared" si="95"/>
        <v>51.237579503472098</v>
      </c>
      <c r="AV129"/>
      <c r="AW129">
        <v>400</v>
      </c>
      <c r="AX129">
        <f t="shared" si="100"/>
        <v>1.1559863729477461E-2</v>
      </c>
      <c r="AY129">
        <f t="shared" si="101"/>
        <v>2.5156578431475413E-2</v>
      </c>
      <c r="AZ129" s="120">
        <f t="shared" si="102"/>
        <v>-1.3596714701997952E-2</v>
      </c>
      <c r="BA129">
        <f t="shared" si="103"/>
        <v>1.0126944910573652</v>
      </c>
      <c r="BB129">
        <f t="shared" si="104"/>
        <v>-0.566519204861475</v>
      </c>
      <c r="BC129">
        <f t="shared" si="105"/>
        <v>1.1356255600263825</v>
      </c>
      <c r="BD129">
        <f t="shared" si="106"/>
        <v>0.63788704793540951</v>
      </c>
      <c r="BE129">
        <f t="shared" si="113"/>
        <v>51.373969606636948</v>
      </c>
      <c r="BF129">
        <f t="shared" si="113"/>
        <v>51.373969606636791</v>
      </c>
      <c r="BG129">
        <f t="shared" si="113"/>
        <v>51.373969606624854</v>
      </c>
      <c r="BH129">
        <f t="shared" si="113"/>
        <v>51.373969605736022</v>
      </c>
      <c r="BI129">
        <f t="shared" si="113"/>
        <v>51.373969539557571</v>
      </c>
      <c r="BJ129">
        <f t="shared" si="113"/>
        <v>51.373964612207445</v>
      </c>
      <c r="BK129">
        <f t="shared" si="113"/>
        <v>51.373597880615101</v>
      </c>
      <c r="BL129">
        <f t="shared" si="107"/>
        <v>51.347017940077514</v>
      </c>
    </row>
    <row r="130" spans="3:64" s="120" customFormat="1" x14ac:dyDescent="0.2">
      <c r="C130" s="134"/>
      <c r="D130" s="134"/>
      <c r="K130" s="134"/>
      <c r="P130" s="14"/>
      <c r="S130" s="136"/>
      <c r="U130" s="77"/>
      <c r="Z130">
        <f t="shared" si="82"/>
        <v>0</v>
      </c>
      <c r="AA130" s="120">
        <f t="shared" si="83"/>
        <v>7.8371169394205117E-3</v>
      </c>
      <c r="AB130" s="120">
        <f t="shared" si="84"/>
        <v>-9999</v>
      </c>
      <c r="AC130" s="120">
        <f t="shared" si="85"/>
        <v>0</v>
      </c>
      <c r="AD130" s="120">
        <f t="shared" si="86"/>
        <v>-9999</v>
      </c>
      <c r="AE130" s="120">
        <f t="shared" si="87"/>
        <v>0</v>
      </c>
      <c r="AF130">
        <f t="shared" si="88"/>
        <v>-9999</v>
      </c>
      <c r="AG130" s="136"/>
      <c r="AH130">
        <f t="shared" si="89"/>
        <v>-1.5583209659680162E-2</v>
      </c>
      <c r="AI130">
        <f t="shared" si="90"/>
        <v>1.0156854388407157</v>
      </c>
      <c r="AJ130">
        <f t="shared" si="91"/>
        <v>-0.65561619635665369</v>
      </c>
      <c r="AK130">
        <f t="shared" si="92"/>
        <v>2.5704960239620465E-2</v>
      </c>
      <c r="AL130">
        <f t="shared" si="93"/>
        <v>1.022902850585159</v>
      </c>
      <c r="AM130">
        <f t="shared" si="94"/>
        <v>0.56126581568819556</v>
      </c>
      <c r="AN130" s="120">
        <f t="shared" si="112"/>
        <v>51.262876019763496</v>
      </c>
      <c r="AO130" s="120">
        <f t="shared" si="112"/>
        <v>51.26287601976302</v>
      </c>
      <c r="AP130" s="120">
        <f t="shared" si="112"/>
        <v>51.262876019733497</v>
      </c>
      <c r="AQ130" s="120">
        <f t="shared" si="112"/>
        <v>51.262876017926274</v>
      </c>
      <c r="AR130" s="120">
        <f t="shared" si="112"/>
        <v>51.262875907298294</v>
      </c>
      <c r="AS130" s="120">
        <f t="shared" si="112"/>
        <v>51.262869135290259</v>
      </c>
      <c r="AT130" s="120">
        <f t="shared" si="112"/>
        <v>51.262454727093747</v>
      </c>
      <c r="AU130" s="120">
        <f t="shared" si="95"/>
        <v>51.237579503472098</v>
      </c>
      <c r="AV130"/>
      <c r="AW130">
        <v>600</v>
      </c>
      <c r="AX130">
        <f>AB$3+AB$4*AW130+AB$5*AW130^2+AZ130</f>
        <v>1.3498189959281152E-2</v>
      </c>
      <c r="AY130">
        <f t="shared" si="101"/>
        <v>2.6039603327071066E-2</v>
      </c>
      <c r="AZ130" s="120">
        <f>$AB$6*($AB$11/BA130*BB130+$AB$12)</f>
        <v>-1.2541413367789914E-2</v>
      </c>
      <c r="BA130">
        <f t="shared" si="103"/>
        <v>1.0111432230812392</v>
      </c>
      <c r="BB130">
        <f>SIN(BC130+RADIANS($AB$9))</f>
        <v>-0.51941625981608142</v>
      </c>
      <c r="BC130">
        <f>2*ATAN(BD130)</f>
        <v>1.191733545161993</v>
      </c>
      <c r="BD130">
        <f>SQRT((1+$AB$7)/(1-$AB$7))*TAN(BE130/2)</f>
        <v>0.6780861270621239</v>
      </c>
      <c r="BE130">
        <f t="shared" si="113"/>
        <v>51.429391420221869</v>
      </c>
      <c r="BF130">
        <f t="shared" si="113"/>
        <v>51.429391420221791</v>
      </c>
      <c r="BG130">
        <f t="shared" si="113"/>
        <v>51.429391420215012</v>
      </c>
      <c r="BH130">
        <f t="shared" si="113"/>
        <v>51.429391419646038</v>
      </c>
      <c r="BI130">
        <f t="shared" si="113"/>
        <v>51.429391371902618</v>
      </c>
      <c r="BJ130">
        <f t="shared" si="113"/>
        <v>51.429387365661796</v>
      </c>
      <c r="BK130">
        <f t="shared" si="113"/>
        <v>51.429051326981295</v>
      </c>
      <c r="BL130">
        <f t="shared" si="107"/>
        <v>51.401737158380222</v>
      </c>
    </row>
    <row r="131" spans="3:64" x14ac:dyDescent="0.2">
      <c r="C131" s="21"/>
      <c r="D131" s="21"/>
      <c r="P131" s="14"/>
      <c r="Z131">
        <f t="shared" si="82"/>
        <v>0</v>
      </c>
      <c r="AA131" s="120">
        <f t="shared" si="83"/>
        <v>7.8371169394205117E-3</v>
      </c>
      <c r="AB131" s="120">
        <f t="shared" si="84"/>
        <v>-9999</v>
      </c>
      <c r="AC131" s="120">
        <f t="shared" si="85"/>
        <v>0</v>
      </c>
      <c r="AD131" s="120">
        <f t="shared" si="86"/>
        <v>-9999</v>
      </c>
      <c r="AE131" s="120">
        <f t="shared" si="87"/>
        <v>0</v>
      </c>
      <c r="AF131">
        <f t="shared" si="88"/>
        <v>-9999</v>
      </c>
      <c r="AG131" s="136"/>
      <c r="AH131">
        <f t="shared" si="89"/>
        <v>-1.5583209659680162E-2</v>
      </c>
      <c r="AI131">
        <f t="shared" si="90"/>
        <v>1.0156854388407157</v>
      </c>
      <c r="AJ131">
        <f t="shared" si="91"/>
        <v>-0.65561619635665369</v>
      </c>
      <c r="AK131">
        <f t="shared" si="92"/>
        <v>2.5704960239620465E-2</v>
      </c>
      <c r="AL131">
        <f t="shared" si="93"/>
        <v>1.022902850585159</v>
      </c>
      <c r="AM131">
        <f t="shared" si="94"/>
        <v>0.56126581568819556</v>
      </c>
      <c r="AN131" s="120">
        <f t="shared" ref="AN131:AT140" si="114">$AU131+$AB$7*SIN(AO131)</f>
        <v>51.262876019763496</v>
      </c>
      <c r="AO131" s="120">
        <f t="shared" si="114"/>
        <v>51.26287601976302</v>
      </c>
      <c r="AP131" s="120">
        <f t="shared" si="114"/>
        <v>51.262876019733497</v>
      </c>
      <c r="AQ131" s="120">
        <f t="shared" si="114"/>
        <v>51.262876017926274</v>
      </c>
      <c r="AR131" s="120">
        <f t="shared" si="114"/>
        <v>51.262875907298294</v>
      </c>
      <c r="AS131" s="120">
        <f t="shared" si="114"/>
        <v>51.262869135290259</v>
      </c>
      <c r="AT131" s="120">
        <f t="shared" si="114"/>
        <v>51.262454727093747</v>
      </c>
      <c r="AU131" s="120">
        <f t="shared" si="95"/>
        <v>51.237579503472098</v>
      </c>
      <c r="AW131">
        <v>800</v>
      </c>
      <c r="AX131">
        <f>AB$3+AB$4*AW131+AB$5*AW131^2+AZ131</f>
        <v>1.5483239289186186E-2</v>
      </c>
      <c r="AY131">
        <f t="shared" si="101"/>
        <v>2.6932560875605579E-2</v>
      </c>
      <c r="AZ131" s="120">
        <f>$AB$6*($AB$11/BA131*BB131+$AB$12)</f>
        <v>-1.1449321586419392E-2</v>
      </c>
      <c r="BA131">
        <f t="shared" si="103"/>
        <v>1.0095618417242895</v>
      </c>
      <c r="BB131">
        <f>SIN(BC131+RADIANS($AB$9))</f>
        <v>-0.4708317362524822</v>
      </c>
      <c r="BC131">
        <f>2*ATAN(BD131)</f>
        <v>1.2476679201189802</v>
      </c>
      <c r="BD131">
        <f>SQRT((1+$AB$7)/(1-$AB$7))*TAN(BE131/2)</f>
        <v>0.71971292039599877</v>
      </c>
      <c r="BE131">
        <f t="shared" si="113"/>
        <v>51.484727423638773</v>
      </c>
      <c r="BF131">
        <f t="shared" si="113"/>
        <v>51.484727423638738</v>
      </c>
      <c r="BG131">
        <f t="shared" si="113"/>
        <v>51.484727423635249</v>
      </c>
      <c r="BH131">
        <f t="shared" si="113"/>
        <v>51.484727423299212</v>
      </c>
      <c r="BI131">
        <f t="shared" si="113"/>
        <v>51.484727390892694</v>
      </c>
      <c r="BJ131">
        <f t="shared" si="113"/>
        <v>51.484724265719862</v>
      </c>
      <c r="BK131">
        <f t="shared" si="113"/>
        <v>51.484423009863477</v>
      </c>
      <c r="BL131">
        <f t="shared" si="107"/>
        <v>51.456456376682937</v>
      </c>
    </row>
    <row r="132" spans="3:64" x14ac:dyDescent="0.2">
      <c r="C132" s="21"/>
      <c r="D132" s="21"/>
      <c r="P132" s="14"/>
      <c r="Z132">
        <f t="shared" si="82"/>
        <v>0</v>
      </c>
      <c r="AA132" s="120">
        <f t="shared" si="83"/>
        <v>7.8371169394205117E-3</v>
      </c>
      <c r="AB132" s="120">
        <f t="shared" si="84"/>
        <v>-9999</v>
      </c>
      <c r="AC132" s="120">
        <f t="shared" si="85"/>
        <v>0</v>
      </c>
      <c r="AD132" s="120">
        <f t="shared" si="86"/>
        <v>-9999</v>
      </c>
      <c r="AE132" s="120">
        <f t="shared" si="87"/>
        <v>0</v>
      </c>
      <c r="AF132">
        <f t="shared" si="88"/>
        <v>-9999</v>
      </c>
      <c r="AG132" s="136"/>
      <c r="AH132">
        <f t="shared" si="89"/>
        <v>-1.5583209659680162E-2</v>
      </c>
      <c r="AI132">
        <f t="shared" si="90"/>
        <v>1.0156854388407157</v>
      </c>
      <c r="AJ132">
        <f t="shared" si="91"/>
        <v>-0.65561619635665369</v>
      </c>
      <c r="AK132">
        <f t="shared" si="92"/>
        <v>2.5704960239620465E-2</v>
      </c>
      <c r="AL132">
        <f t="shared" si="93"/>
        <v>1.022902850585159</v>
      </c>
      <c r="AM132">
        <f t="shared" si="94"/>
        <v>0.56126581568819556</v>
      </c>
      <c r="AN132" s="120">
        <f t="shared" si="114"/>
        <v>51.262876019763496</v>
      </c>
      <c r="AO132" s="120">
        <f t="shared" si="114"/>
        <v>51.26287601976302</v>
      </c>
      <c r="AP132" s="120">
        <f t="shared" si="114"/>
        <v>51.262876019733497</v>
      </c>
      <c r="AQ132" s="120">
        <f t="shared" si="114"/>
        <v>51.262876017926274</v>
      </c>
      <c r="AR132" s="120">
        <f t="shared" si="114"/>
        <v>51.262875907298294</v>
      </c>
      <c r="AS132" s="120">
        <f t="shared" si="114"/>
        <v>51.262869135290259</v>
      </c>
      <c r="AT132" s="120">
        <f t="shared" si="114"/>
        <v>51.262454727093747</v>
      </c>
      <c r="AU132" s="120">
        <f t="shared" si="95"/>
        <v>51.237579503472098</v>
      </c>
      <c r="AZ132" s="120"/>
    </row>
    <row r="133" spans="3:64" x14ac:dyDescent="0.2">
      <c r="C133" s="21"/>
      <c r="D133" s="21"/>
      <c r="P133" s="14"/>
      <c r="Z133">
        <f t="shared" si="82"/>
        <v>0</v>
      </c>
      <c r="AA133" s="120">
        <f t="shared" si="83"/>
        <v>7.8371169394205117E-3</v>
      </c>
      <c r="AB133" s="120">
        <f t="shared" si="84"/>
        <v>-9999</v>
      </c>
      <c r="AC133" s="120">
        <f t="shared" si="85"/>
        <v>0</v>
      </c>
      <c r="AD133" s="120">
        <f t="shared" si="86"/>
        <v>-9999</v>
      </c>
      <c r="AE133" s="120">
        <f t="shared" si="87"/>
        <v>0</v>
      </c>
      <c r="AF133">
        <f t="shared" si="88"/>
        <v>-9999</v>
      </c>
      <c r="AG133" s="136"/>
      <c r="AH133">
        <f t="shared" si="89"/>
        <v>-1.5583209659680162E-2</v>
      </c>
      <c r="AI133">
        <f t="shared" si="90"/>
        <v>1.0156854388407157</v>
      </c>
      <c r="AJ133">
        <f t="shared" si="91"/>
        <v>-0.65561619635665369</v>
      </c>
      <c r="AK133">
        <f t="shared" si="92"/>
        <v>2.5704960239620465E-2</v>
      </c>
      <c r="AL133">
        <f t="shared" si="93"/>
        <v>1.022902850585159</v>
      </c>
      <c r="AM133">
        <f t="shared" si="94"/>
        <v>0.56126581568819556</v>
      </c>
      <c r="AN133" s="120">
        <f t="shared" si="114"/>
        <v>51.262876019763496</v>
      </c>
      <c r="AO133" s="120">
        <f t="shared" si="114"/>
        <v>51.26287601976302</v>
      </c>
      <c r="AP133" s="120">
        <f t="shared" si="114"/>
        <v>51.262876019733497</v>
      </c>
      <c r="AQ133" s="120">
        <f t="shared" si="114"/>
        <v>51.262876017926274</v>
      </c>
      <c r="AR133" s="120">
        <f t="shared" si="114"/>
        <v>51.262875907298294</v>
      </c>
      <c r="AS133" s="120">
        <f t="shared" si="114"/>
        <v>51.262869135290259</v>
      </c>
      <c r="AT133" s="120">
        <f t="shared" si="114"/>
        <v>51.262454727093747</v>
      </c>
      <c r="AU133" s="120">
        <f t="shared" si="95"/>
        <v>51.237579503472098</v>
      </c>
      <c r="AZ133" s="120"/>
    </row>
    <row r="134" spans="3:64" x14ac:dyDescent="0.2">
      <c r="C134" s="21"/>
      <c r="D134" s="21"/>
      <c r="P134" s="14"/>
      <c r="Z134">
        <f t="shared" si="82"/>
        <v>0</v>
      </c>
      <c r="AA134" s="120">
        <f t="shared" si="83"/>
        <v>7.8371169394205117E-3</v>
      </c>
      <c r="AB134" s="120">
        <f t="shared" si="84"/>
        <v>-9999</v>
      </c>
      <c r="AC134" s="120">
        <f t="shared" si="85"/>
        <v>0</v>
      </c>
      <c r="AD134" s="120">
        <f t="shared" si="86"/>
        <v>-9999</v>
      </c>
      <c r="AE134" s="120">
        <f t="shared" si="87"/>
        <v>0</v>
      </c>
      <c r="AF134">
        <f t="shared" si="88"/>
        <v>-9999</v>
      </c>
      <c r="AG134" s="136"/>
      <c r="AH134">
        <f t="shared" si="89"/>
        <v>-1.5583209659680162E-2</v>
      </c>
      <c r="AI134">
        <f t="shared" si="90"/>
        <v>1.0156854388407157</v>
      </c>
      <c r="AJ134">
        <f t="shared" si="91"/>
        <v>-0.65561619635665369</v>
      </c>
      <c r="AK134">
        <f t="shared" si="92"/>
        <v>2.5704960239620465E-2</v>
      </c>
      <c r="AL134">
        <f t="shared" si="93"/>
        <v>1.022902850585159</v>
      </c>
      <c r="AM134">
        <f t="shared" si="94"/>
        <v>0.56126581568819556</v>
      </c>
      <c r="AN134" s="120">
        <f t="shared" si="114"/>
        <v>51.262876019763496</v>
      </c>
      <c r="AO134" s="120">
        <f t="shared" si="114"/>
        <v>51.26287601976302</v>
      </c>
      <c r="AP134" s="120">
        <f t="shared" si="114"/>
        <v>51.262876019733497</v>
      </c>
      <c r="AQ134" s="120">
        <f t="shared" si="114"/>
        <v>51.262876017926274</v>
      </c>
      <c r="AR134" s="120">
        <f t="shared" si="114"/>
        <v>51.262875907298294</v>
      </c>
      <c r="AS134" s="120">
        <f t="shared" si="114"/>
        <v>51.262869135290259</v>
      </c>
      <c r="AT134" s="120">
        <f t="shared" si="114"/>
        <v>51.262454727093747</v>
      </c>
      <c r="AU134" s="120">
        <f t="shared" si="95"/>
        <v>51.237579503472098</v>
      </c>
      <c r="AZ134" s="120"/>
    </row>
    <row r="135" spans="3:64" x14ac:dyDescent="0.2">
      <c r="C135" s="21"/>
      <c r="D135" s="21"/>
      <c r="P135" s="14"/>
      <c r="Z135">
        <f t="shared" si="82"/>
        <v>0</v>
      </c>
      <c r="AA135" s="120">
        <f t="shared" si="83"/>
        <v>7.8371169394205117E-3</v>
      </c>
      <c r="AB135" s="120">
        <f t="shared" si="84"/>
        <v>-9999</v>
      </c>
      <c r="AC135" s="120">
        <f t="shared" si="85"/>
        <v>0</v>
      </c>
      <c r="AD135" s="120">
        <f t="shared" si="86"/>
        <v>-9999</v>
      </c>
      <c r="AE135" s="120">
        <f t="shared" si="87"/>
        <v>0</v>
      </c>
      <c r="AF135">
        <f t="shared" si="88"/>
        <v>-9999</v>
      </c>
      <c r="AG135" s="136"/>
      <c r="AH135">
        <f t="shared" si="89"/>
        <v>-1.5583209659680162E-2</v>
      </c>
      <c r="AI135">
        <f t="shared" si="90"/>
        <v>1.0156854388407157</v>
      </c>
      <c r="AJ135">
        <f t="shared" si="91"/>
        <v>-0.65561619635665369</v>
      </c>
      <c r="AK135">
        <f t="shared" si="92"/>
        <v>2.5704960239620465E-2</v>
      </c>
      <c r="AL135">
        <f t="shared" si="93"/>
        <v>1.022902850585159</v>
      </c>
      <c r="AM135">
        <f t="shared" si="94"/>
        <v>0.56126581568819556</v>
      </c>
      <c r="AN135" s="120">
        <f t="shared" si="114"/>
        <v>51.262876019763496</v>
      </c>
      <c r="AO135" s="120">
        <f t="shared" si="114"/>
        <v>51.26287601976302</v>
      </c>
      <c r="AP135" s="120">
        <f t="shared" si="114"/>
        <v>51.262876019733497</v>
      </c>
      <c r="AQ135" s="120">
        <f t="shared" si="114"/>
        <v>51.262876017926274</v>
      </c>
      <c r="AR135" s="120">
        <f t="shared" si="114"/>
        <v>51.262875907298294</v>
      </c>
      <c r="AS135" s="120">
        <f t="shared" si="114"/>
        <v>51.262869135290259</v>
      </c>
      <c r="AT135" s="120">
        <f t="shared" si="114"/>
        <v>51.262454727093747</v>
      </c>
      <c r="AU135" s="120">
        <f t="shared" si="95"/>
        <v>51.237579503472098</v>
      </c>
      <c r="AZ135" s="120"/>
    </row>
    <row r="136" spans="3:64" x14ac:dyDescent="0.2">
      <c r="C136" s="21"/>
      <c r="D136" s="21"/>
      <c r="P136" s="14"/>
      <c r="Z136">
        <f t="shared" si="82"/>
        <v>0</v>
      </c>
      <c r="AA136" s="120">
        <f t="shared" si="83"/>
        <v>7.8371169394205117E-3</v>
      </c>
      <c r="AB136" s="120">
        <f t="shared" si="84"/>
        <v>-9999</v>
      </c>
      <c r="AC136" s="120">
        <f t="shared" si="85"/>
        <v>0</v>
      </c>
      <c r="AD136" s="120">
        <f t="shared" si="86"/>
        <v>-9999</v>
      </c>
      <c r="AE136" s="120">
        <f t="shared" si="87"/>
        <v>0</v>
      </c>
      <c r="AF136">
        <f t="shared" si="88"/>
        <v>-9999</v>
      </c>
      <c r="AG136" s="136"/>
      <c r="AH136">
        <f t="shared" si="89"/>
        <v>-1.5583209659680162E-2</v>
      </c>
      <c r="AI136">
        <f t="shared" si="90"/>
        <v>1.0156854388407157</v>
      </c>
      <c r="AJ136">
        <f t="shared" si="91"/>
        <v>-0.65561619635665369</v>
      </c>
      <c r="AK136">
        <f t="shared" si="92"/>
        <v>2.5704960239620465E-2</v>
      </c>
      <c r="AL136">
        <f t="shared" si="93"/>
        <v>1.022902850585159</v>
      </c>
      <c r="AM136">
        <f t="shared" si="94"/>
        <v>0.56126581568819556</v>
      </c>
      <c r="AN136" s="120">
        <f t="shared" si="114"/>
        <v>51.262876019763496</v>
      </c>
      <c r="AO136" s="120">
        <f t="shared" si="114"/>
        <v>51.26287601976302</v>
      </c>
      <c r="AP136" s="120">
        <f t="shared" si="114"/>
        <v>51.262876019733497</v>
      </c>
      <c r="AQ136" s="120">
        <f t="shared" si="114"/>
        <v>51.262876017926274</v>
      </c>
      <c r="AR136" s="120">
        <f t="shared" si="114"/>
        <v>51.262875907298294</v>
      </c>
      <c r="AS136" s="120">
        <f t="shared" si="114"/>
        <v>51.262869135290259</v>
      </c>
      <c r="AT136" s="120">
        <f t="shared" si="114"/>
        <v>51.262454727093747</v>
      </c>
      <c r="AU136" s="120">
        <f t="shared" si="95"/>
        <v>51.237579503472098</v>
      </c>
      <c r="AZ136" s="120"/>
    </row>
    <row r="137" spans="3:64" x14ac:dyDescent="0.2">
      <c r="C137" s="21"/>
      <c r="D137" s="21"/>
      <c r="P137" s="14"/>
      <c r="Z137">
        <f t="shared" si="82"/>
        <v>0</v>
      </c>
      <c r="AA137" s="120">
        <f t="shared" si="83"/>
        <v>7.8371169394205117E-3</v>
      </c>
      <c r="AB137" s="120">
        <f t="shared" si="84"/>
        <v>-9999</v>
      </c>
      <c r="AC137" s="120">
        <f t="shared" si="85"/>
        <v>0</v>
      </c>
      <c r="AD137" s="120">
        <f t="shared" si="86"/>
        <v>-9999</v>
      </c>
      <c r="AE137" s="120">
        <f t="shared" si="87"/>
        <v>0</v>
      </c>
      <c r="AF137">
        <f t="shared" si="88"/>
        <v>-9999</v>
      </c>
      <c r="AG137" s="136"/>
      <c r="AH137">
        <f t="shared" si="89"/>
        <v>-1.5583209659680162E-2</v>
      </c>
      <c r="AI137">
        <f t="shared" si="90"/>
        <v>1.0156854388407157</v>
      </c>
      <c r="AJ137">
        <f t="shared" si="91"/>
        <v>-0.65561619635665369</v>
      </c>
      <c r="AK137">
        <f t="shared" si="92"/>
        <v>2.5704960239620465E-2</v>
      </c>
      <c r="AL137">
        <f t="shared" si="93"/>
        <v>1.022902850585159</v>
      </c>
      <c r="AM137">
        <f t="shared" si="94"/>
        <v>0.56126581568819556</v>
      </c>
      <c r="AN137" s="120">
        <f t="shared" si="114"/>
        <v>51.262876019763496</v>
      </c>
      <c r="AO137" s="120">
        <f t="shared" si="114"/>
        <v>51.26287601976302</v>
      </c>
      <c r="AP137" s="120">
        <f t="shared" si="114"/>
        <v>51.262876019733497</v>
      </c>
      <c r="AQ137" s="120">
        <f t="shared" si="114"/>
        <v>51.262876017926274</v>
      </c>
      <c r="AR137" s="120">
        <f t="shared" si="114"/>
        <v>51.262875907298294</v>
      </c>
      <c r="AS137" s="120">
        <f t="shared" si="114"/>
        <v>51.262869135290259</v>
      </c>
      <c r="AT137" s="120">
        <f t="shared" si="114"/>
        <v>51.262454727093747</v>
      </c>
      <c r="AU137" s="120">
        <f t="shared" si="95"/>
        <v>51.237579503472098</v>
      </c>
      <c r="AZ137" s="120"/>
    </row>
    <row r="138" spans="3:64" x14ac:dyDescent="0.2">
      <c r="C138" s="21"/>
      <c r="D138" s="21"/>
      <c r="P138" s="14"/>
      <c r="Z138">
        <f t="shared" si="82"/>
        <v>0</v>
      </c>
      <c r="AA138" s="120">
        <f t="shared" si="83"/>
        <v>7.8371169394205117E-3</v>
      </c>
      <c r="AB138" s="120">
        <f t="shared" si="84"/>
        <v>-9999</v>
      </c>
      <c r="AC138" s="120">
        <f t="shared" si="85"/>
        <v>0</v>
      </c>
      <c r="AD138" s="120">
        <f t="shared" si="86"/>
        <v>-9999</v>
      </c>
      <c r="AE138" s="120">
        <f t="shared" si="87"/>
        <v>0</v>
      </c>
      <c r="AF138">
        <f t="shared" si="88"/>
        <v>-9999</v>
      </c>
      <c r="AG138" s="136"/>
      <c r="AH138">
        <f t="shared" si="89"/>
        <v>-1.5583209659680162E-2</v>
      </c>
      <c r="AI138">
        <f t="shared" si="90"/>
        <v>1.0156854388407157</v>
      </c>
      <c r="AJ138">
        <f t="shared" si="91"/>
        <v>-0.65561619635665369</v>
      </c>
      <c r="AK138">
        <f t="shared" si="92"/>
        <v>2.5704960239620465E-2</v>
      </c>
      <c r="AL138">
        <f t="shared" si="93"/>
        <v>1.022902850585159</v>
      </c>
      <c r="AM138">
        <f t="shared" si="94"/>
        <v>0.56126581568819556</v>
      </c>
      <c r="AN138" s="120">
        <f t="shared" si="114"/>
        <v>51.262876019763496</v>
      </c>
      <c r="AO138" s="120">
        <f t="shared" si="114"/>
        <v>51.26287601976302</v>
      </c>
      <c r="AP138" s="120">
        <f t="shared" si="114"/>
        <v>51.262876019733497</v>
      </c>
      <c r="AQ138" s="120">
        <f t="shared" si="114"/>
        <v>51.262876017926274</v>
      </c>
      <c r="AR138" s="120">
        <f t="shared" si="114"/>
        <v>51.262875907298294</v>
      </c>
      <c r="AS138" s="120">
        <f t="shared" si="114"/>
        <v>51.262869135290259</v>
      </c>
      <c r="AT138" s="120">
        <f t="shared" si="114"/>
        <v>51.262454727093747</v>
      </c>
      <c r="AU138" s="120">
        <f t="shared" si="95"/>
        <v>51.237579503472098</v>
      </c>
      <c r="AZ138" s="120"/>
    </row>
    <row r="139" spans="3:64" x14ac:dyDescent="0.2">
      <c r="C139" s="21"/>
      <c r="D139" s="21"/>
      <c r="P139" s="14"/>
      <c r="Z139">
        <f t="shared" si="82"/>
        <v>0</v>
      </c>
      <c r="AA139" s="120">
        <f t="shared" si="83"/>
        <v>7.8371169394205117E-3</v>
      </c>
      <c r="AB139" s="120">
        <f t="shared" si="84"/>
        <v>-9999</v>
      </c>
      <c r="AC139" s="120">
        <f t="shared" si="85"/>
        <v>0</v>
      </c>
      <c r="AD139" s="120">
        <f t="shared" si="86"/>
        <v>-9999</v>
      </c>
      <c r="AE139" s="120">
        <f t="shared" si="87"/>
        <v>0</v>
      </c>
      <c r="AF139">
        <f t="shared" si="88"/>
        <v>-9999</v>
      </c>
      <c r="AG139" s="136"/>
      <c r="AH139">
        <f t="shared" si="89"/>
        <v>-1.5583209659680162E-2</v>
      </c>
      <c r="AI139">
        <f t="shared" si="90"/>
        <v>1.0156854388407157</v>
      </c>
      <c r="AJ139">
        <f t="shared" si="91"/>
        <v>-0.65561619635665369</v>
      </c>
      <c r="AK139">
        <f t="shared" si="92"/>
        <v>2.5704960239620465E-2</v>
      </c>
      <c r="AL139">
        <f t="shared" si="93"/>
        <v>1.022902850585159</v>
      </c>
      <c r="AM139">
        <f t="shared" si="94"/>
        <v>0.56126581568819556</v>
      </c>
      <c r="AN139" s="120">
        <f t="shared" si="114"/>
        <v>51.262876019763496</v>
      </c>
      <c r="AO139" s="120">
        <f t="shared" si="114"/>
        <v>51.26287601976302</v>
      </c>
      <c r="AP139" s="120">
        <f t="shared" si="114"/>
        <v>51.262876019733497</v>
      </c>
      <c r="AQ139" s="120">
        <f t="shared" si="114"/>
        <v>51.262876017926274</v>
      </c>
      <c r="AR139" s="120">
        <f t="shared" si="114"/>
        <v>51.262875907298294</v>
      </c>
      <c r="AS139" s="120">
        <f t="shared" si="114"/>
        <v>51.262869135290259</v>
      </c>
      <c r="AT139" s="120">
        <f t="shared" si="114"/>
        <v>51.262454727093747</v>
      </c>
      <c r="AU139" s="120">
        <f t="shared" si="95"/>
        <v>51.237579503472098</v>
      </c>
      <c r="AZ139" s="120"/>
    </row>
    <row r="140" spans="3:64" x14ac:dyDescent="0.2">
      <c r="C140" s="21"/>
      <c r="D140" s="21"/>
      <c r="P140" s="14"/>
      <c r="Z140">
        <f t="shared" si="82"/>
        <v>0</v>
      </c>
      <c r="AA140" s="120">
        <f t="shared" si="83"/>
        <v>7.8371169394205117E-3</v>
      </c>
      <c r="AB140" s="120">
        <f t="shared" si="84"/>
        <v>-9999</v>
      </c>
      <c r="AC140" s="120">
        <f t="shared" si="85"/>
        <v>0</v>
      </c>
      <c r="AD140" s="120">
        <f t="shared" si="86"/>
        <v>-9999</v>
      </c>
      <c r="AE140" s="120">
        <f t="shared" si="87"/>
        <v>0</v>
      </c>
      <c r="AF140">
        <f t="shared" si="88"/>
        <v>-9999</v>
      </c>
      <c r="AG140" s="136"/>
      <c r="AH140">
        <f t="shared" si="89"/>
        <v>-1.5583209659680162E-2</v>
      </c>
      <c r="AI140">
        <f t="shared" si="90"/>
        <v>1.0156854388407157</v>
      </c>
      <c r="AJ140">
        <f t="shared" si="91"/>
        <v>-0.65561619635665369</v>
      </c>
      <c r="AK140">
        <f t="shared" si="92"/>
        <v>2.5704960239620465E-2</v>
      </c>
      <c r="AL140">
        <f t="shared" si="93"/>
        <v>1.022902850585159</v>
      </c>
      <c r="AM140">
        <f t="shared" si="94"/>
        <v>0.56126581568819556</v>
      </c>
      <c r="AN140" s="120">
        <f t="shared" si="114"/>
        <v>51.262876019763496</v>
      </c>
      <c r="AO140" s="120">
        <f t="shared" si="114"/>
        <v>51.26287601976302</v>
      </c>
      <c r="AP140" s="120">
        <f t="shared" si="114"/>
        <v>51.262876019733497</v>
      </c>
      <c r="AQ140" s="120">
        <f t="shared" si="114"/>
        <v>51.262876017926274</v>
      </c>
      <c r="AR140" s="120">
        <f t="shared" si="114"/>
        <v>51.262875907298294</v>
      </c>
      <c r="AS140" s="120">
        <f t="shared" si="114"/>
        <v>51.262869135290259</v>
      </c>
      <c r="AT140" s="120">
        <f t="shared" si="114"/>
        <v>51.262454727093747</v>
      </c>
      <c r="AU140" s="120">
        <f t="shared" si="95"/>
        <v>51.237579503472098</v>
      </c>
      <c r="AZ140" s="120"/>
    </row>
    <row r="141" spans="3:64" x14ac:dyDescent="0.2">
      <c r="C141" s="21"/>
      <c r="D141" s="21"/>
      <c r="P141" s="14"/>
      <c r="Z141">
        <f t="shared" si="82"/>
        <v>0</v>
      </c>
      <c r="AA141" s="120">
        <f t="shared" si="83"/>
        <v>7.8371169394205117E-3</v>
      </c>
      <c r="AB141" s="120">
        <f t="shared" si="84"/>
        <v>-9999</v>
      </c>
      <c r="AC141" s="120">
        <f t="shared" si="85"/>
        <v>0</v>
      </c>
      <c r="AD141" s="120">
        <f t="shared" si="86"/>
        <v>-9999</v>
      </c>
      <c r="AE141" s="120">
        <f t="shared" si="87"/>
        <v>0</v>
      </c>
      <c r="AF141">
        <f t="shared" si="88"/>
        <v>-9999</v>
      </c>
      <c r="AG141" s="136"/>
      <c r="AH141">
        <f t="shared" si="89"/>
        <v>-1.5583209659680162E-2</v>
      </c>
      <c r="AI141">
        <f t="shared" si="90"/>
        <v>1.0156854388407157</v>
      </c>
      <c r="AJ141">
        <f t="shared" si="91"/>
        <v>-0.65561619635665369</v>
      </c>
      <c r="AK141">
        <f t="shared" si="92"/>
        <v>2.5704960239620465E-2</v>
      </c>
      <c r="AL141">
        <f t="shared" si="93"/>
        <v>1.022902850585159</v>
      </c>
      <c r="AM141">
        <f t="shared" si="94"/>
        <v>0.56126581568819556</v>
      </c>
      <c r="AN141" s="120">
        <f t="shared" ref="AN141:AT150" si="115">$AU141+$AB$7*SIN(AO141)</f>
        <v>51.262876019763496</v>
      </c>
      <c r="AO141" s="120">
        <f t="shared" si="115"/>
        <v>51.26287601976302</v>
      </c>
      <c r="AP141" s="120">
        <f t="shared" si="115"/>
        <v>51.262876019733497</v>
      </c>
      <c r="AQ141" s="120">
        <f t="shared" si="115"/>
        <v>51.262876017926274</v>
      </c>
      <c r="AR141" s="120">
        <f t="shared" si="115"/>
        <v>51.262875907298294</v>
      </c>
      <c r="AS141" s="120">
        <f t="shared" si="115"/>
        <v>51.262869135290259</v>
      </c>
      <c r="AT141" s="120">
        <f t="shared" si="115"/>
        <v>51.262454727093747</v>
      </c>
      <c r="AU141" s="120">
        <f t="shared" si="95"/>
        <v>51.237579503472098</v>
      </c>
      <c r="AZ141" s="120"/>
    </row>
    <row r="142" spans="3:64" x14ac:dyDescent="0.2">
      <c r="C142" s="21"/>
      <c r="D142" s="21"/>
      <c r="P142" s="14"/>
      <c r="Z142">
        <f t="shared" si="82"/>
        <v>0</v>
      </c>
      <c r="AA142" s="120">
        <f t="shared" si="83"/>
        <v>7.8371169394205117E-3</v>
      </c>
      <c r="AB142" s="120">
        <f t="shared" si="84"/>
        <v>-9999</v>
      </c>
      <c r="AC142" s="120">
        <f t="shared" si="85"/>
        <v>0</v>
      </c>
      <c r="AD142" s="120">
        <f t="shared" si="86"/>
        <v>-9999</v>
      </c>
      <c r="AE142" s="120">
        <f t="shared" si="87"/>
        <v>0</v>
      </c>
      <c r="AF142">
        <f t="shared" si="88"/>
        <v>-9999</v>
      </c>
      <c r="AG142" s="136"/>
      <c r="AH142">
        <f t="shared" si="89"/>
        <v>-1.5583209659680162E-2</v>
      </c>
      <c r="AI142">
        <f t="shared" si="90"/>
        <v>1.0156854388407157</v>
      </c>
      <c r="AJ142">
        <f t="shared" si="91"/>
        <v>-0.65561619635665369</v>
      </c>
      <c r="AK142">
        <f t="shared" si="92"/>
        <v>2.5704960239620465E-2</v>
      </c>
      <c r="AL142">
        <f t="shared" si="93"/>
        <v>1.022902850585159</v>
      </c>
      <c r="AM142">
        <f t="shared" si="94"/>
        <v>0.56126581568819556</v>
      </c>
      <c r="AN142" s="120">
        <f t="shared" si="115"/>
        <v>51.262876019763496</v>
      </c>
      <c r="AO142" s="120">
        <f t="shared" si="115"/>
        <v>51.26287601976302</v>
      </c>
      <c r="AP142" s="120">
        <f t="shared" si="115"/>
        <v>51.262876019733497</v>
      </c>
      <c r="AQ142" s="120">
        <f t="shared" si="115"/>
        <v>51.262876017926274</v>
      </c>
      <c r="AR142" s="120">
        <f t="shared" si="115"/>
        <v>51.262875907298294</v>
      </c>
      <c r="AS142" s="120">
        <f t="shared" si="115"/>
        <v>51.262869135290259</v>
      </c>
      <c r="AT142" s="120">
        <f t="shared" si="115"/>
        <v>51.262454727093747</v>
      </c>
      <c r="AU142" s="120">
        <f t="shared" si="95"/>
        <v>51.237579503472098</v>
      </c>
      <c r="AZ142" s="120"/>
    </row>
    <row r="143" spans="3:64" x14ac:dyDescent="0.2">
      <c r="C143" s="21"/>
      <c r="D143" s="21"/>
      <c r="P143" s="14"/>
      <c r="Z143">
        <f t="shared" si="82"/>
        <v>0</v>
      </c>
      <c r="AA143" s="120">
        <f t="shared" si="83"/>
        <v>7.8371169394205117E-3</v>
      </c>
      <c r="AB143" s="120">
        <f t="shared" si="84"/>
        <v>-9999</v>
      </c>
      <c r="AC143" s="120">
        <f t="shared" si="85"/>
        <v>0</v>
      </c>
      <c r="AD143" s="120">
        <f t="shared" si="86"/>
        <v>-9999</v>
      </c>
      <c r="AE143" s="120">
        <f t="shared" si="87"/>
        <v>0</v>
      </c>
      <c r="AF143">
        <f t="shared" si="88"/>
        <v>-9999</v>
      </c>
      <c r="AG143" s="136"/>
      <c r="AH143">
        <f t="shared" si="89"/>
        <v>-1.5583209659680162E-2</v>
      </c>
      <c r="AI143">
        <f t="shared" si="90"/>
        <v>1.0156854388407157</v>
      </c>
      <c r="AJ143">
        <f t="shared" si="91"/>
        <v>-0.65561619635665369</v>
      </c>
      <c r="AK143">
        <f t="shared" si="92"/>
        <v>2.5704960239620465E-2</v>
      </c>
      <c r="AL143">
        <f t="shared" si="93"/>
        <v>1.022902850585159</v>
      </c>
      <c r="AM143">
        <f t="shared" si="94"/>
        <v>0.56126581568819556</v>
      </c>
      <c r="AN143" s="120">
        <f t="shared" si="115"/>
        <v>51.262876019763496</v>
      </c>
      <c r="AO143" s="120">
        <f t="shared" si="115"/>
        <v>51.26287601976302</v>
      </c>
      <c r="AP143" s="120">
        <f t="shared" si="115"/>
        <v>51.262876019733497</v>
      </c>
      <c r="AQ143" s="120">
        <f t="shared" si="115"/>
        <v>51.262876017926274</v>
      </c>
      <c r="AR143" s="120">
        <f t="shared" si="115"/>
        <v>51.262875907298294</v>
      </c>
      <c r="AS143" s="120">
        <f t="shared" si="115"/>
        <v>51.262869135290259</v>
      </c>
      <c r="AT143" s="120">
        <f t="shared" si="115"/>
        <v>51.262454727093747</v>
      </c>
      <c r="AU143" s="120">
        <f t="shared" si="95"/>
        <v>51.237579503472098</v>
      </c>
      <c r="AZ143" s="120"/>
    </row>
    <row r="144" spans="3:64" x14ac:dyDescent="0.2">
      <c r="C144" s="21"/>
      <c r="D144" s="21"/>
      <c r="P144" s="14"/>
      <c r="Z144">
        <f t="shared" si="82"/>
        <v>0</v>
      </c>
      <c r="AA144" s="120">
        <f t="shared" si="83"/>
        <v>7.8371169394205117E-3</v>
      </c>
      <c r="AB144" s="120">
        <f t="shared" si="84"/>
        <v>-9999</v>
      </c>
      <c r="AC144" s="120">
        <f t="shared" si="85"/>
        <v>0</v>
      </c>
      <c r="AD144" s="120">
        <f t="shared" si="86"/>
        <v>-9999</v>
      </c>
      <c r="AE144" s="120">
        <f t="shared" si="87"/>
        <v>0</v>
      </c>
      <c r="AF144">
        <f t="shared" si="88"/>
        <v>-9999</v>
      </c>
      <c r="AG144" s="136"/>
      <c r="AH144">
        <f t="shared" si="89"/>
        <v>-1.5583209659680162E-2</v>
      </c>
      <c r="AI144">
        <f t="shared" si="90"/>
        <v>1.0156854388407157</v>
      </c>
      <c r="AJ144">
        <f t="shared" si="91"/>
        <v>-0.65561619635665369</v>
      </c>
      <c r="AK144">
        <f t="shared" si="92"/>
        <v>2.5704960239620465E-2</v>
      </c>
      <c r="AL144">
        <f t="shared" si="93"/>
        <v>1.022902850585159</v>
      </c>
      <c r="AM144">
        <f t="shared" si="94"/>
        <v>0.56126581568819556</v>
      </c>
      <c r="AN144" s="120">
        <f t="shared" si="115"/>
        <v>51.262876019763496</v>
      </c>
      <c r="AO144" s="120">
        <f t="shared" si="115"/>
        <v>51.26287601976302</v>
      </c>
      <c r="AP144" s="120">
        <f t="shared" si="115"/>
        <v>51.262876019733497</v>
      </c>
      <c r="AQ144" s="120">
        <f t="shared" si="115"/>
        <v>51.262876017926274</v>
      </c>
      <c r="AR144" s="120">
        <f t="shared" si="115"/>
        <v>51.262875907298294</v>
      </c>
      <c r="AS144" s="120">
        <f t="shared" si="115"/>
        <v>51.262869135290259</v>
      </c>
      <c r="AT144" s="120">
        <f t="shared" si="115"/>
        <v>51.262454727093747</v>
      </c>
      <c r="AU144" s="120">
        <f t="shared" si="95"/>
        <v>51.237579503472098</v>
      </c>
    </row>
    <row r="145" spans="3:47" x14ac:dyDescent="0.2">
      <c r="C145" s="21"/>
      <c r="D145" s="21"/>
      <c r="P145" s="14"/>
      <c r="Z145">
        <f t="shared" si="82"/>
        <v>0</v>
      </c>
      <c r="AA145" s="120">
        <f t="shared" si="83"/>
        <v>7.8371169394205117E-3</v>
      </c>
      <c r="AB145" s="120">
        <f t="shared" si="84"/>
        <v>-9999</v>
      </c>
      <c r="AC145" s="120">
        <f t="shared" si="85"/>
        <v>0</v>
      </c>
      <c r="AD145" s="120">
        <f t="shared" si="86"/>
        <v>-9999</v>
      </c>
      <c r="AE145" s="120">
        <f t="shared" si="87"/>
        <v>0</v>
      </c>
      <c r="AF145">
        <f t="shared" si="88"/>
        <v>-9999</v>
      </c>
      <c r="AG145" s="136"/>
      <c r="AH145">
        <f t="shared" si="89"/>
        <v>-1.5583209659680162E-2</v>
      </c>
      <c r="AI145">
        <f t="shared" si="90"/>
        <v>1.0156854388407157</v>
      </c>
      <c r="AJ145">
        <f t="shared" si="91"/>
        <v>-0.65561619635665369</v>
      </c>
      <c r="AK145">
        <f t="shared" si="92"/>
        <v>2.5704960239620465E-2</v>
      </c>
      <c r="AL145">
        <f t="shared" si="93"/>
        <v>1.022902850585159</v>
      </c>
      <c r="AM145">
        <f t="shared" si="94"/>
        <v>0.56126581568819556</v>
      </c>
      <c r="AN145" s="120">
        <f t="shared" si="115"/>
        <v>51.262876019763496</v>
      </c>
      <c r="AO145" s="120">
        <f t="shared" si="115"/>
        <v>51.26287601976302</v>
      </c>
      <c r="AP145" s="120">
        <f t="shared" si="115"/>
        <v>51.262876019733497</v>
      </c>
      <c r="AQ145" s="120">
        <f t="shared" si="115"/>
        <v>51.262876017926274</v>
      </c>
      <c r="AR145" s="120">
        <f t="shared" si="115"/>
        <v>51.262875907298294</v>
      </c>
      <c r="AS145" s="120">
        <f t="shared" si="115"/>
        <v>51.262869135290259</v>
      </c>
      <c r="AT145" s="120">
        <f t="shared" si="115"/>
        <v>51.262454727093747</v>
      </c>
      <c r="AU145" s="120">
        <f t="shared" si="95"/>
        <v>51.237579503472098</v>
      </c>
    </row>
    <row r="146" spans="3:47" x14ac:dyDescent="0.2">
      <c r="C146" s="21"/>
      <c r="D146" s="21"/>
      <c r="P146" s="14"/>
      <c r="Z146">
        <f t="shared" si="82"/>
        <v>0</v>
      </c>
      <c r="AA146" s="120">
        <f t="shared" si="83"/>
        <v>7.8371169394205117E-3</v>
      </c>
      <c r="AB146" s="120">
        <f t="shared" si="84"/>
        <v>-9999</v>
      </c>
      <c r="AC146" s="120">
        <f t="shared" si="85"/>
        <v>0</v>
      </c>
      <c r="AD146" s="120">
        <f t="shared" si="86"/>
        <v>-9999</v>
      </c>
      <c r="AE146" s="120">
        <f t="shared" si="87"/>
        <v>0</v>
      </c>
      <c r="AF146">
        <f t="shared" si="88"/>
        <v>-9999</v>
      </c>
      <c r="AG146" s="136"/>
      <c r="AH146">
        <f t="shared" si="89"/>
        <v>-1.5583209659680162E-2</v>
      </c>
      <c r="AI146">
        <f t="shared" si="90"/>
        <v>1.0156854388407157</v>
      </c>
      <c r="AJ146">
        <f t="shared" si="91"/>
        <v>-0.65561619635665369</v>
      </c>
      <c r="AK146">
        <f t="shared" si="92"/>
        <v>2.5704960239620465E-2</v>
      </c>
      <c r="AL146">
        <f t="shared" si="93"/>
        <v>1.022902850585159</v>
      </c>
      <c r="AM146">
        <f t="shared" si="94"/>
        <v>0.56126581568819556</v>
      </c>
      <c r="AN146" s="120">
        <f t="shared" si="115"/>
        <v>51.262876019763496</v>
      </c>
      <c r="AO146" s="120">
        <f t="shared" si="115"/>
        <v>51.26287601976302</v>
      </c>
      <c r="AP146" s="120">
        <f t="shared" si="115"/>
        <v>51.262876019733497</v>
      </c>
      <c r="AQ146" s="120">
        <f t="shared" si="115"/>
        <v>51.262876017926274</v>
      </c>
      <c r="AR146" s="120">
        <f t="shared" si="115"/>
        <v>51.262875907298294</v>
      </c>
      <c r="AS146" s="120">
        <f t="shared" si="115"/>
        <v>51.262869135290259</v>
      </c>
      <c r="AT146" s="120">
        <f t="shared" si="115"/>
        <v>51.262454727093747</v>
      </c>
      <c r="AU146" s="120">
        <f t="shared" si="95"/>
        <v>51.237579503472098</v>
      </c>
    </row>
    <row r="147" spans="3:47" x14ac:dyDescent="0.2">
      <c r="C147" s="21"/>
      <c r="D147" s="21"/>
      <c r="P147" s="14"/>
      <c r="Z147">
        <f t="shared" si="82"/>
        <v>0</v>
      </c>
      <c r="AA147" s="120">
        <f t="shared" si="83"/>
        <v>7.8371169394205117E-3</v>
      </c>
      <c r="AB147" s="120">
        <f t="shared" si="84"/>
        <v>-9999</v>
      </c>
      <c r="AC147" s="120">
        <f t="shared" si="85"/>
        <v>0</v>
      </c>
      <c r="AD147" s="120">
        <f t="shared" si="86"/>
        <v>-9999</v>
      </c>
      <c r="AE147" s="120">
        <f t="shared" si="87"/>
        <v>0</v>
      </c>
      <c r="AF147">
        <f t="shared" si="88"/>
        <v>-9999</v>
      </c>
      <c r="AG147" s="136"/>
      <c r="AH147">
        <f t="shared" si="89"/>
        <v>-1.5583209659680162E-2</v>
      </c>
      <c r="AI147">
        <f t="shared" si="90"/>
        <v>1.0156854388407157</v>
      </c>
      <c r="AJ147">
        <f t="shared" si="91"/>
        <v>-0.65561619635665369</v>
      </c>
      <c r="AK147">
        <f t="shared" si="92"/>
        <v>2.5704960239620465E-2</v>
      </c>
      <c r="AL147">
        <f t="shared" si="93"/>
        <v>1.022902850585159</v>
      </c>
      <c r="AM147">
        <f t="shared" si="94"/>
        <v>0.56126581568819556</v>
      </c>
      <c r="AN147" s="120">
        <f t="shared" si="115"/>
        <v>51.262876019763496</v>
      </c>
      <c r="AO147" s="120">
        <f t="shared" si="115"/>
        <v>51.26287601976302</v>
      </c>
      <c r="AP147" s="120">
        <f t="shared" si="115"/>
        <v>51.262876019733497</v>
      </c>
      <c r="AQ147" s="120">
        <f t="shared" si="115"/>
        <v>51.262876017926274</v>
      </c>
      <c r="AR147" s="120">
        <f t="shared" si="115"/>
        <v>51.262875907298294</v>
      </c>
      <c r="AS147" s="120">
        <f t="shared" si="115"/>
        <v>51.262869135290259</v>
      </c>
      <c r="AT147" s="120">
        <f t="shared" si="115"/>
        <v>51.262454727093747</v>
      </c>
      <c r="AU147" s="120">
        <f t="shared" si="95"/>
        <v>51.237579503472098</v>
      </c>
    </row>
    <row r="148" spans="3:47" x14ac:dyDescent="0.2">
      <c r="C148" s="21"/>
      <c r="D148" s="21"/>
      <c r="P148" s="14"/>
      <c r="Z148">
        <f t="shared" si="82"/>
        <v>0</v>
      </c>
      <c r="AA148" s="120">
        <f t="shared" si="83"/>
        <v>7.8371169394205117E-3</v>
      </c>
      <c r="AB148" s="120">
        <f t="shared" si="84"/>
        <v>-9999</v>
      </c>
      <c r="AC148" s="120">
        <f t="shared" si="85"/>
        <v>0</v>
      </c>
      <c r="AD148" s="120">
        <f t="shared" si="86"/>
        <v>-9999</v>
      </c>
      <c r="AE148" s="120">
        <f t="shared" si="87"/>
        <v>0</v>
      </c>
      <c r="AF148">
        <f t="shared" si="88"/>
        <v>-9999</v>
      </c>
      <c r="AG148" s="136"/>
      <c r="AH148">
        <f t="shared" si="89"/>
        <v>-1.5583209659680162E-2</v>
      </c>
      <c r="AI148">
        <f t="shared" si="90"/>
        <v>1.0156854388407157</v>
      </c>
      <c r="AJ148">
        <f t="shared" si="91"/>
        <v>-0.65561619635665369</v>
      </c>
      <c r="AK148">
        <f t="shared" si="92"/>
        <v>2.5704960239620465E-2</v>
      </c>
      <c r="AL148">
        <f t="shared" si="93"/>
        <v>1.022902850585159</v>
      </c>
      <c r="AM148">
        <f t="shared" si="94"/>
        <v>0.56126581568819556</v>
      </c>
      <c r="AN148" s="120">
        <f t="shared" si="115"/>
        <v>51.262876019763496</v>
      </c>
      <c r="AO148" s="120">
        <f t="shared" si="115"/>
        <v>51.26287601976302</v>
      </c>
      <c r="AP148" s="120">
        <f t="shared" si="115"/>
        <v>51.262876019733497</v>
      </c>
      <c r="AQ148" s="120">
        <f t="shared" si="115"/>
        <v>51.262876017926274</v>
      </c>
      <c r="AR148" s="120">
        <f t="shared" si="115"/>
        <v>51.262875907298294</v>
      </c>
      <c r="AS148" s="120">
        <f t="shared" si="115"/>
        <v>51.262869135290259</v>
      </c>
      <c r="AT148" s="120">
        <f t="shared" si="115"/>
        <v>51.262454727093747</v>
      </c>
      <c r="AU148" s="120">
        <f t="shared" si="95"/>
        <v>51.237579503472098</v>
      </c>
    </row>
    <row r="149" spans="3:47" x14ac:dyDescent="0.2">
      <c r="C149" s="21"/>
      <c r="D149" s="21"/>
      <c r="P149" s="14"/>
      <c r="Z149">
        <f t="shared" ref="Z149:Z212" si="116">F149</f>
        <v>0</v>
      </c>
      <c r="AA149" s="120">
        <f t="shared" ref="AA149:AA212" si="117">AB$3+AB$4*Z149+AB$5*Z149^2+AH149</f>
        <v>7.8371169394205117E-3</v>
      </c>
      <c r="AB149" s="120">
        <f t="shared" ref="AB149:AB212" si="118">IF(S149&lt;&gt;0,G149-AH149, -9999)</f>
        <v>-9999</v>
      </c>
      <c r="AC149" s="120">
        <f t="shared" ref="AC149:AC212" si="119">+G149-P149</f>
        <v>0</v>
      </c>
      <c r="AD149" s="120">
        <f t="shared" ref="AD149:AD212" si="120">IF(S149&lt;&gt;0,G149-AA149, -9999)</f>
        <v>-9999</v>
      </c>
      <c r="AE149" s="120">
        <f t="shared" ref="AE149:AE212" si="121">+(G149-AA149)^2*S149</f>
        <v>0</v>
      </c>
      <c r="AF149">
        <f t="shared" ref="AF149:AF212" si="122">IF(S149&lt;&gt;0,G149-P149, -9999)</f>
        <v>-9999</v>
      </c>
      <c r="AG149" s="136"/>
      <c r="AH149">
        <f t="shared" ref="AH149:AH212" si="123">$AB$6*($AB$11/AI149*AJ149+$AB$12)</f>
        <v>-1.5583209659680162E-2</v>
      </c>
      <c r="AI149">
        <f t="shared" ref="AI149:AI212" si="124">1+$AB$7*COS(AL149)</f>
        <v>1.0156854388407157</v>
      </c>
      <c r="AJ149">
        <f t="shared" ref="AJ149:AJ212" si="125">SIN(AL149+RADIANS($AB$9))</f>
        <v>-0.65561619635665369</v>
      </c>
      <c r="AK149">
        <f t="shared" ref="AK149:AK212" si="126">$AB$7*SIN(AL149)</f>
        <v>2.5704960239620465E-2</v>
      </c>
      <c r="AL149">
        <f t="shared" ref="AL149:AL212" si="127">2*ATAN(AM149)</f>
        <v>1.022902850585159</v>
      </c>
      <c r="AM149">
        <f t="shared" ref="AM149:AM212" si="128">SQRT((1+$AB$7)/(1-$AB$7))*TAN(AN149/2)</f>
        <v>0.56126581568819556</v>
      </c>
      <c r="AN149" s="120">
        <f t="shared" si="115"/>
        <v>51.262876019763496</v>
      </c>
      <c r="AO149" s="120">
        <f t="shared" si="115"/>
        <v>51.26287601976302</v>
      </c>
      <c r="AP149" s="120">
        <f t="shared" si="115"/>
        <v>51.262876019733497</v>
      </c>
      <c r="AQ149" s="120">
        <f t="shared" si="115"/>
        <v>51.262876017926274</v>
      </c>
      <c r="AR149" s="120">
        <f t="shared" si="115"/>
        <v>51.262875907298294</v>
      </c>
      <c r="AS149" s="120">
        <f t="shared" si="115"/>
        <v>51.262869135290259</v>
      </c>
      <c r="AT149" s="120">
        <f t="shared" si="115"/>
        <v>51.262454727093747</v>
      </c>
      <c r="AU149" s="120">
        <f t="shared" ref="AU149:AU212" si="129">RADIANS($AB$9)+$AB$18*(F149-AB$15)</f>
        <v>51.237579503472098</v>
      </c>
    </row>
    <row r="150" spans="3:47" x14ac:dyDescent="0.2">
      <c r="C150" s="21"/>
      <c r="D150" s="21"/>
      <c r="P150" s="14"/>
      <c r="Z150">
        <f t="shared" si="116"/>
        <v>0</v>
      </c>
      <c r="AA150" s="120">
        <f t="shared" si="117"/>
        <v>7.8371169394205117E-3</v>
      </c>
      <c r="AB150" s="120">
        <f t="shared" si="118"/>
        <v>-9999</v>
      </c>
      <c r="AC150" s="120">
        <f t="shared" si="119"/>
        <v>0</v>
      </c>
      <c r="AD150" s="120">
        <f t="shared" si="120"/>
        <v>-9999</v>
      </c>
      <c r="AE150" s="120">
        <f t="shared" si="121"/>
        <v>0</v>
      </c>
      <c r="AF150">
        <f t="shared" si="122"/>
        <v>-9999</v>
      </c>
      <c r="AG150" s="136"/>
      <c r="AH150">
        <f t="shared" si="123"/>
        <v>-1.5583209659680162E-2</v>
      </c>
      <c r="AI150">
        <f t="shared" si="124"/>
        <v>1.0156854388407157</v>
      </c>
      <c r="AJ150">
        <f t="shared" si="125"/>
        <v>-0.65561619635665369</v>
      </c>
      <c r="AK150">
        <f t="shared" si="126"/>
        <v>2.5704960239620465E-2</v>
      </c>
      <c r="AL150">
        <f t="shared" si="127"/>
        <v>1.022902850585159</v>
      </c>
      <c r="AM150">
        <f t="shared" si="128"/>
        <v>0.56126581568819556</v>
      </c>
      <c r="AN150" s="120">
        <f t="shared" si="115"/>
        <v>51.262876019763496</v>
      </c>
      <c r="AO150" s="120">
        <f t="shared" si="115"/>
        <v>51.26287601976302</v>
      </c>
      <c r="AP150" s="120">
        <f t="shared" si="115"/>
        <v>51.262876019733497</v>
      </c>
      <c r="AQ150" s="120">
        <f t="shared" si="115"/>
        <v>51.262876017926274</v>
      </c>
      <c r="AR150" s="120">
        <f t="shared" si="115"/>
        <v>51.262875907298294</v>
      </c>
      <c r="AS150" s="120">
        <f t="shared" si="115"/>
        <v>51.262869135290259</v>
      </c>
      <c r="AT150" s="120">
        <f t="shared" si="115"/>
        <v>51.262454727093747</v>
      </c>
      <c r="AU150" s="120">
        <f t="shared" si="129"/>
        <v>51.237579503472098</v>
      </c>
    </row>
    <row r="151" spans="3:47" x14ac:dyDescent="0.2">
      <c r="C151" s="21"/>
      <c r="D151" s="21"/>
      <c r="P151" s="14"/>
      <c r="Z151">
        <f t="shared" si="116"/>
        <v>0</v>
      </c>
      <c r="AA151" s="120">
        <f t="shared" si="117"/>
        <v>7.8371169394205117E-3</v>
      </c>
      <c r="AB151" s="120">
        <f t="shared" si="118"/>
        <v>-9999</v>
      </c>
      <c r="AC151" s="120">
        <f t="shared" si="119"/>
        <v>0</v>
      </c>
      <c r="AD151" s="120">
        <f t="shared" si="120"/>
        <v>-9999</v>
      </c>
      <c r="AE151" s="120">
        <f t="shared" si="121"/>
        <v>0</v>
      </c>
      <c r="AF151">
        <f t="shared" si="122"/>
        <v>-9999</v>
      </c>
      <c r="AG151" s="136"/>
      <c r="AH151">
        <f t="shared" si="123"/>
        <v>-1.5583209659680162E-2</v>
      </c>
      <c r="AI151">
        <f t="shared" si="124"/>
        <v>1.0156854388407157</v>
      </c>
      <c r="AJ151">
        <f t="shared" si="125"/>
        <v>-0.65561619635665369</v>
      </c>
      <c r="AK151">
        <f t="shared" si="126"/>
        <v>2.5704960239620465E-2</v>
      </c>
      <c r="AL151">
        <f t="shared" si="127"/>
        <v>1.022902850585159</v>
      </c>
      <c r="AM151">
        <f t="shared" si="128"/>
        <v>0.56126581568819556</v>
      </c>
      <c r="AN151" s="120">
        <f t="shared" ref="AN151:AT160" si="130">$AU151+$AB$7*SIN(AO151)</f>
        <v>51.262876019763496</v>
      </c>
      <c r="AO151" s="120">
        <f t="shared" si="130"/>
        <v>51.26287601976302</v>
      </c>
      <c r="AP151" s="120">
        <f t="shared" si="130"/>
        <v>51.262876019733497</v>
      </c>
      <c r="AQ151" s="120">
        <f t="shared" si="130"/>
        <v>51.262876017926274</v>
      </c>
      <c r="AR151" s="120">
        <f t="shared" si="130"/>
        <v>51.262875907298294</v>
      </c>
      <c r="AS151" s="120">
        <f t="shared" si="130"/>
        <v>51.262869135290259</v>
      </c>
      <c r="AT151" s="120">
        <f t="shared" si="130"/>
        <v>51.262454727093747</v>
      </c>
      <c r="AU151" s="120">
        <f t="shared" si="129"/>
        <v>51.237579503472098</v>
      </c>
    </row>
    <row r="152" spans="3:47" x14ac:dyDescent="0.2">
      <c r="C152" s="21"/>
      <c r="D152" s="21"/>
      <c r="P152" s="14"/>
      <c r="Z152">
        <f t="shared" si="116"/>
        <v>0</v>
      </c>
      <c r="AA152" s="120">
        <f t="shared" si="117"/>
        <v>7.8371169394205117E-3</v>
      </c>
      <c r="AB152" s="120">
        <f t="shared" si="118"/>
        <v>-9999</v>
      </c>
      <c r="AC152" s="120">
        <f t="shared" si="119"/>
        <v>0</v>
      </c>
      <c r="AD152" s="120">
        <f t="shared" si="120"/>
        <v>-9999</v>
      </c>
      <c r="AE152" s="120">
        <f t="shared" si="121"/>
        <v>0</v>
      </c>
      <c r="AF152">
        <f t="shared" si="122"/>
        <v>-9999</v>
      </c>
      <c r="AG152" s="136"/>
      <c r="AH152">
        <f t="shared" si="123"/>
        <v>-1.5583209659680162E-2</v>
      </c>
      <c r="AI152">
        <f t="shared" si="124"/>
        <v>1.0156854388407157</v>
      </c>
      <c r="AJ152">
        <f t="shared" si="125"/>
        <v>-0.65561619635665369</v>
      </c>
      <c r="AK152">
        <f t="shared" si="126"/>
        <v>2.5704960239620465E-2</v>
      </c>
      <c r="AL152">
        <f t="shared" si="127"/>
        <v>1.022902850585159</v>
      </c>
      <c r="AM152">
        <f t="shared" si="128"/>
        <v>0.56126581568819556</v>
      </c>
      <c r="AN152" s="120">
        <f t="shared" si="130"/>
        <v>51.262876019763496</v>
      </c>
      <c r="AO152" s="120">
        <f t="shared" si="130"/>
        <v>51.26287601976302</v>
      </c>
      <c r="AP152" s="120">
        <f t="shared" si="130"/>
        <v>51.262876019733497</v>
      </c>
      <c r="AQ152" s="120">
        <f t="shared" si="130"/>
        <v>51.262876017926274</v>
      </c>
      <c r="AR152" s="120">
        <f t="shared" si="130"/>
        <v>51.262875907298294</v>
      </c>
      <c r="AS152" s="120">
        <f t="shared" si="130"/>
        <v>51.262869135290259</v>
      </c>
      <c r="AT152" s="120">
        <f t="shared" si="130"/>
        <v>51.262454727093747</v>
      </c>
      <c r="AU152" s="120">
        <f t="shared" si="129"/>
        <v>51.237579503472098</v>
      </c>
    </row>
    <row r="153" spans="3:47" x14ac:dyDescent="0.2">
      <c r="C153" s="21"/>
      <c r="D153" s="21"/>
      <c r="P153" s="14"/>
      <c r="Z153">
        <f t="shared" si="116"/>
        <v>0</v>
      </c>
      <c r="AA153" s="120">
        <f t="shared" si="117"/>
        <v>7.8371169394205117E-3</v>
      </c>
      <c r="AB153" s="120">
        <f t="shared" si="118"/>
        <v>-9999</v>
      </c>
      <c r="AC153" s="120">
        <f t="shared" si="119"/>
        <v>0</v>
      </c>
      <c r="AD153" s="120">
        <f t="shared" si="120"/>
        <v>-9999</v>
      </c>
      <c r="AE153" s="120">
        <f t="shared" si="121"/>
        <v>0</v>
      </c>
      <c r="AF153">
        <f t="shared" si="122"/>
        <v>-9999</v>
      </c>
      <c r="AG153" s="136"/>
      <c r="AH153">
        <f t="shared" si="123"/>
        <v>-1.5583209659680162E-2</v>
      </c>
      <c r="AI153">
        <f t="shared" si="124"/>
        <v>1.0156854388407157</v>
      </c>
      <c r="AJ153">
        <f t="shared" si="125"/>
        <v>-0.65561619635665369</v>
      </c>
      <c r="AK153">
        <f t="shared" si="126"/>
        <v>2.5704960239620465E-2</v>
      </c>
      <c r="AL153">
        <f t="shared" si="127"/>
        <v>1.022902850585159</v>
      </c>
      <c r="AM153">
        <f t="shared" si="128"/>
        <v>0.56126581568819556</v>
      </c>
      <c r="AN153" s="120">
        <f t="shared" si="130"/>
        <v>51.262876019763496</v>
      </c>
      <c r="AO153" s="120">
        <f t="shared" si="130"/>
        <v>51.26287601976302</v>
      </c>
      <c r="AP153" s="120">
        <f t="shared" si="130"/>
        <v>51.262876019733497</v>
      </c>
      <c r="AQ153" s="120">
        <f t="shared" si="130"/>
        <v>51.262876017926274</v>
      </c>
      <c r="AR153" s="120">
        <f t="shared" si="130"/>
        <v>51.262875907298294</v>
      </c>
      <c r="AS153" s="120">
        <f t="shared" si="130"/>
        <v>51.262869135290259</v>
      </c>
      <c r="AT153" s="120">
        <f t="shared" si="130"/>
        <v>51.262454727093747</v>
      </c>
      <c r="AU153" s="120">
        <f t="shared" si="129"/>
        <v>51.237579503472098</v>
      </c>
    </row>
    <row r="154" spans="3:47" x14ac:dyDescent="0.2">
      <c r="C154" s="21"/>
      <c r="D154" s="21"/>
      <c r="P154" s="14"/>
      <c r="Z154">
        <f t="shared" si="116"/>
        <v>0</v>
      </c>
      <c r="AA154" s="120">
        <f t="shared" si="117"/>
        <v>7.8371169394205117E-3</v>
      </c>
      <c r="AB154" s="120">
        <f t="shared" si="118"/>
        <v>-9999</v>
      </c>
      <c r="AC154" s="120">
        <f t="shared" si="119"/>
        <v>0</v>
      </c>
      <c r="AD154" s="120">
        <f t="shared" si="120"/>
        <v>-9999</v>
      </c>
      <c r="AE154" s="120">
        <f t="shared" si="121"/>
        <v>0</v>
      </c>
      <c r="AF154">
        <f t="shared" si="122"/>
        <v>-9999</v>
      </c>
      <c r="AG154" s="136"/>
      <c r="AH154">
        <f t="shared" si="123"/>
        <v>-1.5583209659680162E-2</v>
      </c>
      <c r="AI154">
        <f t="shared" si="124"/>
        <v>1.0156854388407157</v>
      </c>
      <c r="AJ154">
        <f t="shared" si="125"/>
        <v>-0.65561619635665369</v>
      </c>
      <c r="AK154">
        <f t="shared" si="126"/>
        <v>2.5704960239620465E-2</v>
      </c>
      <c r="AL154">
        <f t="shared" si="127"/>
        <v>1.022902850585159</v>
      </c>
      <c r="AM154">
        <f t="shared" si="128"/>
        <v>0.56126581568819556</v>
      </c>
      <c r="AN154" s="120">
        <f t="shared" si="130"/>
        <v>51.262876019763496</v>
      </c>
      <c r="AO154" s="120">
        <f t="shared" si="130"/>
        <v>51.26287601976302</v>
      </c>
      <c r="AP154" s="120">
        <f t="shared" si="130"/>
        <v>51.262876019733497</v>
      </c>
      <c r="AQ154" s="120">
        <f t="shared" si="130"/>
        <v>51.262876017926274</v>
      </c>
      <c r="AR154" s="120">
        <f t="shared" si="130"/>
        <v>51.262875907298294</v>
      </c>
      <c r="AS154" s="120">
        <f t="shared" si="130"/>
        <v>51.262869135290259</v>
      </c>
      <c r="AT154" s="120">
        <f t="shared" si="130"/>
        <v>51.262454727093747</v>
      </c>
      <c r="AU154" s="120">
        <f t="shared" si="129"/>
        <v>51.237579503472098</v>
      </c>
    </row>
    <row r="155" spans="3:47" x14ac:dyDescent="0.2">
      <c r="C155" s="21"/>
      <c r="D155" s="21"/>
      <c r="P155" s="14"/>
      <c r="Z155">
        <f t="shared" si="116"/>
        <v>0</v>
      </c>
      <c r="AA155" s="120">
        <f t="shared" si="117"/>
        <v>7.8371169394205117E-3</v>
      </c>
      <c r="AB155" s="120">
        <f t="shared" si="118"/>
        <v>-9999</v>
      </c>
      <c r="AC155" s="120">
        <f t="shared" si="119"/>
        <v>0</v>
      </c>
      <c r="AD155" s="120">
        <f t="shared" si="120"/>
        <v>-9999</v>
      </c>
      <c r="AE155" s="120">
        <f t="shared" si="121"/>
        <v>0</v>
      </c>
      <c r="AF155">
        <f t="shared" si="122"/>
        <v>-9999</v>
      </c>
      <c r="AG155" s="136"/>
      <c r="AH155">
        <f t="shared" si="123"/>
        <v>-1.5583209659680162E-2</v>
      </c>
      <c r="AI155">
        <f t="shared" si="124"/>
        <v>1.0156854388407157</v>
      </c>
      <c r="AJ155">
        <f t="shared" si="125"/>
        <v>-0.65561619635665369</v>
      </c>
      <c r="AK155">
        <f t="shared" si="126"/>
        <v>2.5704960239620465E-2</v>
      </c>
      <c r="AL155">
        <f t="shared" si="127"/>
        <v>1.022902850585159</v>
      </c>
      <c r="AM155">
        <f t="shared" si="128"/>
        <v>0.56126581568819556</v>
      </c>
      <c r="AN155" s="120">
        <f t="shared" si="130"/>
        <v>51.262876019763496</v>
      </c>
      <c r="AO155" s="120">
        <f t="shared" si="130"/>
        <v>51.26287601976302</v>
      </c>
      <c r="AP155" s="120">
        <f t="shared" si="130"/>
        <v>51.262876019733497</v>
      </c>
      <c r="AQ155" s="120">
        <f t="shared" si="130"/>
        <v>51.262876017926274</v>
      </c>
      <c r="AR155" s="120">
        <f t="shared" si="130"/>
        <v>51.262875907298294</v>
      </c>
      <c r="AS155" s="120">
        <f t="shared" si="130"/>
        <v>51.262869135290259</v>
      </c>
      <c r="AT155" s="120">
        <f t="shared" si="130"/>
        <v>51.262454727093747</v>
      </c>
      <c r="AU155" s="120">
        <f t="shared" si="129"/>
        <v>51.237579503472098</v>
      </c>
    </row>
    <row r="156" spans="3:47" x14ac:dyDescent="0.2">
      <c r="C156" s="21"/>
      <c r="D156" s="21"/>
      <c r="P156" s="14"/>
      <c r="Z156">
        <f t="shared" si="116"/>
        <v>0</v>
      </c>
      <c r="AA156" s="120">
        <f t="shared" si="117"/>
        <v>7.8371169394205117E-3</v>
      </c>
      <c r="AB156" s="120">
        <f t="shared" si="118"/>
        <v>-9999</v>
      </c>
      <c r="AC156" s="120">
        <f t="shared" si="119"/>
        <v>0</v>
      </c>
      <c r="AD156" s="120">
        <f t="shared" si="120"/>
        <v>-9999</v>
      </c>
      <c r="AE156" s="120">
        <f t="shared" si="121"/>
        <v>0</v>
      </c>
      <c r="AF156">
        <f t="shared" si="122"/>
        <v>-9999</v>
      </c>
      <c r="AG156" s="136"/>
      <c r="AH156">
        <f t="shared" si="123"/>
        <v>-1.5583209659680162E-2</v>
      </c>
      <c r="AI156">
        <f t="shared" si="124"/>
        <v>1.0156854388407157</v>
      </c>
      <c r="AJ156">
        <f t="shared" si="125"/>
        <v>-0.65561619635665369</v>
      </c>
      <c r="AK156">
        <f t="shared" si="126"/>
        <v>2.5704960239620465E-2</v>
      </c>
      <c r="AL156">
        <f t="shared" si="127"/>
        <v>1.022902850585159</v>
      </c>
      <c r="AM156">
        <f t="shared" si="128"/>
        <v>0.56126581568819556</v>
      </c>
      <c r="AN156" s="120">
        <f t="shared" si="130"/>
        <v>51.262876019763496</v>
      </c>
      <c r="AO156" s="120">
        <f t="shared" si="130"/>
        <v>51.26287601976302</v>
      </c>
      <c r="AP156" s="120">
        <f t="shared" si="130"/>
        <v>51.262876019733497</v>
      </c>
      <c r="AQ156" s="120">
        <f t="shared" si="130"/>
        <v>51.262876017926274</v>
      </c>
      <c r="AR156" s="120">
        <f t="shared" si="130"/>
        <v>51.262875907298294</v>
      </c>
      <c r="AS156" s="120">
        <f t="shared" si="130"/>
        <v>51.262869135290259</v>
      </c>
      <c r="AT156" s="120">
        <f t="shared" si="130"/>
        <v>51.262454727093747</v>
      </c>
      <c r="AU156" s="120">
        <f t="shared" si="129"/>
        <v>51.237579503472098</v>
      </c>
    </row>
    <row r="157" spans="3:47" x14ac:dyDescent="0.2">
      <c r="C157" s="21"/>
      <c r="D157" s="21"/>
      <c r="P157" s="14"/>
      <c r="Z157">
        <f t="shared" si="116"/>
        <v>0</v>
      </c>
      <c r="AA157" s="120">
        <f t="shared" si="117"/>
        <v>7.8371169394205117E-3</v>
      </c>
      <c r="AB157" s="120">
        <f t="shared" si="118"/>
        <v>-9999</v>
      </c>
      <c r="AC157" s="120">
        <f t="shared" si="119"/>
        <v>0</v>
      </c>
      <c r="AD157" s="120">
        <f t="shared" si="120"/>
        <v>-9999</v>
      </c>
      <c r="AE157" s="120">
        <f t="shared" si="121"/>
        <v>0</v>
      </c>
      <c r="AF157">
        <f t="shared" si="122"/>
        <v>-9999</v>
      </c>
      <c r="AG157" s="136"/>
      <c r="AH157">
        <f t="shared" si="123"/>
        <v>-1.5583209659680162E-2</v>
      </c>
      <c r="AI157">
        <f t="shared" si="124"/>
        <v>1.0156854388407157</v>
      </c>
      <c r="AJ157">
        <f t="shared" si="125"/>
        <v>-0.65561619635665369</v>
      </c>
      <c r="AK157">
        <f t="shared" si="126"/>
        <v>2.5704960239620465E-2</v>
      </c>
      <c r="AL157">
        <f t="shared" si="127"/>
        <v>1.022902850585159</v>
      </c>
      <c r="AM157">
        <f t="shared" si="128"/>
        <v>0.56126581568819556</v>
      </c>
      <c r="AN157" s="120">
        <f t="shared" si="130"/>
        <v>51.262876019763496</v>
      </c>
      <c r="AO157" s="120">
        <f t="shared" si="130"/>
        <v>51.26287601976302</v>
      </c>
      <c r="AP157" s="120">
        <f t="shared" si="130"/>
        <v>51.262876019733497</v>
      </c>
      <c r="AQ157" s="120">
        <f t="shared" si="130"/>
        <v>51.262876017926274</v>
      </c>
      <c r="AR157" s="120">
        <f t="shared" si="130"/>
        <v>51.262875907298294</v>
      </c>
      <c r="AS157" s="120">
        <f t="shared" si="130"/>
        <v>51.262869135290259</v>
      </c>
      <c r="AT157" s="120">
        <f t="shared" si="130"/>
        <v>51.262454727093747</v>
      </c>
      <c r="AU157" s="120">
        <f t="shared" si="129"/>
        <v>51.237579503472098</v>
      </c>
    </row>
    <row r="158" spans="3:47" x14ac:dyDescent="0.2">
      <c r="C158" s="21"/>
      <c r="D158" s="21"/>
      <c r="P158" s="14"/>
      <c r="Z158">
        <f t="shared" si="116"/>
        <v>0</v>
      </c>
      <c r="AA158" s="120">
        <f t="shared" si="117"/>
        <v>7.8371169394205117E-3</v>
      </c>
      <c r="AB158" s="120">
        <f t="shared" si="118"/>
        <v>-9999</v>
      </c>
      <c r="AC158" s="120">
        <f t="shared" si="119"/>
        <v>0</v>
      </c>
      <c r="AD158" s="120">
        <f t="shared" si="120"/>
        <v>-9999</v>
      </c>
      <c r="AE158" s="120">
        <f t="shared" si="121"/>
        <v>0</v>
      </c>
      <c r="AF158">
        <f t="shared" si="122"/>
        <v>-9999</v>
      </c>
      <c r="AG158" s="136"/>
      <c r="AH158">
        <f t="shared" si="123"/>
        <v>-1.5583209659680162E-2</v>
      </c>
      <c r="AI158">
        <f t="shared" si="124"/>
        <v>1.0156854388407157</v>
      </c>
      <c r="AJ158">
        <f t="shared" si="125"/>
        <v>-0.65561619635665369</v>
      </c>
      <c r="AK158">
        <f t="shared" si="126"/>
        <v>2.5704960239620465E-2</v>
      </c>
      <c r="AL158">
        <f t="shared" si="127"/>
        <v>1.022902850585159</v>
      </c>
      <c r="AM158">
        <f t="shared" si="128"/>
        <v>0.56126581568819556</v>
      </c>
      <c r="AN158" s="120">
        <f t="shared" si="130"/>
        <v>51.262876019763496</v>
      </c>
      <c r="AO158" s="120">
        <f t="shared" si="130"/>
        <v>51.26287601976302</v>
      </c>
      <c r="AP158" s="120">
        <f t="shared" si="130"/>
        <v>51.262876019733497</v>
      </c>
      <c r="AQ158" s="120">
        <f t="shared" si="130"/>
        <v>51.262876017926274</v>
      </c>
      <c r="AR158" s="120">
        <f t="shared" si="130"/>
        <v>51.262875907298294</v>
      </c>
      <c r="AS158" s="120">
        <f t="shared" si="130"/>
        <v>51.262869135290259</v>
      </c>
      <c r="AT158" s="120">
        <f t="shared" si="130"/>
        <v>51.262454727093747</v>
      </c>
      <c r="AU158" s="120">
        <f t="shared" si="129"/>
        <v>51.237579503472098</v>
      </c>
    </row>
    <row r="159" spans="3:47" x14ac:dyDescent="0.2">
      <c r="C159" s="21"/>
      <c r="D159" s="21"/>
      <c r="P159" s="14"/>
      <c r="Z159">
        <f t="shared" si="116"/>
        <v>0</v>
      </c>
      <c r="AA159" s="120">
        <f t="shared" si="117"/>
        <v>7.8371169394205117E-3</v>
      </c>
      <c r="AB159" s="120">
        <f t="shared" si="118"/>
        <v>-9999</v>
      </c>
      <c r="AC159" s="120">
        <f t="shared" si="119"/>
        <v>0</v>
      </c>
      <c r="AD159" s="120">
        <f t="shared" si="120"/>
        <v>-9999</v>
      </c>
      <c r="AE159" s="120">
        <f t="shared" si="121"/>
        <v>0</v>
      </c>
      <c r="AF159">
        <f t="shared" si="122"/>
        <v>-9999</v>
      </c>
      <c r="AG159" s="136"/>
      <c r="AH159">
        <f t="shared" si="123"/>
        <v>-1.5583209659680162E-2</v>
      </c>
      <c r="AI159">
        <f t="shared" si="124"/>
        <v>1.0156854388407157</v>
      </c>
      <c r="AJ159">
        <f t="shared" si="125"/>
        <v>-0.65561619635665369</v>
      </c>
      <c r="AK159">
        <f t="shared" si="126"/>
        <v>2.5704960239620465E-2</v>
      </c>
      <c r="AL159">
        <f t="shared" si="127"/>
        <v>1.022902850585159</v>
      </c>
      <c r="AM159">
        <f t="shared" si="128"/>
        <v>0.56126581568819556</v>
      </c>
      <c r="AN159" s="120">
        <f t="shared" si="130"/>
        <v>51.262876019763496</v>
      </c>
      <c r="AO159" s="120">
        <f t="shared" si="130"/>
        <v>51.26287601976302</v>
      </c>
      <c r="AP159" s="120">
        <f t="shared" si="130"/>
        <v>51.262876019733497</v>
      </c>
      <c r="AQ159" s="120">
        <f t="shared" si="130"/>
        <v>51.262876017926274</v>
      </c>
      <c r="AR159" s="120">
        <f t="shared" si="130"/>
        <v>51.262875907298294</v>
      </c>
      <c r="AS159" s="120">
        <f t="shared" si="130"/>
        <v>51.262869135290259</v>
      </c>
      <c r="AT159" s="120">
        <f t="shared" si="130"/>
        <v>51.262454727093747</v>
      </c>
      <c r="AU159" s="120">
        <f t="shared" si="129"/>
        <v>51.237579503472098</v>
      </c>
    </row>
    <row r="160" spans="3:47" x14ac:dyDescent="0.2">
      <c r="C160" s="21"/>
      <c r="D160" s="21"/>
      <c r="P160" s="14"/>
      <c r="Z160">
        <f t="shared" si="116"/>
        <v>0</v>
      </c>
      <c r="AA160" s="120">
        <f t="shared" si="117"/>
        <v>7.8371169394205117E-3</v>
      </c>
      <c r="AB160" s="120">
        <f t="shared" si="118"/>
        <v>-9999</v>
      </c>
      <c r="AC160" s="120">
        <f t="shared" si="119"/>
        <v>0</v>
      </c>
      <c r="AD160" s="120">
        <f t="shared" si="120"/>
        <v>-9999</v>
      </c>
      <c r="AE160" s="120">
        <f t="shared" si="121"/>
        <v>0</v>
      </c>
      <c r="AF160">
        <f t="shared" si="122"/>
        <v>-9999</v>
      </c>
      <c r="AG160" s="136"/>
      <c r="AH160">
        <f t="shared" si="123"/>
        <v>-1.5583209659680162E-2</v>
      </c>
      <c r="AI160">
        <f t="shared" si="124"/>
        <v>1.0156854388407157</v>
      </c>
      <c r="AJ160">
        <f t="shared" si="125"/>
        <v>-0.65561619635665369</v>
      </c>
      <c r="AK160">
        <f t="shared" si="126"/>
        <v>2.5704960239620465E-2</v>
      </c>
      <c r="AL160">
        <f t="shared" si="127"/>
        <v>1.022902850585159</v>
      </c>
      <c r="AM160">
        <f t="shared" si="128"/>
        <v>0.56126581568819556</v>
      </c>
      <c r="AN160" s="120">
        <f t="shared" si="130"/>
        <v>51.262876019763496</v>
      </c>
      <c r="AO160" s="120">
        <f t="shared" si="130"/>
        <v>51.26287601976302</v>
      </c>
      <c r="AP160" s="120">
        <f t="shared" si="130"/>
        <v>51.262876019733497</v>
      </c>
      <c r="AQ160" s="120">
        <f t="shared" si="130"/>
        <v>51.262876017926274</v>
      </c>
      <c r="AR160" s="120">
        <f t="shared" si="130"/>
        <v>51.262875907298294</v>
      </c>
      <c r="AS160" s="120">
        <f t="shared" si="130"/>
        <v>51.262869135290259</v>
      </c>
      <c r="AT160" s="120">
        <f t="shared" si="130"/>
        <v>51.262454727093747</v>
      </c>
      <c r="AU160" s="120">
        <f t="shared" si="129"/>
        <v>51.237579503472098</v>
      </c>
    </row>
    <row r="161" spans="3:48" x14ac:dyDescent="0.2">
      <c r="C161" s="21"/>
      <c r="D161" s="21"/>
      <c r="P161" s="14"/>
      <c r="Z161" s="139">
        <f t="shared" si="116"/>
        <v>0</v>
      </c>
      <c r="AA161" s="139">
        <f t="shared" si="117"/>
        <v>7.8371169394205117E-3</v>
      </c>
      <c r="AB161" s="120">
        <f t="shared" si="118"/>
        <v>-9999</v>
      </c>
      <c r="AC161" s="139">
        <f t="shared" si="119"/>
        <v>0</v>
      </c>
      <c r="AD161" s="139">
        <f t="shared" si="120"/>
        <v>-9999</v>
      </c>
      <c r="AE161" s="139">
        <f t="shared" si="121"/>
        <v>0</v>
      </c>
      <c r="AF161" s="139">
        <f t="shared" si="122"/>
        <v>-9999</v>
      </c>
      <c r="AG161" s="143"/>
      <c r="AH161" s="139">
        <f t="shared" si="123"/>
        <v>-1.5583209659680162E-2</v>
      </c>
      <c r="AI161" s="139">
        <f t="shared" si="124"/>
        <v>1.0156854388407157</v>
      </c>
      <c r="AJ161" s="139">
        <f t="shared" si="125"/>
        <v>-0.65561619635665369</v>
      </c>
      <c r="AK161" s="139">
        <f t="shared" si="126"/>
        <v>2.5704960239620465E-2</v>
      </c>
      <c r="AL161" s="139">
        <f t="shared" si="127"/>
        <v>1.022902850585159</v>
      </c>
      <c r="AM161" s="139">
        <f t="shared" si="128"/>
        <v>0.56126581568819556</v>
      </c>
      <c r="AN161" s="139">
        <f t="shared" ref="AN161:AT170" si="131">$AU161+$AB$7*SIN(AO161)</f>
        <v>51.262876019763496</v>
      </c>
      <c r="AO161" s="139">
        <f t="shared" si="131"/>
        <v>51.26287601976302</v>
      </c>
      <c r="AP161" s="139">
        <f t="shared" si="131"/>
        <v>51.262876019733497</v>
      </c>
      <c r="AQ161" s="139">
        <f t="shared" si="131"/>
        <v>51.262876017926274</v>
      </c>
      <c r="AR161" s="139">
        <f t="shared" si="131"/>
        <v>51.262875907298294</v>
      </c>
      <c r="AS161" s="139">
        <f t="shared" si="131"/>
        <v>51.262869135290259</v>
      </c>
      <c r="AT161" s="139">
        <f t="shared" si="131"/>
        <v>51.262454727093747</v>
      </c>
      <c r="AU161" s="139">
        <f t="shared" si="129"/>
        <v>51.237579503472098</v>
      </c>
    </row>
    <row r="162" spans="3:48" x14ac:dyDescent="0.2">
      <c r="C162" s="21"/>
      <c r="D162" s="21"/>
      <c r="P162" s="14"/>
      <c r="Z162" s="139">
        <f t="shared" si="116"/>
        <v>0</v>
      </c>
      <c r="AA162" s="139">
        <f t="shared" si="117"/>
        <v>7.8371169394205117E-3</v>
      </c>
      <c r="AB162" s="120">
        <f t="shared" si="118"/>
        <v>-9999</v>
      </c>
      <c r="AC162" s="139">
        <f t="shared" si="119"/>
        <v>0</v>
      </c>
      <c r="AD162" s="139">
        <f t="shared" si="120"/>
        <v>-9999</v>
      </c>
      <c r="AE162" s="139">
        <f t="shared" si="121"/>
        <v>0</v>
      </c>
      <c r="AF162" s="139">
        <f t="shared" si="122"/>
        <v>-9999</v>
      </c>
      <c r="AG162" s="143"/>
      <c r="AH162" s="139">
        <f t="shared" si="123"/>
        <v>-1.5583209659680162E-2</v>
      </c>
      <c r="AI162" s="139">
        <f t="shared" si="124"/>
        <v>1.0156854388407157</v>
      </c>
      <c r="AJ162" s="139">
        <f t="shared" si="125"/>
        <v>-0.65561619635665369</v>
      </c>
      <c r="AK162" s="139">
        <f t="shared" si="126"/>
        <v>2.5704960239620465E-2</v>
      </c>
      <c r="AL162" s="139">
        <f t="shared" si="127"/>
        <v>1.022902850585159</v>
      </c>
      <c r="AM162" s="139">
        <f t="shared" si="128"/>
        <v>0.56126581568819556</v>
      </c>
      <c r="AN162" s="139">
        <f t="shared" si="131"/>
        <v>51.262876019763496</v>
      </c>
      <c r="AO162" s="139">
        <f t="shared" si="131"/>
        <v>51.26287601976302</v>
      </c>
      <c r="AP162" s="139">
        <f t="shared" si="131"/>
        <v>51.262876019733497</v>
      </c>
      <c r="AQ162" s="139">
        <f t="shared" si="131"/>
        <v>51.262876017926274</v>
      </c>
      <c r="AR162" s="139">
        <f t="shared" si="131"/>
        <v>51.262875907298294</v>
      </c>
      <c r="AS162" s="139">
        <f t="shared" si="131"/>
        <v>51.262869135290259</v>
      </c>
      <c r="AT162" s="139">
        <f t="shared" si="131"/>
        <v>51.262454727093747</v>
      </c>
      <c r="AU162" s="139">
        <f t="shared" si="129"/>
        <v>51.237579503472098</v>
      </c>
    </row>
    <row r="163" spans="3:48" x14ac:dyDescent="0.2">
      <c r="C163" s="21"/>
      <c r="D163" s="21"/>
      <c r="P163" s="14"/>
      <c r="Z163" s="139">
        <f t="shared" si="116"/>
        <v>0</v>
      </c>
      <c r="AA163" s="139">
        <f t="shared" si="117"/>
        <v>7.8371169394205117E-3</v>
      </c>
      <c r="AB163" s="120">
        <f t="shared" si="118"/>
        <v>-9999</v>
      </c>
      <c r="AC163" s="139">
        <f t="shared" si="119"/>
        <v>0</v>
      </c>
      <c r="AD163" s="139">
        <f t="shared" si="120"/>
        <v>-9999</v>
      </c>
      <c r="AE163" s="139">
        <f t="shared" si="121"/>
        <v>0</v>
      </c>
      <c r="AF163" s="139">
        <f t="shared" si="122"/>
        <v>-9999</v>
      </c>
      <c r="AG163" s="143"/>
      <c r="AH163" s="139">
        <f t="shared" si="123"/>
        <v>-1.5583209659680162E-2</v>
      </c>
      <c r="AI163" s="139">
        <f t="shared" si="124"/>
        <v>1.0156854388407157</v>
      </c>
      <c r="AJ163" s="139">
        <f t="shared" si="125"/>
        <v>-0.65561619635665369</v>
      </c>
      <c r="AK163" s="139">
        <f t="shared" si="126"/>
        <v>2.5704960239620465E-2</v>
      </c>
      <c r="AL163" s="139">
        <f t="shared" si="127"/>
        <v>1.022902850585159</v>
      </c>
      <c r="AM163" s="139">
        <f t="shared" si="128"/>
        <v>0.56126581568819556</v>
      </c>
      <c r="AN163" s="139">
        <f t="shared" si="131"/>
        <v>51.262876019763496</v>
      </c>
      <c r="AO163" s="139">
        <f t="shared" si="131"/>
        <v>51.26287601976302</v>
      </c>
      <c r="AP163" s="139">
        <f t="shared" si="131"/>
        <v>51.262876019733497</v>
      </c>
      <c r="AQ163" s="139">
        <f t="shared" si="131"/>
        <v>51.262876017926274</v>
      </c>
      <c r="AR163" s="139">
        <f t="shared" si="131"/>
        <v>51.262875907298294</v>
      </c>
      <c r="AS163" s="139">
        <f t="shared" si="131"/>
        <v>51.262869135290259</v>
      </c>
      <c r="AT163" s="139">
        <f t="shared" si="131"/>
        <v>51.262454727093747</v>
      </c>
      <c r="AU163" s="139">
        <f t="shared" si="129"/>
        <v>51.237579503472098</v>
      </c>
    </row>
    <row r="164" spans="3:48" x14ac:dyDescent="0.2">
      <c r="C164" s="21"/>
      <c r="D164" s="21"/>
      <c r="P164" s="14"/>
      <c r="Z164" s="139">
        <f t="shared" si="116"/>
        <v>0</v>
      </c>
      <c r="AA164" s="139">
        <f t="shared" si="117"/>
        <v>7.8371169394205117E-3</v>
      </c>
      <c r="AB164" s="120">
        <f t="shared" si="118"/>
        <v>-9999</v>
      </c>
      <c r="AC164" s="139">
        <f t="shared" si="119"/>
        <v>0</v>
      </c>
      <c r="AD164" s="139">
        <f t="shared" si="120"/>
        <v>-9999</v>
      </c>
      <c r="AE164" s="139">
        <f t="shared" si="121"/>
        <v>0</v>
      </c>
      <c r="AF164" s="139">
        <f t="shared" si="122"/>
        <v>-9999</v>
      </c>
      <c r="AG164" s="143"/>
      <c r="AH164" s="139">
        <f t="shared" si="123"/>
        <v>-1.5583209659680162E-2</v>
      </c>
      <c r="AI164" s="139">
        <f t="shared" si="124"/>
        <v>1.0156854388407157</v>
      </c>
      <c r="AJ164" s="139">
        <f t="shared" si="125"/>
        <v>-0.65561619635665369</v>
      </c>
      <c r="AK164" s="139">
        <f t="shared" si="126"/>
        <v>2.5704960239620465E-2</v>
      </c>
      <c r="AL164" s="139">
        <f t="shared" si="127"/>
        <v>1.022902850585159</v>
      </c>
      <c r="AM164" s="139">
        <f t="shared" si="128"/>
        <v>0.56126581568819556</v>
      </c>
      <c r="AN164" s="139">
        <f t="shared" si="131"/>
        <v>51.262876019763496</v>
      </c>
      <c r="AO164" s="139">
        <f t="shared" si="131"/>
        <v>51.26287601976302</v>
      </c>
      <c r="AP164" s="139">
        <f t="shared" si="131"/>
        <v>51.262876019733497</v>
      </c>
      <c r="AQ164" s="139">
        <f t="shared" si="131"/>
        <v>51.262876017926274</v>
      </c>
      <c r="AR164" s="139">
        <f t="shared" si="131"/>
        <v>51.262875907298294</v>
      </c>
      <c r="AS164" s="139">
        <f t="shared" si="131"/>
        <v>51.262869135290259</v>
      </c>
      <c r="AT164" s="139">
        <f t="shared" si="131"/>
        <v>51.262454727093747</v>
      </c>
      <c r="AU164" s="139">
        <f t="shared" si="129"/>
        <v>51.237579503472098</v>
      </c>
    </row>
    <row r="165" spans="3:48" x14ac:dyDescent="0.2">
      <c r="C165" s="21"/>
      <c r="D165" s="21"/>
      <c r="P165" s="14"/>
      <c r="Z165" s="139">
        <f t="shared" si="116"/>
        <v>0</v>
      </c>
      <c r="AA165" s="139">
        <f t="shared" si="117"/>
        <v>7.8371169394205117E-3</v>
      </c>
      <c r="AB165" s="120">
        <f t="shared" si="118"/>
        <v>-9999</v>
      </c>
      <c r="AC165" s="139">
        <f t="shared" si="119"/>
        <v>0</v>
      </c>
      <c r="AD165" s="139">
        <f t="shared" si="120"/>
        <v>-9999</v>
      </c>
      <c r="AE165" s="139">
        <f t="shared" si="121"/>
        <v>0</v>
      </c>
      <c r="AF165" s="139">
        <f t="shared" si="122"/>
        <v>-9999</v>
      </c>
      <c r="AG165" s="143"/>
      <c r="AH165" s="139">
        <f t="shared" si="123"/>
        <v>-1.5583209659680162E-2</v>
      </c>
      <c r="AI165" s="139">
        <f t="shared" si="124"/>
        <v>1.0156854388407157</v>
      </c>
      <c r="AJ165" s="139">
        <f t="shared" si="125"/>
        <v>-0.65561619635665369</v>
      </c>
      <c r="AK165" s="139">
        <f t="shared" si="126"/>
        <v>2.5704960239620465E-2</v>
      </c>
      <c r="AL165" s="139">
        <f t="shared" si="127"/>
        <v>1.022902850585159</v>
      </c>
      <c r="AM165" s="139">
        <f t="shared" si="128"/>
        <v>0.56126581568819556</v>
      </c>
      <c r="AN165" s="139">
        <f t="shared" si="131"/>
        <v>51.262876019763496</v>
      </c>
      <c r="AO165" s="139">
        <f t="shared" si="131"/>
        <v>51.26287601976302</v>
      </c>
      <c r="AP165" s="139">
        <f t="shared" si="131"/>
        <v>51.262876019733497</v>
      </c>
      <c r="AQ165" s="139">
        <f t="shared" si="131"/>
        <v>51.262876017926274</v>
      </c>
      <c r="AR165" s="139">
        <f t="shared" si="131"/>
        <v>51.262875907298294</v>
      </c>
      <c r="AS165" s="139">
        <f t="shared" si="131"/>
        <v>51.262869135290259</v>
      </c>
      <c r="AT165" s="139">
        <f t="shared" si="131"/>
        <v>51.262454727093747</v>
      </c>
      <c r="AU165" s="139">
        <f t="shared" si="129"/>
        <v>51.237579503472098</v>
      </c>
    </row>
    <row r="166" spans="3:48" x14ac:dyDescent="0.2">
      <c r="C166" s="21"/>
      <c r="D166" s="21"/>
      <c r="P166" s="14"/>
      <c r="Z166" s="139">
        <f t="shared" si="116"/>
        <v>0</v>
      </c>
      <c r="AA166" s="139">
        <f t="shared" si="117"/>
        <v>7.8371169394205117E-3</v>
      </c>
      <c r="AB166" s="120">
        <f t="shared" si="118"/>
        <v>-9999</v>
      </c>
      <c r="AC166" s="139">
        <f t="shared" si="119"/>
        <v>0</v>
      </c>
      <c r="AD166" s="139">
        <f t="shared" si="120"/>
        <v>-9999</v>
      </c>
      <c r="AE166" s="139">
        <f t="shared" si="121"/>
        <v>0</v>
      </c>
      <c r="AF166" s="139">
        <f t="shared" si="122"/>
        <v>-9999</v>
      </c>
      <c r="AG166" s="143"/>
      <c r="AH166" s="139">
        <f t="shared" si="123"/>
        <v>-1.5583209659680162E-2</v>
      </c>
      <c r="AI166" s="139">
        <f t="shared" si="124"/>
        <v>1.0156854388407157</v>
      </c>
      <c r="AJ166" s="139">
        <f t="shared" si="125"/>
        <v>-0.65561619635665369</v>
      </c>
      <c r="AK166" s="139">
        <f t="shared" si="126"/>
        <v>2.5704960239620465E-2</v>
      </c>
      <c r="AL166" s="139">
        <f t="shared" si="127"/>
        <v>1.022902850585159</v>
      </c>
      <c r="AM166" s="139">
        <f t="shared" si="128"/>
        <v>0.56126581568819556</v>
      </c>
      <c r="AN166" s="139">
        <f t="shared" si="131"/>
        <v>51.262876019763496</v>
      </c>
      <c r="AO166" s="139">
        <f t="shared" si="131"/>
        <v>51.26287601976302</v>
      </c>
      <c r="AP166" s="139">
        <f t="shared" si="131"/>
        <v>51.262876019733497</v>
      </c>
      <c r="AQ166" s="139">
        <f t="shared" si="131"/>
        <v>51.262876017926274</v>
      </c>
      <c r="AR166" s="139">
        <f t="shared" si="131"/>
        <v>51.262875907298294</v>
      </c>
      <c r="AS166" s="139">
        <f t="shared" si="131"/>
        <v>51.262869135290259</v>
      </c>
      <c r="AT166" s="139">
        <f t="shared" si="131"/>
        <v>51.262454727093747</v>
      </c>
      <c r="AU166" s="139">
        <f t="shared" si="129"/>
        <v>51.237579503472098</v>
      </c>
    </row>
    <row r="167" spans="3:48" x14ac:dyDescent="0.2">
      <c r="C167" s="21"/>
      <c r="D167" s="21"/>
      <c r="P167" s="14"/>
      <c r="Z167">
        <f t="shared" si="116"/>
        <v>0</v>
      </c>
      <c r="AA167" s="120">
        <f t="shared" si="117"/>
        <v>7.8371169394205117E-3</v>
      </c>
      <c r="AB167" s="120">
        <f t="shared" si="118"/>
        <v>-9999</v>
      </c>
      <c r="AC167" s="120">
        <f t="shared" si="119"/>
        <v>0</v>
      </c>
      <c r="AD167" s="120">
        <f t="shared" si="120"/>
        <v>-9999</v>
      </c>
      <c r="AE167" s="120">
        <f t="shared" si="121"/>
        <v>0</v>
      </c>
      <c r="AF167">
        <f t="shared" si="122"/>
        <v>-9999</v>
      </c>
      <c r="AG167" s="136"/>
      <c r="AH167">
        <f t="shared" si="123"/>
        <v>-1.5583209659680162E-2</v>
      </c>
      <c r="AI167">
        <f t="shared" si="124"/>
        <v>1.0156854388407157</v>
      </c>
      <c r="AJ167">
        <f t="shared" si="125"/>
        <v>-0.65561619635665369</v>
      </c>
      <c r="AK167">
        <f t="shared" si="126"/>
        <v>2.5704960239620465E-2</v>
      </c>
      <c r="AL167">
        <f t="shared" si="127"/>
        <v>1.022902850585159</v>
      </c>
      <c r="AM167">
        <f t="shared" si="128"/>
        <v>0.56126581568819556</v>
      </c>
      <c r="AN167" s="120">
        <f t="shared" si="131"/>
        <v>51.262876019763496</v>
      </c>
      <c r="AO167" s="120">
        <f t="shared" si="131"/>
        <v>51.26287601976302</v>
      </c>
      <c r="AP167" s="120">
        <f t="shared" si="131"/>
        <v>51.262876019733497</v>
      </c>
      <c r="AQ167" s="120">
        <f t="shared" si="131"/>
        <v>51.262876017926274</v>
      </c>
      <c r="AR167" s="120">
        <f t="shared" si="131"/>
        <v>51.262875907298294</v>
      </c>
      <c r="AS167" s="120">
        <f t="shared" si="131"/>
        <v>51.262869135290259</v>
      </c>
      <c r="AT167" s="120">
        <f t="shared" si="131"/>
        <v>51.262454727093747</v>
      </c>
      <c r="AU167" s="120">
        <f t="shared" si="129"/>
        <v>51.237579503472098</v>
      </c>
    </row>
    <row r="168" spans="3:48" x14ac:dyDescent="0.2">
      <c r="C168" s="21"/>
      <c r="D168" s="21"/>
      <c r="P168" s="14"/>
      <c r="Z168" s="139">
        <f t="shared" si="116"/>
        <v>0</v>
      </c>
      <c r="AA168" s="139">
        <f t="shared" si="117"/>
        <v>7.8371169394205117E-3</v>
      </c>
      <c r="AB168" s="120">
        <f t="shared" si="118"/>
        <v>-9999</v>
      </c>
      <c r="AC168" s="139">
        <f t="shared" si="119"/>
        <v>0</v>
      </c>
      <c r="AD168" s="139">
        <f t="shared" si="120"/>
        <v>-9999</v>
      </c>
      <c r="AE168" s="139">
        <f t="shared" si="121"/>
        <v>0</v>
      </c>
      <c r="AF168" s="139">
        <f t="shared" si="122"/>
        <v>-9999</v>
      </c>
      <c r="AG168" s="143"/>
      <c r="AH168" s="139">
        <f t="shared" si="123"/>
        <v>-1.5583209659680162E-2</v>
      </c>
      <c r="AI168" s="139">
        <f t="shared" si="124"/>
        <v>1.0156854388407157</v>
      </c>
      <c r="AJ168" s="139">
        <f t="shared" si="125"/>
        <v>-0.65561619635665369</v>
      </c>
      <c r="AK168" s="139">
        <f t="shared" si="126"/>
        <v>2.5704960239620465E-2</v>
      </c>
      <c r="AL168" s="139">
        <f t="shared" si="127"/>
        <v>1.022902850585159</v>
      </c>
      <c r="AM168" s="139">
        <f t="shared" si="128"/>
        <v>0.56126581568819556</v>
      </c>
      <c r="AN168" s="139">
        <f t="shared" si="131"/>
        <v>51.262876019763496</v>
      </c>
      <c r="AO168" s="139">
        <f t="shared" si="131"/>
        <v>51.26287601976302</v>
      </c>
      <c r="AP168" s="139">
        <f t="shared" si="131"/>
        <v>51.262876019733497</v>
      </c>
      <c r="AQ168" s="139">
        <f t="shared" si="131"/>
        <v>51.262876017926274</v>
      </c>
      <c r="AR168" s="139">
        <f t="shared" si="131"/>
        <v>51.262875907298294</v>
      </c>
      <c r="AS168" s="139">
        <f t="shared" si="131"/>
        <v>51.262869135290259</v>
      </c>
      <c r="AT168" s="139">
        <f t="shared" si="131"/>
        <v>51.262454727093747</v>
      </c>
      <c r="AU168" s="139">
        <f t="shared" si="129"/>
        <v>51.237579503472098</v>
      </c>
    </row>
    <row r="169" spans="3:48" x14ac:dyDescent="0.2">
      <c r="C169" s="21"/>
      <c r="D169" s="21"/>
      <c r="P169" s="14"/>
      <c r="Z169">
        <f t="shared" si="116"/>
        <v>0</v>
      </c>
      <c r="AA169" s="120">
        <f t="shared" si="117"/>
        <v>7.8371169394205117E-3</v>
      </c>
      <c r="AB169" s="120">
        <f t="shared" si="118"/>
        <v>-9999</v>
      </c>
      <c r="AC169" s="120">
        <f t="shared" si="119"/>
        <v>0</v>
      </c>
      <c r="AD169" s="120">
        <f t="shared" si="120"/>
        <v>-9999</v>
      </c>
      <c r="AE169" s="120">
        <f t="shared" si="121"/>
        <v>0</v>
      </c>
      <c r="AF169">
        <f t="shared" si="122"/>
        <v>-9999</v>
      </c>
      <c r="AG169" s="136"/>
      <c r="AH169">
        <f t="shared" si="123"/>
        <v>-1.5583209659680162E-2</v>
      </c>
      <c r="AI169">
        <f t="shared" si="124"/>
        <v>1.0156854388407157</v>
      </c>
      <c r="AJ169">
        <f t="shared" si="125"/>
        <v>-0.65561619635665369</v>
      </c>
      <c r="AK169">
        <f t="shared" si="126"/>
        <v>2.5704960239620465E-2</v>
      </c>
      <c r="AL169">
        <f t="shared" si="127"/>
        <v>1.022902850585159</v>
      </c>
      <c r="AM169">
        <f t="shared" si="128"/>
        <v>0.56126581568819556</v>
      </c>
      <c r="AN169" s="120">
        <f t="shared" si="131"/>
        <v>51.262876019763496</v>
      </c>
      <c r="AO169" s="120">
        <f t="shared" si="131"/>
        <v>51.26287601976302</v>
      </c>
      <c r="AP169" s="120">
        <f t="shared" si="131"/>
        <v>51.262876019733497</v>
      </c>
      <c r="AQ169" s="120">
        <f t="shared" si="131"/>
        <v>51.262876017926274</v>
      </c>
      <c r="AR169" s="120">
        <f t="shared" si="131"/>
        <v>51.262875907298294</v>
      </c>
      <c r="AS169" s="120">
        <f t="shared" si="131"/>
        <v>51.262869135290259</v>
      </c>
      <c r="AT169" s="120">
        <f t="shared" si="131"/>
        <v>51.262454727093747</v>
      </c>
      <c r="AU169" s="120">
        <f t="shared" si="129"/>
        <v>51.237579503472098</v>
      </c>
    </row>
    <row r="170" spans="3:48" x14ac:dyDescent="0.2">
      <c r="C170" s="21"/>
      <c r="D170" s="21"/>
      <c r="P170" s="14"/>
      <c r="Z170" s="139">
        <f t="shared" si="116"/>
        <v>0</v>
      </c>
      <c r="AA170" s="139">
        <f t="shared" si="117"/>
        <v>7.8371169394205117E-3</v>
      </c>
      <c r="AB170" s="120">
        <f t="shared" si="118"/>
        <v>-9999</v>
      </c>
      <c r="AC170" s="139">
        <f t="shared" si="119"/>
        <v>0</v>
      </c>
      <c r="AD170" s="139">
        <f t="shared" si="120"/>
        <v>-9999</v>
      </c>
      <c r="AE170" s="139">
        <f t="shared" si="121"/>
        <v>0</v>
      </c>
      <c r="AF170" s="139">
        <f t="shared" si="122"/>
        <v>-9999</v>
      </c>
      <c r="AG170" s="143"/>
      <c r="AH170" s="139">
        <f t="shared" si="123"/>
        <v>-1.5583209659680162E-2</v>
      </c>
      <c r="AI170" s="139">
        <f t="shared" si="124"/>
        <v>1.0156854388407157</v>
      </c>
      <c r="AJ170" s="139">
        <f t="shared" si="125"/>
        <v>-0.65561619635665369</v>
      </c>
      <c r="AK170" s="139">
        <f t="shared" si="126"/>
        <v>2.5704960239620465E-2</v>
      </c>
      <c r="AL170" s="139">
        <f t="shared" si="127"/>
        <v>1.022902850585159</v>
      </c>
      <c r="AM170" s="139">
        <f t="shared" si="128"/>
        <v>0.56126581568819556</v>
      </c>
      <c r="AN170" s="139">
        <f t="shared" si="131"/>
        <v>51.262876019763496</v>
      </c>
      <c r="AO170" s="139">
        <f t="shared" si="131"/>
        <v>51.26287601976302</v>
      </c>
      <c r="AP170" s="139">
        <f t="shared" si="131"/>
        <v>51.262876019733497</v>
      </c>
      <c r="AQ170" s="139">
        <f t="shared" si="131"/>
        <v>51.262876017926274</v>
      </c>
      <c r="AR170" s="139">
        <f t="shared" si="131"/>
        <v>51.262875907298294</v>
      </c>
      <c r="AS170" s="139">
        <f t="shared" si="131"/>
        <v>51.262869135290259</v>
      </c>
      <c r="AT170" s="139">
        <f t="shared" si="131"/>
        <v>51.262454727093747</v>
      </c>
      <c r="AU170" s="139">
        <f t="shared" si="129"/>
        <v>51.237579503472098</v>
      </c>
    </row>
    <row r="171" spans="3:48" x14ac:dyDescent="0.2">
      <c r="C171" s="21"/>
      <c r="D171" s="21"/>
      <c r="P171" s="14"/>
      <c r="Z171">
        <f t="shared" si="116"/>
        <v>0</v>
      </c>
      <c r="AA171" s="120">
        <f t="shared" si="117"/>
        <v>7.8371169394205117E-3</v>
      </c>
      <c r="AB171" s="120">
        <f t="shared" si="118"/>
        <v>-9999</v>
      </c>
      <c r="AC171" s="120">
        <f t="shared" si="119"/>
        <v>0</v>
      </c>
      <c r="AD171" s="120">
        <f t="shared" si="120"/>
        <v>-9999</v>
      </c>
      <c r="AE171" s="120">
        <f t="shared" si="121"/>
        <v>0</v>
      </c>
      <c r="AF171">
        <f t="shared" si="122"/>
        <v>-9999</v>
      </c>
      <c r="AG171" s="136"/>
      <c r="AH171">
        <f t="shared" si="123"/>
        <v>-1.5583209659680162E-2</v>
      </c>
      <c r="AI171">
        <f t="shared" si="124"/>
        <v>1.0156854388407157</v>
      </c>
      <c r="AJ171">
        <f t="shared" si="125"/>
        <v>-0.65561619635665369</v>
      </c>
      <c r="AK171">
        <f t="shared" si="126"/>
        <v>2.5704960239620465E-2</v>
      </c>
      <c r="AL171">
        <f t="shared" si="127"/>
        <v>1.022902850585159</v>
      </c>
      <c r="AM171">
        <f t="shared" si="128"/>
        <v>0.56126581568819556</v>
      </c>
      <c r="AN171" s="120">
        <f t="shared" ref="AN171:AT180" si="132">$AU171+$AB$7*SIN(AO171)</f>
        <v>51.262876019763496</v>
      </c>
      <c r="AO171" s="120">
        <f t="shared" si="132"/>
        <v>51.26287601976302</v>
      </c>
      <c r="AP171" s="120">
        <f t="shared" si="132"/>
        <v>51.262876019733497</v>
      </c>
      <c r="AQ171" s="120">
        <f t="shared" si="132"/>
        <v>51.262876017926274</v>
      </c>
      <c r="AR171" s="120">
        <f t="shared" si="132"/>
        <v>51.262875907298294</v>
      </c>
      <c r="AS171" s="120">
        <f t="shared" si="132"/>
        <v>51.262869135290259</v>
      </c>
      <c r="AT171" s="120">
        <f t="shared" si="132"/>
        <v>51.262454727093747</v>
      </c>
      <c r="AU171" s="120">
        <f t="shared" si="129"/>
        <v>51.237579503472098</v>
      </c>
      <c r="AV171" s="120"/>
    </row>
    <row r="172" spans="3:48" x14ac:dyDescent="0.2">
      <c r="C172" s="21"/>
      <c r="D172" s="21"/>
      <c r="P172" s="14"/>
      <c r="Z172" s="139">
        <f t="shared" si="116"/>
        <v>0</v>
      </c>
      <c r="AA172" s="139">
        <f t="shared" si="117"/>
        <v>7.8371169394205117E-3</v>
      </c>
      <c r="AB172" s="120">
        <f t="shared" si="118"/>
        <v>-9999</v>
      </c>
      <c r="AC172" s="139">
        <f t="shared" si="119"/>
        <v>0</v>
      </c>
      <c r="AD172" s="139">
        <f t="shared" si="120"/>
        <v>-9999</v>
      </c>
      <c r="AE172" s="139">
        <f t="shared" si="121"/>
        <v>0</v>
      </c>
      <c r="AF172" s="139">
        <f t="shared" si="122"/>
        <v>-9999</v>
      </c>
      <c r="AG172" s="143"/>
      <c r="AH172" s="139">
        <f t="shared" si="123"/>
        <v>-1.5583209659680162E-2</v>
      </c>
      <c r="AI172" s="139">
        <f t="shared" si="124"/>
        <v>1.0156854388407157</v>
      </c>
      <c r="AJ172" s="139">
        <f t="shared" si="125"/>
        <v>-0.65561619635665369</v>
      </c>
      <c r="AK172" s="139">
        <f t="shared" si="126"/>
        <v>2.5704960239620465E-2</v>
      </c>
      <c r="AL172" s="139">
        <f t="shared" si="127"/>
        <v>1.022902850585159</v>
      </c>
      <c r="AM172" s="139">
        <f t="shared" si="128"/>
        <v>0.56126581568819556</v>
      </c>
      <c r="AN172" s="139">
        <f t="shared" si="132"/>
        <v>51.262876019763496</v>
      </c>
      <c r="AO172" s="139">
        <f t="shared" si="132"/>
        <v>51.26287601976302</v>
      </c>
      <c r="AP172" s="139">
        <f t="shared" si="132"/>
        <v>51.262876019733497</v>
      </c>
      <c r="AQ172" s="139">
        <f t="shared" si="132"/>
        <v>51.262876017926274</v>
      </c>
      <c r="AR172" s="139">
        <f t="shared" si="132"/>
        <v>51.262875907298294</v>
      </c>
      <c r="AS172" s="139">
        <f t="shared" si="132"/>
        <v>51.262869135290259</v>
      </c>
      <c r="AT172" s="139">
        <f t="shared" si="132"/>
        <v>51.262454727093747</v>
      </c>
      <c r="AU172" s="139">
        <f t="shared" si="129"/>
        <v>51.237579503472098</v>
      </c>
    </row>
    <row r="173" spans="3:48" x14ac:dyDescent="0.2">
      <c r="C173" s="21"/>
      <c r="D173" s="21"/>
      <c r="P173" s="14"/>
      <c r="Z173" s="139">
        <f t="shared" si="116"/>
        <v>0</v>
      </c>
      <c r="AA173" s="139">
        <f t="shared" si="117"/>
        <v>7.8371169394205117E-3</v>
      </c>
      <c r="AB173" s="120">
        <f t="shared" si="118"/>
        <v>-9999</v>
      </c>
      <c r="AC173" s="139">
        <f t="shared" si="119"/>
        <v>0</v>
      </c>
      <c r="AD173" s="139">
        <f t="shared" si="120"/>
        <v>-9999</v>
      </c>
      <c r="AE173" s="139">
        <f t="shared" si="121"/>
        <v>0</v>
      </c>
      <c r="AF173" s="139">
        <f t="shared" si="122"/>
        <v>-9999</v>
      </c>
      <c r="AG173" s="143"/>
      <c r="AH173" s="139">
        <f t="shared" si="123"/>
        <v>-1.5583209659680162E-2</v>
      </c>
      <c r="AI173" s="139">
        <f t="shared" si="124"/>
        <v>1.0156854388407157</v>
      </c>
      <c r="AJ173" s="139">
        <f t="shared" si="125"/>
        <v>-0.65561619635665369</v>
      </c>
      <c r="AK173" s="139">
        <f t="shared" si="126"/>
        <v>2.5704960239620465E-2</v>
      </c>
      <c r="AL173" s="139">
        <f t="shared" si="127"/>
        <v>1.022902850585159</v>
      </c>
      <c r="AM173" s="139">
        <f t="shared" si="128"/>
        <v>0.56126581568819556</v>
      </c>
      <c r="AN173" s="139">
        <f t="shared" si="132"/>
        <v>51.262876019763496</v>
      </c>
      <c r="AO173" s="139">
        <f t="shared" si="132"/>
        <v>51.26287601976302</v>
      </c>
      <c r="AP173" s="139">
        <f t="shared" si="132"/>
        <v>51.262876019733497</v>
      </c>
      <c r="AQ173" s="139">
        <f t="shared" si="132"/>
        <v>51.262876017926274</v>
      </c>
      <c r="AR173" s="139">
        <f t="shared" si="132"/>
        <v>51.262875907298294</v>
      </c>
      <c r="AS173" s="139">
        <f t="shared" si="132"/>
        <v>51.262869135290259</v>
      </c>
      <c r="AT173" s="139">
        <f t="shared" si="132"/>
        <v>51.262454727093747</v>
      </c>
      <c r="AU173" s="139">
        <f t="shared" si="129"/>
        <v>51.237579503472098</v>
      </c>
    </row>
    <row r="174" spans="3:48" x14ac:dyDescent="0.2">
      <c r="C174" s="21"/>
      <c r="D174" s="21"/>
      <c r="P174" s="14"/>
      <c r="Z174">
        <f t="shared" si="116"/>
        <v>0</v>
      </c>
      <c r="AA174" s="120">
        <f t="shared" si="117"/>
        <v>7.8371169394205117E-3</v>
      </c>
      <c r="AB174" s="120">
        <f t="shared" si="118"/>
        <v>-9999</v>
      </c>
      <c r="AC174" s="120">
        <f t="shared" si="119"/>
        <v>0</v>
      </c>
      <c r="AD174" s="120">
        <f t="shared" si="120"/>
        <v>-9999</v>
      </c>
      <c r="AE174" s="120">
        <f t="shared" si="121"/>
        <v>0</v>
      </c>
      <c r="AF174">
        <f t="shared" si="122"/>
        <v>-9999</v>
      </c>
      <c r="AG174" s="136"/>
      <c r="AH174">
        <f t="shared" si="123"/>
        <v>-1.5583209659680162E-2</v>
      </c>
      <c r="AI174">
        <f t="shared" si="124"/>
        <v>1.0156854388407157</v>
      </c>
      <c r="AJ174">
        <f t="shared" si="125"/>
        <v>-0.65561619635665369</v>
      </c>
      <c r="AK174">
        <f t="shared" si="126"/>
        <v>2.5704960239620465E-2</v>
      </c>
      <c r="AL174">
        <f t="shared" si="127"/>
        <v>1.022902850585159</v>
      </c>
      <c r="AM174">
        <f t="shared" si="128"/>
        <v>0.56126581568819556</v>
      </c>
      <c r="AN174" s="120">
        <f t="shared" si="132"/>
        <v>51.262876019763496</v>
      </c>
      <c r="AO174" s="120">
        <f t="shared" si="132"/>
        <v>51.26287601976302</v>
      </c>
      <c r="AP174" s="120">
        <f t="shared" si="132"/>
        <v>51.262876019733497</v>
      </c>
      <c r="AQ174" s="120">
        <f t="shared" si="132"/>
        <v>51.262876017926274</v>
      </c>
      <c r="AR174" s="120">
        <f t="shared" si="132"/>
        <v>51.262875907298294</v>
      </c>
      <c r="AS174" s="120">
        <f t="shared" si="132"/>
        <v>51.262869135290259</v>
      </c>
      <c r="AT174" s="120">
        <f t="shared" si="132"/>
        <v>51.262454727093747</v>
      </c>
      <c r="AU174" s="120">
        <f t="shared" si="129"/>
        <v>51.237579503472098</v>
      </c>
      <c r="AV174" s="120"/>
    </row>
    <row r="175" spans="3:48" x14ac:dyDescent="0.2">
      <c r="C175" s="21"/>
      <c r="D175" s="21"/>
      <c r="P175" s="14"/>
      <c r="Z175">
        <f t="shared" si="116"/>
        <v>0</v>
      </c>
      <c r="AA175" s="120">
        <f t="shared" si="117"/>
        <v>7.8371169394205117E-3</v>
      </c>
      <c r="AB175" s="120">
        <f t="shared" si="118"/>
        <v>-9999</v>
      </c>
      <c r="AC175" s="120">
        <f t="shared" si="119"/>
        <v>0</v>
      </c>
      <c r="AD175" s="120">
        <f t="shared" si="120"/>
        <v>-9999</v>
      </c>
      <c r="AE175" s="120">
        <f t="shared" si="121"/>
        <v>0</v>
      </c>
      <c r="AF175">
        <f t="shared" si="122"/>
        <v>-9999</v>
      </c>
      <c r="AG175" s="136"/>
      <c r="AH175">
        <f t="shared" si="123"/>
        <v>-1.5583209659680162E-2</v>
      </c>
      <c r="AI175">
        <f t="shared" si="124"/>
        <v>1.0156854388407157</v>
      </c>
      <c r="AJ175">
        <f t="shared" si="125"/>
        <v>-0.65561619635665369</v>
      </c>
      <c r="AK175">
        <f t="shared" si="126"/>
        <v>2.5704960239620465E-2</v>
      </c>
      <c r="AL175">
        <f t="shared" si="127"/>
        <v>1.022902850585159</v>
      </c>
      <c r="AM175">
        <f t="shared" si="128"/>
        <v>0.56126581568819556</v>
      </c>
      <c r="AN175" s="120">
        <f t="shared" si="132"/>
        <v>51.262876019763496</v>
      </c>
      <c r="AO175" s="120">
        <f t="shared" si="132"/>
        <v>51.26287601976302</v>
      </c>
      <c r="AP175" s="120">
        <f t="shared" si="132"/>
        <v>51.262876019733497</v>
      </c>
      <c r="AQ175" s="120">
        <f t="shared" si="132"/>
        <v>51.262876017926274</v>
      </c>
      <c r="AR175" s="120">
        <f t="shared" si="132"/>
        <v>51.262875907298294</v>
      </c>
      <c r="AS175" s="120">
        <f t="shared" si="132"/>
        <v>51.262869135290259</v>
      </c>
      <c r="AT175" s="120">
        <f t="shared" si="132"/>
        <v>51.262454727093747</v>
      </c>
      <c r="AU175" s="120">
        <f t="shared" si="129"/>
        <v>51.237579503472098</v>
      </c>
    </row>
    <row r="176" spans="3:48" x14ac:dyDescent="0.2">
      <c r="C176" s="21"/>
      <c r="D176" s="21"/>
      <c r="P176" s="14"/>
      <c r="Z176" s="139">
        <f t="shared" si="116"/>
        <v>0</v>
      </c>
      <c r="AA176" s="139">
        <f t="shared" si="117"/>
        <v>7.8371169394205117E-3</v>
      </c>
      <c r="AB176" s="120">
        <f t="shared" si="118"/>
        <v>-9999</v>
      </c>
      <c r="AC176" s="139">
        <f t="shared" si="119"/>
        <v>0</v>
      </c>
      <c r="AD176" s="139">
        <f t="shared" si="120"/>
        <v>-9999</v>
      </c>
      <c r="AE176" s="139">
        <f t="shared" si="121"/>
        <v>0</v>
      </c>
      <c r="AF176" s="139">
        <f t="shared" si="122"/>
        <v>-9999</v>
      </c>
      <c r="AG176" s="143"/>
      <c r="AH176" s="139">
        <f t="shared" si="123"/>
        <v>-1.5583209659680162E-2</v>
      </c>
      <c r="AI176" s="139">
        <f t="shared" si="124"/>
        <v>1.0156854388407157</v>
      </c>
      <c r="AJ176" s="139">
        <f t="shared" si="125"/>
        <v>-0.65561619635665369</v>
      </c>
      <c r="AK176" s="139">
        <f t="shared" si="126"/>
        <v>2.5704960239620465E-2</v>
      </c>
      <c r="AL176" s="139">
        <f t="shared" si="127"/>
        <v>1.022902850585159</v>
      </c>
      <c r="AM176" s="139">
        <f t="shared" si="128"/>
        <v>0.56126581568819556</v>
      </c>
      <c r="AN176" s="139">
        <f t="shared" si="132"/>
        <v>51.262876019763496</v>
      </c>
      <c r="AO176" s="139">
        <f t="shared" si="132"/>
        <v>51.26287601976302</v>
      </c>
      <c r="AP176" s="139">
        <f t="shared" si="132"/>
        <v>51.262876019733497</v>
      </c>
      <c r="AQ176" s="139">
        <f t="shared" si="132"/>
        <v>51.262876017926274</v>
      </c>
      <c r="AR176" s="139">
        <f t="shared" si="132"/>
        <v>51.262875907298294</v>
      </c>
      <c r="AS176" s="139">
        <f t="shared" si="132"/>
        <v>51.262869135290259</v>
      </c>
      <c r="AT176" s="139">
        <f t="shared" si="132"/>
        <v>51.262454727093747</v>
      </c>
      <c r="AU176" s="139">
        <f t="shared" si="129"/>
        <v>51.237579503472098</v>
      </c>
      <c r="AV176" s="120"/>
    </row>
    <row r="177" spans="3:48" x14ac:dyDescent="0.2">
      <c r="C177" s="21"/>
      <c r="D177" s="21"/>
      <c r="P177" s="14"/>
      <c r="Z177" s="139">
        <f t="shared" si="116"/>
        <v>0</v>
      </c>
      <c r="AA177" s="139">
        <f t="shared" si="117"/>
        <v>7.8371169394205117E-3</v>
      </c>
      <c r="AB177" s="120">
        <f t="shared" si="118"/>
        <v>-9999</v>
      </c>
      <c r="AC177" s="139">
        <f t="shared" si="119"/>
        <v>0</v>
      </c>
      <c r="AD177" s="139">
        <f t="shared" si="120"/>
        <v>-9999</v>
      </c>
      <c r="AE177" s="139">
        <f t="shared" si="121"/>
        <v>0</v>
      </c>
      <c r="AF177" s="139">
        <f t="shared" si="122"/>
        <v>-9999</v>
      </c>
      <c r="AG177" s="143"/>
      <c r="AH177" s="139">
        <f t="shared" si="123"/>
        <v>-1.5583209659680162E-2</v>
      </c>
      <c r="AI177" s="139">
        <f t="shared" si="124"/>
        <v>1.0156854388407157</v>
      </c>
      <c r="AJ177" s="139">
        <f t="shared" si="125"/>
        <v>-0.65561619635665369</v>
      </c>
      <c r="AK177" s="139">
        <f t="shared" si="126"/>
        <v>2.5704960239620465E-2</v>
      </c>
      <c r="AL177" s="139">
        <f t="shared" si="127"/>
        <v>1.022902850585159</v>
      </c>
      <c r="AM177" s="139">
        <f t="shared" si="128"/>
        <v>0.56126581568819556</v>
      </c>
      <c r="AN177" s="139">
        <f t="shared" si="132"/>
        <v>51.262876019763496</v>
      </c>
      <c r="AO177" s="139">
        <f t="shared" si="132"/>
        <v>51.26287601976302</v>
      </c>
      <c r="AP177" s="139">
        <f t="shared" si="132"/>
        <v>51.262876019733497</v>
      </c>
      <c r="AQ177" s="139">
        <f t="shared" si="132"/>
        <v>51.262876017926274</v>
      </c>
      <c r="AR177" s="139">
        <f t="shared" si="132"/>
        <v>51.262875907298294</v>
      </c>
      <c r="AS177" s="139">
        <f t="shared" si="132"/>
        <v>51.262869135290259</v>
      </c>
      <c r="AT177" s="139">
        <f t="shared" si="132"/>
        <v>51.262454727093747</v>
      </c>
      <c r="AU177" s="139">
        <f t="shared" si="129"/>
        <v>51.237579503472098</v>
      </c>
    </row>
    <row r="178" spans="3:48" x14ac:dyDescent="0.2">
      <c r="C178" s="21"/>
      <c r="D178" s="21"/>
      <c r="P178" s="14"/>
      <c r="Z178" s="139">
        <f t="shared" si="116"/>
        <v>0</v>
      </c>
      <c r="AA178" s="139">
        <f t="shared" si="117"/>
        <v>7.8371169394205117E-3</v>
      </c>
      <c r="AB178" s="120">
        <f t="shared" si="118"/>
        <v>-9999</v>
      </c>
      <c r="AC178" s="139">
        <f t="shared" si="119"/>
        <v>0</v>
      </c>
      <c r="AD178" s="139">
        <f t="shared" si="120"/>
        <v>-9999</v>
      </c>
      <c r="AE178" s="139">
        <f t="shared" si="121"/>
        <v>0</v>
      </c>
      <c r="AF178" s="139">
        <f t="shared" si="122"/>
        <v>-9999</v>
      </c>
      <c r="AG178" s="143"/>
      <c r="AH178" s="139">
        <f t="shared" si="123"/>
        <v>-1.5583209659680162E-2</v>
      </c>
      <c r="AI178" s="139">
        <f t="shared" si="124"/>
        <v>1.0156854388407157</v>
      </c>
      <c r="AJ178" s="139">
        <f t="shared" si="125"/>
        <v>-0.65561619635665369</v>
      </c>
      <c r="AK178" s="139">
        <f t="shared" si="126"/>
        <v>2.5704960239620465E-2</v>
      </c>
      <c r="AL178" s="139">
        <f t="shared" si="127"/>
        <v>1.022902850585159</v>
      </c>
      <c r="AM178" s="139">
        <f t="shared" si="128"/>
        <v>0.56126581568819556</v>
      </c>
      <c r="AN178" s="139">
        <f t="shared" si="132"/>
        <v>51.262876019763496</v>
      </c>
      <c r="AO178" s="139">
        <f t="shared" si="132"/>
        <v>51.26287601976302</v>
      </c>
      <c r="AP178" s="139">
        <f t="shared" si="132"/>
        <v>51.262876019733497</v>
      </c>
      <c r="AQ178" s="139">
        <f t="shared" si="132"/>
        <v>51.262876017926274</v>
      </c>
      <c r="AR178" s="139">
        <f t="shared" si="132"/>
        <v>51.262875907298294</v>
      </c>
      <c r="AS178" s="139">
        <f t="shared" si="132"/>
        <v>51.262869135290259</v>
      </c>
      <c r="AT178" s="139">
        <f t="shared" si="132"/>
        <v>51.262454727093747</v>
      </c>
      <c r="AU178" s="139">
        <f t="shared" si="129"/>
        <v>51.237579503472098</v>
      </c>
    </row>
    <row r="179" spans="3:48" x14ac:dyDescent="0.2">
      <c r="C179" s="21"/>
      <c r="D179" s="21"/>
      <c r="P179" s="14"/>
      <c r="Z179">
        <f t="shared" si="116"/>
        <v>0</v>
      </c>
      <c r="AA179" s="120">
        <f t="shared" si="117"/>
        <v>7.8371169394205117E-3</v>
      </c>
      <c r="AB179" s="120">
        <f t="shared" si="118"/>
        <v>-9999</v>
      </c>
      <c r="AC179" s="120">
        <f t="shared" si="119"/>
        <v>0</v>
      </c>
      <c r="AD179" s="120">
        <f t="shared" si="120"/>
        <v>-9999</v>
      </c>
      <c r="AE179" s="120">
        <f t="shared" si="121"/>
        <v>0</v>
      </c>
      <c r="AF179">
        <f t="shared" si="122"/>
        <v>-9999</v>
      </c>
      <c r="AG179" s="136"/>
      <c r="AH179">
        <f t="shared" si="123"/>
        <v>-1.5583209659680162E-2</v>
      </c>
      <c r="AI179">
        <f t="shared" si="124"/>
        <v>1.0156854388407157</v>
      </c>
      <c r="AJ179">
        <f t="shared" si="125"/>
        <v>-0.65561619635665369</v>
      </c>
      <c r="AK179">
        <f t="shared" si="126"/>
        <v>2.5704960239620465E-2</v>
      </c>
      <c r="AL179">
        <f t="shared" si="127"/>
        <v>1.022902850585159</v>
      </c>
      <c r="AM179">
        <f t="shared" si="128"/>
        <v>0.56126581568819556</v>
      </c>
      <c r="AN179" s="120">
        <f t="shared" si="132"/>
        <v>51.262876019763496</v>
      </c>
      <c r="AO179" s="120">
        <f t="shared" si="132"/>
        <v>51.26287601976302</v>
      </c>
      <c r="AP179" s="120">
        <f t="shared" si="132"/>
        <v>51.262876019733497</v>
      </c>
      <c r="AQ179" s="120">
        <f t="shared" si="132"/>
        <v>51.262876017926274</v>
      </c>
      <c r="AR179" s="120">
        <f t="shared" si="132"/>
        <v>51.262875907298294</v>
      </c>
      <c r="AS179" s="120">
        <f t="shared" si="132"/>
        <v>51.262869135290259</v>
      </c>
      <c r="AT179" s="120">
        <f t="shared" si="132"/>
        <v>51.262454727093747</v>
      </c>
      <c r="AU179" s="120">
        <f t="shared" si="129"/>
        <v>51.237579503472098</v>
      </c>
    </row>
    <row r="180" spans="3:48" x14ac:dyDescent="0.2">
      <c r="C180" s="21"/>
      <c r="D180" s="21"/>
      <c r="P180" s="14"/>
      <c r="Z180">
        <f t="shared" si="116"/>
        <v>0</v>
      </c>
      <c r="AA180" s="120">
        <f t="shared" si="117"/>
        <v>7.8371169394205117E-3</v>
      </c>
      <c r="AB180" s="120">
        <f t="shared" si="118"/>
        <v>-9999</v>
      </c>
      <c r="AC180" s="120">
        <f t="shared" si="119"/>
        <v>0</v>
      </c>
      <c r="AD180" s="120">
        <f t="shared" si="120"/>
        <v>-9999</v>
      </c>
      <c r="AE180" s="120">
        <f t="shared" si="121"/>
        <v>0</v>
      </c>
      <c r="AF180">
        <f t="shared" si="122"/>
        <v>-9999</v>
      </c>
      <c r="AG180" s="136"/>
      <c r="AH180">
        <f t="shared" si="123"/>
        <v>-1.5583209659680162E-2</v>
      </c>
      <c r="AI180">
        <f t="shared" si="124"/>
        <v>1.0156854388407157</v>
      </c>
      <c r="AJ180">
        <f t="shared" si="125"/>
        <v>-0.65561619635665369</v>
      </c>
      <c r="AK180">
        <f t="shared" si="126"/>
        <v>2.5704960239620465E-2</v>
      </c>
      <c r="AL180">
        <f t="shared" si="127"/>
        <v>1.022902850585159</v>
      </c>
      <c r="AM180">
        <f t="shared" si="128"/>
        <v>0.56126581568819556</v>
      </c>
      <c r="AN180" s="120">
        <f t="shared" si="132"/>
        <v>51.262876019763496</v>
      </c>
      <c r="AO180" s="120">
        <f t="shared" si="132"/>
        <v>51.26287601976302</v>
      </c>
      <c r="AP180" s="120">
        <f t="shared" si="132"/>
        <v>51.262876019733497</v>
      </c>
      <c r="AQ180" s="120">
        <f t="shared" si="132"/>
        <v>51.262876017926274</v>
      </c>
      <c r="AR180" s="120">
        <f t="shared" si="132"/>
        <v>51.262875907298294</v>
      </c>
      <c r="AS180" s="120">
        <f t="shared" si="132"/>
        <v>51.262869135290259</v>
      </c>
      <c r="AT180" s="120">
        <f t="shared" si="132"/>
        <v>51.262454727093747</v>
      </c>
      <c r="AU180" s="120">
        <f t="shared" si="129"/>
        <v>51.237579503472098</v>
      </c>
    </row>
    <row r="181" spans="3:48" x14ac:dyDescent="0.2">
      <c r="C181" s="21"/>
      <c r="D181" s="21"/>
      <c r="P181" s="14"/>
      <c r="Z181">
        <f t="shared" si="116"/>
        <v>0</v>
      </c>
      <c r="AA181" s="120">
        <f t="shared" si="117"/>
        <v>7.8371169394205117E-3</v>
      </c>
      <c r="AB181" s="120">
        <f t="shared" si="118"/>
        <v>-9999</v>
      </c>
      <c r="AC181" s="120">
        <f t="shared" si="119"/>
        <v>0</v>
      </c>
      <c r="AD181" s="120">
        <f t="shared" si="120"/>
        <v>-9999</v>
      </c>
      <c r="AE181" s="120">
        <f t="shared" si="121"/>
        <v>0</v>
      </c>
      <c r="AF181">
        <f t="shared" si="122"/>
        <v>-9999</v>
      </c>
      <c r="AG181" s="136"/>
      <c r="AH181">
        <f t="shared" si="123"/>
        <v>-1.5583209659680162E-2</v>
      </c>
      <c r="AI181">
        <f t="shared" si="124"/>
        <v>1.0156854388407157</v>
      </c>
      <c r="AJ181">
        <f t="shared" si="125"/>
        <v>-0.65561619635665369</v>
      </c>
      <c r="AK181">
        <f t="shared" si="126"/>
        <v>2.5704960239620465E-2</v>
      </c>
      <c r="AL181">
        <f t="shared" si="127"/>
        <v>1.022902850585159</v>
      </c>
      <c r="AM181">
        <f t="shared" si="128"/>
        <v>0.56126581568819556</v>
      </c>
      <c r="AN181" s="120">
        <f t="shared" ref="AN181:AT190" si="133">$AU181+$AB$7*SIN(AO181)</f>
        <v>51.262876019763496</v>
      </c>
      <c r="AO181" s="120">
        <f t="shared" si="133"/>
        <v>51.26287601976302</v>
      </c>
      <c r="AP181" s="120">
        <f t="shared" si="133"/>
        <v>51.262876019733497</v>
      </c>
      <c r="AQ181" s="120">
        <f t="shared" si="133"/>
        <v>51.262876017926274</v>
      </c>
      <c r="AR181" s="120">
        <f t="shared" si="133"/>
        <v>51.262875907298294</v>
      </c>
      <c r="AS181" s="120">
        <f t="shared" si="133"/>
        <v>51.262869135290259</v>
      </c>
      <c r="AT181" s="120">
        <f t="shared" si="133"/>
        <v>51.262454727093747</v>
      </c>
      <c r="AU181" s="120">
        <f t="shared" si="129"/>
        <v>51.237579503472098</v>
      </c>
    </row>
    <row r="182" spans="3:48" x14ac:dyDescent="0.2">
      <c r="C182" s="21"/>
      <c r="D182" s="21"/>
      <c r="P182" s="14"/>
      <c r="Z182">
        <f t="shared" si="116"/>
        <v>0</v>
      </c>
      <c r="AA182" s="120">
        <f t="shared" si="117"/>
        <v>7.8371169394205117E-3</v>
      </c>
      <c r="AB182" s="120">
        <f t="shared" si="118"/>
        <v>-9999</v>
      </c>
      <c r="AC182" s="120">
        <f t="shared" si="119"/>
        <v>0</v>
      </c>
      <c r="AD182" s="120">
        <f t="shared" si="120"/>
        <v>-9999</v>
      </c>
      <c r="AE182" s="120">
        <f t="shared" si="121"/>
        <v>0</v>
      </c>
      <c r="AF182">
        <f t="shared" si="122"/>
        <v>-9999</v>
      </c>
      <c r="AG182" s="136"/>
      <c r="AH182">
        <f t="shared" si="123"/>
        <v>-1.5583209659680162E-2</v>
      </c>
      <c r="AI182">
        <f t="shared" si="124"/>
        <v>1.0156854388407157</v>
      </c>
      <c r="AJ182">
        <f t="shared" si="125"/>
        <v>-0.65561619635665369</v>
      </c>
      <c r="AK182">
        <f t="shared" si="126"/>
        <v>2.5704960239620465E-2</v>
      </c>
      <c r="AL182">
        <f t="shared" si="127"/>
        <v>1.022902850585159</v>
      </c>
      <c r="AM182">
        <f t="shared" si="128"/>
        <v>0.56126581568819556</v>
      </c>
      <c r="AN182" s="120">
        <f t="shared" si="133"/>
        <v>51.262876019763496</v>
      </c>
      <c r="AO182" s="120">
        <f t="shared" si="133"/>
        <v>51.26287601976302</v>
      </c>
      <c r="AP182" s="120">
        <f t="shared" si="133"/>
        <v>51.262876019733497</v>
      </c>
      <c r="AQ182" s="120">
        <f t="shared" si="133"/>
        <v>51.262876017926274</v>
      </c>
      <c r="AR182" s="120">
        <f t="shared" si="133"/>
        <v>51.262875907298294</v>
      </c>
      <c r="AS182" s="120">
        <f t="shared" si="133"/>
        <v>51.262869135290259</v>
      </c>
      <c r="AT182" s="120">
        <f t="shared" si="133"/>
        <v>51.262454727093747</v>
      </c>
      <c r="AU182" s="120">
        <f t="shared" si="129"/>
        <v>51.237579503472098</v>
      </c>
    </row>
    <row r="183" spans="3:48" x14ac:dyDescent="0.2">
      <c r="C183" s="21"/>
      <c r="D183" s="21"/>
      <c r="P183" s="14"/>
      <c r="Z183">
        <f t="shared" si="116"/>
        <v>0</v>
      </c>
      <c r="AA183" s="120">
        <f t="shared" si="117"/>
        <v>7.8371169394205117E-3</v>
      </c>
      <c r="AB183" s="120">
        <f t="shared" si="118"/>
        <v>-9999</v>
      </c>
      <c r="AC183" s="120">
        <f t="shared" si="119"/>
        <v>0</v>
      </c>
      <c r="AD183" s="120">
        <f t="shared" si="120"/>
        <v>-9999</v>
      </c>
      <c r="AE183" s="120">
        <f t="shared" si="121"/>
        <v>0</v>
      </c>
      <c r="AF183">
        <f t="shared" si="122"/>
        <v>-9999</v>
      </c>
      <c r="AG183" s="136"/>
      <c r="AH183">
        <f t="shared" si="123"/>
        <v>-1.5583209659680162E-2</v>
      </c>
      <c r="AI183">
        <f t="shared" si="124"/>
        <v>1.0156854388407157</v>
      </c>
      <c r="AJ183">
        <f t="shared" si="125"/>
        <v>-0.65561619635665369</v>
      </c>
      <c r="AK183">
        <f t="shared" si="126"/>
        <v>2.5704960239620465E-2</v>
      </c>
      <c r="AL183">
        <f t="shared" si="127"/>
        <v>1.022902850585159</v>
      </c>
      <c r="AM183">
        <f t="shared" si="128"/>
        <v>0.56126581568819556</v>
      </c>
      <c r="AN183" s="120">
        <f t="shared" si="133"/>
        <v>51.262876019763496</v>
      </c>
      <c r="AO183" s="120">
        <f t="shared" si="133"/>
        <v>51.26287601976302</v>
      </c>
      <c r="AP183" s="120">
        <f t="shared" si="133"/>
        <v>51.262876019733497</v>
      </c>
      <c r="AQ183" s="120">
        <f t="shared" si="133"/>
        <v>51.262876017926274</v>
      </c>
      <c r="AR183" s="120">
        <f t="shared" si="133"/>
        <v>51.262875907298294</v>
      </c>
      <c r="AS183" s="120">
        <f t="shared" si="133"/>
        <v>51.262869135290259</v>
      </c>
      <c r="AT183" s="120">
        <f t="shared" si="133"/>
        <v>51.262454727093747</v>
      </c>
      <c r="AU183" s="120">
        <f t="shared" si="129"/>
        <v>51.237579503472098</v>
      </c>
    </row>
    <row r="184" spans="3:48" x14ac:dyDescent="0.2">
      <c r="C184" s="21"/>
      <c r="D184" s="21"/>
      <c r="P184" s="14"/>
      <c r="Z184">
        <f t="shared" si="116"/>
        <v>0</v>
      </c>
      <c r="AA184" s="120">
        <f t="shared" si="117"/>
        <v>7.8371169394205117E-3</v>
      </c>
      <c r="AB184" s="120">
        <f t="shared" si="118"/>
        <v>-9999</v>
      </c>
      <c r="AC184" s="120">
        <f t="shared" si="119"/>
        <v>0</v>
      </c>
      <c r="AD184" s="120">
        <f t="shared" si="120"/>
        <v>-9999</v>
      </c>
      <c r="AE184" s="120">
        <f t="shared" si="121"/>
        <v>0</v>
      </c>
      <c r="AF184">
        <f t="shared" si="122"/>
        <v>-9999</v>
      </c>
      <c r="AG184" s="136"/>
      <c r="AH184">
        <f t="shared" si="123"/>
        <v>-1.5583209659680162E-2</v>
      </c>
      <c r="AI184">
        <f t="shared" si="124"/>
        <v>1.0156854388407157</v>
      </c>
      <c r="AJ184">
        <f t="shared" si="125"/>
        <v>-0.65561619635665369</v>
      </c>
      <c r="AK184">
        <f t="shared" si="126"/>
        <v>2.5704960239620465E-2</v>
      </c>
      <c r="AL184">
        <f t="shared" si="127"/>
        <v>1.022902850585159</v>
      </c>
      <c r="AM184">
        <f t="shared" si="128"/>
        <v>0.56126581568819556</v>
      </c>
      <c r="AN184" s="120">
        <f t="shared" si="133"/>
        <v>51.262876019763496</v>
      </c>
      <c r="AO184" s="120">
        <f t="shared" si="133"/>
        <v>51.26287601976302</v>
      </c>
      <c r="AP184" s="120">
        <f t="shared" si="133"/>
        <v>51.262876019733497</v>
      </c>
      <c r="AQ184" s="120">
        <f t="shared" si="133"/>
        <v>51.262876017926274</v>
      </c>
      <c r="AR184" s="120">
        <f t="shared" si="133"/>
        <v>51.262875907298294</v>
      </c>
      <c r="AS184" s="120">
        <f t="shared" si="133"/>
        <v>51.262869135290259</v>
      </c>
      <c r="AT184" s="120">
        <f t="shared" si="133"/>
        <v>51.262454727093747</v>
      </c>
      <c r="AU184" s="120">
        <f t="shared" si="129"/>
        <v>51.237579503472098</v>
      </c>
    </row>
    <row r="185" spans="3:48" x14ac:dyDescent="0.2">
      <c r="C185" s="21"/>
      <c r="D185" s="21"/>
      <c r="P185" s="14"/>
      <c r="Z185">
        <f t="shared" si="116"/>
        <v>0</v>
      </c>
      <c r="AA185" s="120">
        <f t="shared" si="117"/>
        <v>7.8371169394205117E-3</v>
      </c>
      <c r="AB185" s="120">
        <f t="shared" si="118"/>
        <v>-9999</v>
      </c>
      <c r="AC185" s="120">
        <f t="shared" si="119"/>
        <v>0</v>
      </c>
      <c r="AD185" s="120">
        <f t="shared" si="120"/>
        <v>-9999</v>
      </c>
      <c r="AE185" s="120">
        <f t="shared" si="121"/>
        <v>0</v>
      </c>
      <c r="AF185">
        <f t="shared" si="122"/>
        <v>-9999</v>
      </c>
      <c r="AG185" s="136"/>
      <c r="AH185">
        <f t="shared" si="123"/>
        <v>-1.5583209659680162E-2</v>
      </c>
      <c r="AI185">
        <f t="shared" si="124"/>
        <v>1.0156854388407157</v>
      </c>
      <c r="AJ185">
        <f t="shared" si="125"/>
        <v>-0.65561619635665369</v>
      </c>
      <c r="AK185">
        <f t="shared" si="126"/>
        <v>2.5704960239620465E-2</v>
      </c>
      <c r="AL185">
        <f t="shared" si="127"/>
        <v>1.022902850585159</v>
      </c>
      <c r="AM185">
        <f t="shared" si="128"/>
        <v>0.56126581568819556</v>
      </c>
      <c r="AN185" s="120">
        <f t="shared" si="133"/>
        <v>51.262876019763496</v>
      </c>
      <c r="AO185" s="120">
        <f t="shared" si="133"/>
        <v>51.26287601976302</v>
      </c>
      <c r="AP185" s="120">
        <f t="shared" si="133"/>
        <v>51.262876019733497</v>
      </c>
      <c r="AQ185" s="120">
        <f t="shared" si="133"/>
        <v>51.262876017926274</v>
      </c>
      <c r="AR185" s="120">
        <f t="shared" si="133"/>
        <v>51.262875907298294</v>
      </c>
      <c r="AS185" s="120">
        <f t="shared" si="133"/>
        <v>51.262869135290259</v>
      </c>
      <c r="AT185" s="120">
        <f t="shared" si="133"/>
        <v>51.262454727093747</v>
      </c>
      <c r="AU185" s="120">
        <f t="shared" si="129"/>
        <v>51.237579503472098</v>
      </c>
      <c r="AV185" s="120"/>
    </row>
    <row r="186" spans="3:48" x14ac:dyDescent="0.2">
      <c r="C186" s="21"/>
      <c r="D186" s="21"/>
      <c r="P186" s="14"/>
      <c r="Z186">
        <f t="shared" si="116"/>
        <v>0</v>
      </c>
      <c r="AA186" s="120">
        <f t="shared" si="117"/>
        <v>7.8371169394205117E-3</v>
      </c>
      <c r="AB186" s="120">
        <f t="shared" si="118"/>
        <v>-9999</v>
      </c>
      <c r="AC186" s="120">
        <f t="shared" si="119"/>
        <v>0</v>
      </c>
      <c r="AD186" s="120">
        <f t="shared" si="120"/>
        <v>-9999</v>
      </c>
      <c r="AE186" s="120">
        <f t="shared" si="121"/>
        <v>0</v>
      </c>
      <c r="AF186">
        <f t="shared" si="122"/>
        <v>-9999</v>
      </c>
      <c r="AG186" s="136"/>
      <c r="AH186">
        <f t="shared" si="123"/>
        <v>-1.5583209659680162E-2</v>
      </c>
      <c r="AI186">
        <f t="shared" si="124"/>
        <v>1.0156854388407157</v>
      </c>
      <c r="AJ186">
        <f t="shared" si="125"/>
        <v>-0.65561619635665369</v>
      </c>
      <c r="AK186">
        <f t="shared" si="126"/>
        <v>2.5704960239620465E-2</v>
      </c>
      <c r="AL186">
        <f t="shared" si="127"/>
        <v>1.022902850585159</v>
      </c>
      <c r="AM186">
        <f t="shared" si="128"/>
        <v>0.56126581568819556</v>
      </c>
      <c r="AN186" s="120">
        <f t="shared" si="133"/>
        <v>51.262876019763496</v>
      </c>
      <c r="AO186" s="120">
        <f t="shared" si="133"/>
        <v>51.26287601976302</v>
      </c>
      <c r="AP186" s="120">
        <f t="shared" si="133"/>
        <v>51.262876019733497</v>
      </c>
      <c r="AQ186" s="120">
        <f t="shared" si="133"/>
        <v>51.262876017926274</v>
      </c>
      <c r="AR186" s="120">
        <f t="shared" si="133"/>
        <v>51.262875907298294</v>
      </c>
      <c r="AS186" s="120">
        <f t="shared" si="133"/>
        <v>51.262869135290259</v>
      </c>
      <c r="AT186" s="120">
        <f t="shared" si="133"/>
        <v>51.262454727093747</v>
      </c>
      <c r="AU186" s="120">
        <f t="shared" si="129"/>
        <v>51.237579503472098</v>
      </c>
    </row>
    <row r="187" spans="3:48" x14ac:dyDescent="0.2">
      <c r="C187" s="21"/>
      <c r="D187" s="21"/>
      <c r="P187" s="14"/>
      <c r="Z187">
        <f t="shared" si="116"/>
        <v>0</v>
      </c>
      <c r="AA187" s="120">
        <f t="shared" si="117"/>
        <v>7.8371169394205117E-3</v>
      </c>
      <c r="AB187" s="120">
        <f t="shared" si="118"/>
        <v>-9999</v>
      </c>
      <c r="AC187" s="120">
        <f t="shared" si="119"/>
        <v>0</v>
      </c>
      <c r="AD187" s="120">
        <f t="shared" si="120"/>
        <v>-9999</v>
      </c>
      <c r="AE187" s="120">
        <f t="shared" si="121"/>
        <v>0</v>
      </c>
      <c r="AF187">
        <f t="shared" si="122"/>
        <v>-9999</v>
      </c>
      <c r="AG187" s="136"/>
      <c r="AH187">
        <f t="shared" si="123"/>
        <v>-1.5583209659680162E-2</v>
      </c>
      <c r="AI187">
        <f t="shared" si="124"/>
        <v>1.0156854388407157</v>
      </c>
      <c r="AJ187">
        <f t="shared" si="125"/>
        <v>-0.65561619635665369</v>
      </c>
      <c r="AK187">
        <f t="shared" si="126"/>
        <v>2.5704960239620465E-2</v>
      </c>
      <c r="AL187">
        <f t="shared" si="127"/>
        <v>1.022902850585159</v>
      </c>
      <c r="AM187">
        <f t="shared" si="128"/>
        <v>0.56126581568819556</v>
      </c>
      <c r="AN187" s="120">
        <f t="shared" si="133"/>
        <v>51.262876019763496</v>
      </c>
      <c r="AO187" s="120">
        <f t="shared" si="133"/>
        <v>51.26287601976302</v>
      </c>
      <c r="AP187" s="120">
        <f t="shared" si="133"/>
        <v>51.262876019733497</v>
      </c>
      <c r="AQ187" s="120">
        <f t="shared" si="133"/>
        <v>51.262876017926274</v>
      </c>
      <c r="AR187" s="120">
        <f t="shared" si="133"/>
        <v>51.262875907298294</v>
      </c>
      <c r="AS187" s="120">
        <f t="shared" si="133"/>
        <v>51.262869135290259</v>
      </c>
      <c r="AT187" s="120">
        <f t="shared" si="133"/>
        <v>51.262454727093747</v>
      </c>
      <c r="AU187" s="120">
        <f t="shared" si="129"/>
        <v>51.237579503472098</v>
      </c>
    </row>
    <row r="188" spans="3:48" x14ac:dyDescent="0.2">
      <c r="C188" s="21"/>
      <c r="D188" s="21"/>
      <c r="P188" s="14"/>
      <c r="Z188">
        <f t="shared" si="116"/>
        <v>0</v>
      </c>
      <c r="AA188" s="120">
        <f t="shared" si="117"/>
        <v>7.8371169394205117E-3</v>
      </c>
      <c r="AB188" s="120">
        <f t="shared" si="118"/>
        <v>-9999</v>
      </c>
      <c r="AC188" s="120">
        <f t="shared" si="119"/>
        <v>0</v>
      </c>
      <c r="AD188" s="120">
        <f t="shared" si="120"/>
        <v>-9999</v>
      </c>
      <c r="AE188" s="120">
        <f t="shared" si="121"/>
        <v>0</v>
      </c>
      <c r="AF188">
        <f t="shared" si="122"/>
        <v>-9999</v>
      </c>
      <c r="AG188" s="136"/>
      <c r="AH188">
        <f t="shared" si="123"/>
        <v>-1.5583209659680162E-2</v>
      </c>
      <c r="AI188">
        <f t="shared" si="124"/>
        <v>1.0156854388407157</v>
      </c>
      <c r="AJ188">
        <f t="shared" si="125"/>
        <v>-0.65561619635665369</v>
      </c>
      <c r="AK188">
        <f t="shared" si="126"/>
        <v>2.5704960239620465E-2</v>
      </c>
      <c r="AL188">
        <f t="shared" si="127"/>
        <v>1.022902850585159</v>
      </c>
      <c r="AM188">
        <f t="shared" si="128"/>
        <v>0.56126581568819556</v>
      </c>
      <c r="AN188" s="120">
        <f t="shared" si="133"/>
        <v>51.262876019763496</v>
      </c>
      <c r="AO188" s="120">
        <f t="shared" si="133"/>
        <v>51.26287601976302</v>
      </c>
      <c r="AP188" s="120">
        <f t="shared" si="133"/>
        <v>51.262876019733497</v>
      </c>
      <c r="AQ188" s="120">
        <f t="shared" si="133"/>
        <v>51.262876017926274</v>
      </c>
      <c r="AR188" s="120">
        <f t="shared" si="133"/>
        <v>51.262875907298294</v>
      </c>
      <c r="AS188" s="120">
        <f t="shared" si="133"/>
        <v>51.262869135290259</v>
      </c>
      <c r="AT188" s="120">
        <f t="shared" si="133"/>
        <v>51.262454727093747</v>
      </c>
      <c r="AU188" s="120">
        <f t="shared" si="129"/>
        <v>51.237579503472098</v>
      </c>
    </row>
    <row r="189" spans="3:48" x14ac:dyDescent="0.2">
      <c r="C189" s="21"/>
      <c r="D189" s="21"/>
      <c r="P189" s="14"/>
      <c r="Z189">
        <f t="shared" si="116"/>
        <v>0</v>
      </c>
      <c r="AA189" s="120">
        <f t="shared" si="117"/>
        <v>7.8371169394205117E-3</v>
      </c>
      <c r="AB189" s="120">
        <f t="shared" si="118"/>
        <v>-9999</v>
      </c>
      <c r="AC189" s="120">
        <f t="shared" si="119"/>
        <v>0</v>
      </c>
      <c r="AD189" s="120">
        <f t="shared" si="120"/>
        <v>-9999</v>
      </c>
      <c r="AE189" s="120">
        <f t="shared" si="121"/>
        <v>0</v>
      </c>
      <c r="AF189">
        <f t="shared" si="122"/>
        <v>-9999</v>
      </c>
      <c r="AG189" s="136"/>
      <c r="AH189">
        <f t="shared" si="123"/>
        <v>-1.5583209659680162E-2</v>
      </c>
      <c r="AI189">
        <f t="shared" si="124"/>
        <v>1.0156854388407157</v>
      </c>
      <c r="AJ189">
        <f t="shared" si="125"/>
        <v>-0.65561619635665369</v>
      </c>
      <c r="AK189">
        <f t="shared" si="126"/>
        <v>2.5704960239620465E-2</v>
      </c>
      <c r="AL189">
        <f t="shared" si="127"/>
        <v>1.022902850585159</v>
      </c>
      <c r="AM189">
        <f t="shared" si="128"/>
        <v>0.56126581568819556</v>
      </c>
      <c r="AN189" s="120">
        <f t="shared" si="133"/>
        <v>51.262876019763496</v>
      </c>
      <c r="AO189" s="120">
        <f t="shared" si="133"/>
        <v>51.26287601976302</v>
      </c>
      <c r="AP189" s="120">
        <f t="shared" si="133"/>
        <v>51.262876019733497</v>
      </c>
      <c r="AQ189" s="120">
        <f t="shared" si="133"/>
        <v>51.262876017926274</v>
      </c>
      <c r="AR189" s="120">
        <f t="shared" si="133"/>
        <v>51.262875907298294</v>
      </c>
      <c r="AS189" s="120">
        <f t="shared" si="133"/>
        <v>51.262869135290259</v>
      </c>
      <c r="AT189" s="120">
        <f t="shared" si="133"/>
        <v>51.262454727093747</v>
      </c>
      <c r="AU189" s="120">
        <f t="shared" si="129"/>
        <v>51.237579503472098</v>
      </c>
    </row>
    <row r="190" spans="3:48" x14ac:dyDescent="0.2">
      <c r="C190" s="21"/>
      <c r="D190" s="21"/>
      <c r="P190" s="14"/>
      <c r="Z190">
        <f t="shared" si="116"/>
        <v>0</v>
      </c>
      <c r="AA190" s="120">
        <f t="shared" si="117"/>
        <v>7.8371169394205117E-3</v>
      </c>
      <c r="AB190" s="120">
        <f t="shared" si="118"/>
        <v>-9999</v>
      </c>
      <c r="AC190" s="120">
        <f t="shared" si="119"/>
        <v>0</v>
      </c>
      <c r="AD190" s="120">
        <f t="shared" si="120"/>
        <v>-9999</v>
      </c>
      <c r="AE190" s="120">
        <f t="shared" si="121"/>
        <v>0</v>
      </c>
      <c r="AF190">
        <f t="shared" si="122"/>
        <v>-9999</v>
      </c>
      <c r="AG190" s="136"/>
      <c r="AH190">
        <f t="shared" si="123"/>
        <v>-1.5583209659680162E-2</v>
      </c>
      <c r="AI190">
        <f t="shared" si="124"/>
        <v>1.0156854388407157</v>
      </c>
      <c r="AJ190">
        <f t="shared" si="125"/>
        <v>-0.65561619635665369</v>
      </c>
      <c r="AK190">
        <f t="shared" si="126"/>
        <v>2.5704960239620465E-2</v>
      </c>
      <c r="AL190">
        <f t="shared" si="127"/>
        <v>1.022902850585159</v>
      </c>
      <c r="AM190">
        <f t="shared" si="128"/>
        <v>0.56126581568819556</v>
      </c>
      <c r="AN190" s="120">
        <f t="shared" si="133"/>
        <v>51.262876019763496</v>
      </c>
      <c r="AO190" s="120">
        <f t="shared" si="133"/>
        <v>51.26287601976302</v>
      </c>
      <c r="AP190" s="120">
        <f t="shared" si="133"/>
        <v>51.262876019733497</v>
      </c>
      <c r="AQ190" s="120">
        <f t="shared" si="133"/>
        <v>51.262876017926274</v>
      </c>
      <c r="AR190" s="120">
        <f t="shared" si="133"/>
        <v>51.262875907298294</v>
      </c>
      <c r="AS190" s="120">
        <f t="shared" si="133"/>
        <v>51.262869135290259</v>
      </c>
      <c r="AT190" s="120">
        <f t="shared" si="133"/>
        <v>51.262454727093747</v>
      </c>
      <c r="AU190" s="120">
        <f t="shared" si="129"/>
        <v>51.237579503472098</v>
      </c>
    </row>
    <row r="191" spans="3:48" x14ac:dyDescent="0.2">
      <c r="C191" s="21"/>
      <c r="D191" s="21"/>
      <c r="P191" s="14"/>
      <c r="Z191">
        <f t="shared" si="116"/>
        <v>0</v>
      </c>
      <c r="AA191" s="120">
        <f t="shared" si="117"/>
        <v>7.8371169394205117E-3</v>
      </c>
      <c r="AB191" s="120">
        <f t="shared" si="118"/>
        <v>-9999</v>
      </c>
      <c r="AC191" s="120">
        <f t="shared" si="119"/>
        <v>0</v>
      </c>
      <c r="AD191" s="120">
        <f t="shared" si="120"/>
        <v>-9999</v>
      </c>
      <c r="AE191" s="120">
        <f t="shared" si="121"/>
        <v>0</v>
      </c>
      <c r="AF191">
        <f t="shared" si="122"/>
        <v>-9999</v>
      </c>
      <c r="AG191" s="136"/>
      <c r="AH191">
        <f t="shared" si="123"/>
        <v>-1.5583209659680162E-2</v>
      </c>
      <c r="AI191">
        <f t="shared" si="124"/>
        <v>1.0156854388407157</v>
      </c>
      <c r="AJ191">
        <f t="shared" si="125"/>
        <v>-0.65561619635665369</v>
      </c>
      <c r="AK191">
        <f t="shared" si="126"/>
        <v>2.5704960239620465E-2</v>
      </c>
      <c r="AL191">
        <f t="shared" si="127"/>
        <v>1.022902850585159</v>
      </c>
      <c r="AM191">
        <f t="shared" si="128"/>
        <v>0.56126581568819556</v>
      </c>
      <c r="AN191" s="120">
        <f t="shared" ref="AN191:AT200" si="134">$AU191+$AB$7*SIN(AO191)</f>
        <v>51.262876019763496</v>
      </c>
      <c r="AO191" s="120">
        <f t="shared" si="134"/>
        <v>51.26287601976302</v>
      </c>
      <c r="AP191" s="120">
        <f t="shared" si="134"/>
        <v>51.262876019733497</v>
      </c>
      <c r="AQ191" s="120">
        <f t="shared" si="134"/>
        <v>51.262876017926274</v>
      </c>
      <c r="AR191" s="120">
        <f t="shared" si="134"/>
        <v>51.262875907298294</v>
      </c>
      <c r="AS191" s="120">
        <f t="shared" si="134"/>
        <v>51.262869135290259</v>
      </c>
      <c r="AT191" s="120">
        <f t="shared" si="134"/>
        <v>51.262454727093747</v>
      </c>
      <c r="AU191" s="120">
        <f t="shared" si="129"/>
        <v>51.237579503472098</v>
      </c>
      <c r="AV191" s="120"/>
    </row>
    <row r="192" spans="3:48" x14ac:dyDescent="0.2">
      <c r="C192" s="21"/>
      <c r="D192" s="21"/>
      <c r="P192" s="14"/>
      <c r="Z192">
        <f t="shared" si="116"/>
        <v>0</v>
      </c>
      <c r="AA192" s="120">
        <f t="shared" si="117"/>
        <v>7.8371169394205117E-3</v>
      </c>
      <c r="AB192" s="120">
        <f t="shared" si="118"/>
        <v>-9999</v>
      </c>
      <c r="AC192" s="120">
        <f t="shared" si="119"/>
        <v>0</v>
      </c>
      <c r="AD192" s="120">
        <f t="shared" si="120"/>
        <v>-9999</v>
      </c>
      <c r="AE192" s="120">
        <f t="shared" si="121"/>
        <v>0</v>
      </c>
      <c r="AF192">
        <f t="shared" si="122"/>
        <v>-9999</v>
      </c>
      <c r="AG192" s="136"/>
      <c r="AH192">
        <f t="shared" si="123"/>
        <v>-1.5583209659680162E-2</v>
      </c>
      <c r="AI192">
        <f t="shared" si="124"/>
        <v>1.0156854388407157</v>
      </c>
      <c r="AJ192">
        <f t="shared" si="125"/>
        <v>-0.65561619635665369</v>
      </c>
      <c r="AK192">
        <f t="shared" si="126"/>
        <v>2.5704960239620465E-2</v>
      </c>
      <c r="AL192">
        <f t="shared" si="127"/>
        <v>1.022902850585159</v>
      </c>
      <c r="AM192">
        <f t="shared" si="128"/>
        <v>0.56126581568819556</v>
      </c>
      <c r="AN192" s="120">
        <f t="shared" si="134"/>
        <v>51.262876019763496</v>
      </c>
      <c r="AO192" s="120">
        <f t="shared" si="134"/>
        <v>51.26287601976302</v>
      </c>
      <c r="AP192" s="120">
        <f t="shared" si="134"/>
        <v>51.262876019733497</v>
      </c>
      <c r="AQ192" s="120">
        <f t="shared" si="134"/>
        <v>51.262876017926274</v>
      </c>
      <c r="AR192" s="120">
        <f t="shared" si="134"/>
        <v>51.262875907298294</v>
      </c>
      <c r="AS192" s="120">
        <f t="shared" si="134"/>
        <v>51.262869135290259</v>
      </c>
      <c r="AT192" s="120">
        <f t="shared" si="134"/>
        <v>51.262454727093747</v>
      </c>
      <c r="AU192" s="120">
        <f t="shared" si="129"/>
        <v>51.237579503472098</v>
      </c>
    </row>
    <row r="193" spans="3:48" x14ac:dyDescent="0.2">
      <c r="C193" s="21"/>
      <c r="D193" s="21"/>
      <c r="P193" s="14"/>
      <c r="Z193">
        <f t="shared" si="116"/>
        <v>0</v>
      </c>
      <c r="AA193" s="120">
        <f t="shared" si="117"/>
        <v>7.8371169394205117E-3</v>
      </c>
      <c r="AB193" s="120">
        <f t="shared" si="118"/>
        <v>-9999</v>
      </c>
      <c r="AC193" s="120">
        <f t="shared" si="119"/>
        <v>0</v>
      </c>
      <c r="AD193" s="120">
        <f t="shared" si="120"/>
        <v>-9999</v>
      </c>
      <c r="AE193" s="120">
        <f t="shared" si="121"/>
        <v>0</v>
      </c>
      <c r="AF193">
        <f t="shared" si="122"/>
        <v>-9999</v>
      </c>
      <c r="AG193" s="136"/>
      <c r="AH193">
        <f t="shared" si="123"/>
        <v>-1.5583209659680162E-2</v>
      </c>
      <c r="AI193">
        <f t="shared" si="124"/>
        <v>1.0156854388407157</v>
      </c>
      <c r="AJ193">
        <f t="shared" si="125"/>
        <v>-0.65561619635665369</v>
      </c>
      <c r="AK193">
        <f t="shared" si="126"/>
        <v>2.5704960239620465E-2</v>
      </c>
      <c r="AL193">
        <f t="shared" si="127"/>
        <v>1.022902850585159</v>
      </c>
      <c r="AM193">
        <f t="shared" si="128"/>
        <v>0.56126581568819556</v>
      </c>
      <c r="AN193" s="120">
        <f t="shared" si="134"/>
        <v>51.262876019763496</v>
      </c>
      <c r="AO193" s="120">
        <f t="shared" si="134"/>
        <v>51.26287601976302</v>
      </c>
      <c r="AP193" s="120">
        <f t="shared" si="134"/>
        <v>51.262876019733497</v>
      </c>
      <c r="AQ193" s="120">
        <f t="shared" si="134"/>
        <v>51.262876017926274</v>
      </c>
      <c r="AR193" s="120">
        <f t="shared" si="134"/>
        <v>51.262875907298294</v>
      </c>
      <c r="AS193" s="120">
        <f t="shared" si="134"/>
        <v>51.262869135290259</v>
      </c>
      <c r="AT193" s="120">
        <f t="shared" si="134"/>
        <v>51.262454727093747</v>
      </c>
      <c r="AU193" s="120">
        <f t="shared" si="129"/>
        <v>51.237579503472098</v>
      </c>
    </row>
    <row r="194" spans="3:48" x14ac:dyDescent="0.2">
      <c r="C194" s="21"/>
      <c r="D194" s="21"/>
      <c r="P194" s="14"/>
      <c r="Z194">
        <f t="shared" si="116"/>
        <v>0</v>
      </c>
      <c r="AA194" s="120">
        <f t="shared" si="117"/>
        <v>7.8371169394205117E-3</v>
      </c>
      <c r="AB194" s="120">
        <f t="shared" si="118"/>
        <v>-9999</v>
      </c>
      <c r="AC194" s="120">
        <f t="shared" si="119"/>
        <v>0</v>
      </c>
      <c r="AD194" s="120">
        <f t="shared" si="120"/>
        <v>-9999</v>
      </c>
      <c r="AE194" s="120">
        <f t="shared" si="121"/>
        <v>0</v>
      </c>
      <c r="AF194">
        <f t="shared" si="122"/>
        <v>-9999</v>
      </c>
      <c r="AG194" s="136"/>
      <c r="AH194">
        <f t="shared" si="123"/>
        <v>-1.5583209659680162E-2</v>
      </c>
      <c r="AI194">
        <f t="shared" si="124"/>
        <v>1.0156854388407157</v>
      </c>
      <c r="AJ194">
        <f t="shared" si="125"/>
        <v>-0.65561619635665369</v>
      </c>
      <c r="AK194">
        <f t="shared" si="126"/>
        <v>2.5704960239620465E-2</v>
      </c>
      <c r="AL194">
        <f t="shared" si="127"/>
        <v>1.022902850585159</v>
      </c>
      <c r="AM194">
        <f t="shared" si="128"/>
        <v>0.56126581568819556</v>
      </c>
      <c r="AN194" s="120">
        <f t="shared" si="134"/>
        <v>51.262876019763496</v>
      </c>
      <c r="AO194" s="120">
        <f t="shared" si="134"/>
        <v>51.26287601976302</v>
      </c>
      <c r="AP194" s="120">
        <f t="shared" si="134"/>
        <v>51.262876019733497</v>
      </c>
      <c r="AQ194" s="120">
        <f t="shared" si="134"/>
        <v>51.262876017926274</v>
      </c>
      <c r="AR194" s="120">
        <f t="shared" si="134"/>
        <v>51.262875907298294</v>
      </c>
      <c r="AS194" s="120">
        <f t="shared" si="134"/>
        <v>51.262869135290259</v>
      </c>
      <c r="AT194" s="120">
        <f t="shared" si="134"/>
        <v>51.262454727093747</v>
      </c>
      <c r="AU194" s="120">
        <f t="shared" si="129"/>
        <v>51.237579503472098</v>
      </c>
      <c r="AV194" s="120"/>
    </row>
    <row r="195" spans="3:48" x14ac:dyDescent="0.2">
      <c r="C195" s="21"/>
      <c r="D195" s="21"/>
      <c r="P195" s="14"/>
      <c r="Z195">
        <f t="shared" si="116"/>
        <v>0</v>
      </c>
      <c r="AA195" s="120">
        <f t="shared" si="117"/>
        <v>7.8371169394205117E-3</v>
      </c>
      <c r="AB195" s="120">
        <f t="shared" si="118"/>
        <v>-9999</v>
      </c>
      <c r="AC195" s="120">
        <f t="shared" si="119"/>
        <v>0</v>
      </c>
      <c r="AD195" s="120">
        <f t="shared" si="120"/>
        <v>-9999</v>
      </c>
      <c r="AE195" s="120">
        <f t="shared" si="121"/>
        <v>0</v>
      </c>
      <c r="AF195">
        <f t="shared" si="122"/>
        <v>-9999</v>
      </c>
      <c r="AG195" s="136"/>
      <c r="AH195">
        <f t="shared" si="123"/>
        <v>-1.5583209659680162E-2</v>
      </c>
      <c r="AI195">
        <f t="shared" si="124"/>
        <v>1.0156854388407157</v>
      </c>
      <c r="AJ195">
        <f t="shared" si="125"/>
        <v>-0.65561619635665369</v>
      </c>
      <c r="AK195">
        <f t="shared" si="126"/>
        <v>2.5704960239620465E-2</v>
      </c>
      <c r="AL195">
        <f t="shared" si="127"/>
        <v>1.022902850585159</v>
      </c>
      <c r="AM195">
        <f t="shared" si="128"/>
        <v>0.56126581568819556</v>
      </c>
      <c r="AN195" s="120">
        <f t="shared" si="134"/>
        <v>51.262876019763496</v>
      </c>
      <c r="AO195" s="120">
        <f t="shared" si="134"/>
        <v>51.26287601976302</v>
      </c>
      <c r="AP195" s="120">
        <f t="shared" si="134"/>
        <v>51.262876019733497</v>
      </c>
      <c r="AQ195" s="120">
        <f t="shared" si="134"/>
        <v>51.262876017926274</v>
      </c>
      <c r="AR195" s="120">
        <f t="shared" si="134"/>
        <v>51.262875907298294</v>
      </c>
      <c r="AS195" s="120">
        <f t="shared" si="134"/>
        <v>51.262869135290259</v>
      </c>
      <c r="AT195" s="120">
        <f t="shared" si="134"/>
        <v>51.262454727093747</v>
      </c>
      <c r="AU195" s="120">
        <f t="shared" si="129"/>
        <v>51.237579503472098</v>
      </c>
    </row>
    <row r="196" spans="3:48" x14ac:dyDescent="0.2">
      <c r="C196" s="21"/>
      <c r="D196" s="21"/>
      <c r="P196" s="14"/>
      <c r="Z196">
        <f t="shared" si="116"/>
        <v>0</v>
      </c>
      <c r="AA196" s="120">
        <f t="shared" si="117"/>
        <v>7.8371169394205117E-3</v>
      </c>
      <c r="AB196" s="120">
        <f t="shared" si="118"/>
        <v>-9999</v>
      </c>
      <c r="AC196" s="120">
        <f t="shared" si="119"/>
        <v>0</v>
      </c>
      <c r="AD196" s="120">
        <f t="shared" si="120"/>
        <v>-9999</v>
      </c>
      <c r="AE196" s="120">
        <f t="shared" si="121"/>
        <v>0</v>
      </c>
      <c r="AF196">
        <f t="shared" si="122"/>
        <v>-9999</v>
      </c>
      <c r="AG196" s="136"/>
      <c r="AH196">
        <f t="shared" si="123"/>
        <v>-1.5583209659680162E-2</v>
      </c>
      <c r="AI196">
        <f t="shared" si="124"/>
        <v>1.0156854388407157</v>
      </c>
      <c r="AJ196">
        <f t="shared" si="125"/>
        <v>-0.65561619635665369</v>
      </c>
      <c r="AK196">
        <f t="shared" si="126"/>
        <v>2.5704960239620465E-2</v>
      </c>
      <c r="AL196">
        <f t="shared" si="127"/>
        <v>1.022902850585159</v>
      </c>
      <c r="AM196">
        <f t="shared" si="128"/>
        <v>0.56126581568819556</v>
      </c>
      <c r="AN196" s="120">
        <f t="shared" si="134"/>
        <v>51.262876019763496</v>
      </c>
      <c r="AO196" s="120">
        <f t="shared" si="134"/>
        <v>51.26287601976302</v>
      </c>
      <c r="AP196" s="120">
        <f t="shared" si="134"/>
        <v>51.262876019733497</v>
      </c>
      <c r="AQ196" s="120">
        <f t="shared" si="134"/>
        <v>51.262876017926274</v>
      </c>
      <c r="AR196" s="120">
        <f t="shared" si="134"/>
        <v>51.262875907298294</v>
      </c>
      <c r="AS196" s="120">
        <f t="shared" si="134"/>
        <v>51.262869135290259</v>
      </c>
      <c r="AT196" s="120">
        <f t="shared" si="134"/>
        <v>51.262454727093747</v>
      </c>
      <c r="AU196" s="120">
        <f t="shared" si="129"/>
        <v>51.237579503472098</v>
      </c>
    </row>
    <row r="197" spans="3:48" x14ac:dyDescent="0.2">
      <c r="C197" s="21"/>
      <c r="D197" s="21"/>
      <c r="P197" s="14"/>
      <c r="Z197">
        <f t="shared" si="116"/>
        <v>0</v>
      </c>
      <c r="AA197" s="120">
        <f t="shared" si="117"/>
        <v>7.8371169394205117E-3</v>
      </c>
      <c r="AB197" s="120">
        <f t="shared" si="118"/>
        <v>-9999</v>
      </c>
      <c r="AC197" s="120">
        <f t="shared" si="119"/>
        <v>0</v>
      </c>
      <c r="AD197" s="120">
        <f t="shared" si="120"/>
        <v>-9999</v>
      </c>
      <c r="AE197" s="120">
        <f t="shared" si="121"/>
        <v>0</v>
      </c>
      <c r="AF197">
        <f t="shared" si="122"/>
        <v>-9999</v>
      </c>
      <c r="AG197" s="136"/>
      <c r="AH197">
        <f t="shared" si="123"/>
        <v>-1.5583209659680162E-2</v>
      </c>
      <c r="AI197">
        <f t="shared" si="124"/>
        <v>1.0156854388407157</v>
      </c>
      <c r="AJ197">
        <f t="shared" si="125"/>
        <v>-0.65561619635665369</v>
      </c>
      <c r="AK197">
        <f t="shared" si="126"/>
        <v>2.5704960239620465E-2</v>
      </c>
      <c r="AL197">
        <f t="shared" si="127"/>
        <v>1.022902850585159</v>
      </c>
      <c r="AM197">
        <f t="shared" si="128"/>
        <v>0.56126581568819556</v>
      </c>
      <c r="AN197" s="120">
        <f t="shared" si="134"/>
        <v>51.262876019763496</v>
      </c>
      <c r="AO197" s="120">
        <f t="shared" si="134"/>
        <v>51.26287601976302</v>
      </c>
      <c r="AP197" s="120">
        <f t="shared" si="134"/>
        <v>51.262876019733497</v>
      </c>
      <c r="AQ197" s="120">
        <f t="shared" si="134"/>
        <v>51.262876017926274</v>
      </c>
      <c r="AR197" s="120">
        <f t="shared" si="134"/>
        <v>51.262875907298294</v>
      </c>
      <c r="AS197" s="120">
        <f t="shared" si="134"/>
        <v>51.262869135290259</v>
      </c>
      <c r="AT197" s="120">
        <f t="shared" si="134"/>
        <v>51.262454727093747</v>
      </c>
      <c r="AU197" s="120">
        <f t="shared" si="129"/>
        <v>51.237579503472098</v>
      </c>
    </row>
    <row r="198" spans="3:48" x14ac:dyDescent="0.2">
      <c r="C198" s="21"/>
      <c r="D198" s="21"/>
      <c r="P198" s="14"/>
      <c r="Z198">
        <f t="shared" si="116"/>
        <v>0</v>
      </c>
      <c r="AA198" s="120">
        <f t="shared" si="117"/>
        <v>7.8371169394205117E-3</v>
      </c>
      <c r="AB198" s="120">
        <f t="shared" si="118"/>
        <v>-9999</v>
      </c>
      <c r="AC198" s="120">
        <f t="shared" si="119"/>
        <v>0</v>
      </c>
      <c r="AD198" s="120">
        <f t="shared" si="120"/>
        <v>-9999</v>
      </c>
      <c r="AE198" s="120">
        <f t="shared" si="121"/>
        <v>0</v>
      </c>
      <c r="AF198">
        <f t="shared" si="122"/>
        <v>-9999</v>
      </c>
      <c r="AG198" s="136"/>
      <c r="AH198">
        <f t="shared" si="123"/>
        <v>-1.5583209659680162E-2</v>
      </c>
      <c r="AI198">
        <f t="shared" si="124"/>
        <v>1.0156854388407157</v>
      </c>
      <c r="AJ198">
        <f t="shared" si="125"/>
        <v>-0.65561619635665369</v>
      </c>
      <c r="AK198">
        <f t="shared" si="126"/>
        <v>2.5704960239620465E-2</v>
      </c>
      <c r="AL198">
        <f t="shared" si="127"/>
        <v>1.022902850585159</v>
      </c>
      <c r="AM198">
        <f t="shared" si="128"/>
        <v>0.56126581568819556</v>
      </c>
      <c r="AN198" s="120">
        <f t="shared" si="134"/>
        <v>51.262876019763496</v>
      </c>
      <c r="AO198" s="120">
        <f t="shared" si="134"/>
        <v>51.26287601976302</v>
      </c>
      <c r="AP198" s="120">
        <f t="shared" si="134"/>
        <v>51.262876019733497</v>
      </c>
      <c r="AQ198" s="120">
        <f t="shared" si="134"/>
        <v>51.262876017926274</v>
      </c>
      <c r="AR198" s="120">
        <f t="shared" si="134"/>
        <v>51.262875907298294</v>
      </c>
      <c r="AS198" s="120">
        <f t="shared" si="134"/>
        <v>51.262869135290259</v>
      </c>
      <c r="AT198" s="120">
        <f t="shared" si="134"/>
        <v>51.262454727093747</v>
      </c>
      <c r="AU198" s="120">
        <f t="shared" si="129"/>
        <v>51.237579503472098</v>
      </c>
    </row>
    <row r="199" spans="3:48" x14ac:dyDescent="0.2">
      <c r="C199" s="21"/>
      <c r="D199" s="21"/>
      <c r="P199" s="14"/>
      <c r="Z199">
        <f t="shared" si="116"/>
        <v>0</v>
      </c>
      <c r="AA199" s="120">
        <f t="shared" si="117"/>
        <v>7.8371169394205117E-3</v>
      </c>
      <c r="AB199" s="120">
        <f t="shared" si="118"/>
        <v>-9999</v>
      </c>
      <c r="AC199" s="120">
        <f t="shared" si="119"/>
        <v>0</v>
      </c>
      <c r="AD199" s="120">
        <f t="shared" si="120"/>
        <v>-9999</v>
      </c>
      <c r="AE199" s="120">
        <f t="shared" si="121"/>
        <v>0</v>
      </c>
      <c r="AF199">
        <f t="shared" si="122"/>
        <v>-9999</v>
      </c>
      <c r="AG199" s="136"/>
      <c r="AH199">
        <f t="shared" si="123"/>
        <v>-1.5583209659680162E-2</v>
      </c>
      <c r="AI199">
        <f t="shared" si="124"/>
        <v>1.0156854388407157</v>
      </c>
      <c r="AJ199">
        <f t="shared" si="125"/>
        <v>-0.65561619635665369</v>
      </c>
      <c r="AK199">
        <f t="shared" si="126"/>
        <v>2.5704960239620465E-2</v>
      </c>
      <c r="AL199">
        <f t="shared" si="127"/>
        <v>1.022902850585159</v>
      </c>
      <c r="AM199">
        <f t="shared" si="128"/>
        <v>0.56126581568819556</v>
      </c>
      <c r="AN199" s="120">
        <f t="shared" si="134"/>
        <v>51.262876019763496</v>
      </c>
      <c r="AO199" s="120">
        <f t="shared" si="134"/>
        <v>51.26287601976302</v>
      </c>
      <c r="AP199" s="120">
        <f t="shared" si="134"/>
        <v>51.262876019733497</v>
      </c>
      <c r="AQ199" s="120">
        <f t="shared" si="134"/>
        <v>51.262876017926274</v>
      </c>
      <c r="AR199" s="120">
        <f t="shared" si="134"/>
        <v>51.262875907298294</v>
      </c>
      <c r="AS199" s="120">
        <f t="shared" si="134"/>
        <v>51.262869135290259</v>
      </c>
      <c r="AT199" s="120">
        <f t="shared" si="134"/>
        <v>51.262454727093747</v>
      </c>
      <c r="AU199" s="120">
        <f t="shared" si="129"/>
        <v>51.237579503472098</v>
      </c>
    </row>
    <row r="200" spans="3:48" x14ac:dyDescent="0.2">
      <c r="C200" s="21"/>
      <c r="D200" s="21"/>
      <c r="P200" s="14"/>
      <c r="Z200">
        <f t="shared" si="116"/>
        <v>0</v>
      </c>
      <c r="AA200" s="120">
        <f t="shared" si="117"/>
        <v>7.8371169394205117E-3</v>
      </c>
      <c r="AB200" s="120">
        <f t="shared" si="118"/>
        <v>-9999</v>
      </c>
      <c r="AC200" s="120">
        <f t="shared" si="119"/>
        <v>0</v>
      </c>
      <c r="AD200" s="120">
        <f t="shared" si="120"/>
        <v>-9999</v>
      </c>
      <c r="AE200" s="120">
        <f t="shared" si="121"/>
        <v>0</v>
      </c>
      <c r="AF200">
        <f t="shared" si="122"/>
        <v>-9999</v>
      </c>
      <c r="AG200" s="136"/>
      <c r="AH200">
        <f t="shared" si="123"/>
        <v>-1.5583209659680162E-2</v>
      </c>
      <c r="AI200">
        <f t="shared" si="124"/>
        <v>1.0156854388407157</v>
      </c>
      <c r="AJ200">
        <f t="shared" si="125"/>
        <v>-0.65561619635665369</v>
      </c>
      <c r="AK200">
        <f t="shared" si="126"/>
        <v>2.5704960239620465E-2</v>
      </c>
      <c r="AL200">
        <f t="shared" si="127"/>
        <v>1.022902850585159</v>
      </c>
      <c r="AM200">
        <f t="shared" si="128"/>
        <v>0.56126581568819556</v>
      </c>
      <c r="AN200" s="120">
        <f t="shared" si="134"/>
        <v>51.262876019763496</v>
      </c>
      <c r="AO200" s="120">
        <f t="shared" si="134"/>
        <v>51.26287601976302</v>
      </c>
      <c r="AP200" s="120">
        <f t="shared" si="134"/>
        <v>51.262876019733497</v>
      </c>
      <c r="AQ200" s="120">
        <f t="shared" si="134"/>
        <v>51.262876017926274</v>
      </c>
      <c r="AR200" s="120">
        <f t="shared" si="134"/>
        <v>51.262875907298294</v>
      </c>
      <c r="AS200" s="120">
        <f t="shared" si="134"/>
        <v>51.262869135290259</v>
      </c>
      <c r="AT200" s="120">
        <f t="shared" si="134"/>
        <v>51.262454727093747</v>
      </c>
      <c r="AU200" s="120">
        <f t="shared" si="129"/>
        <v>51.237579503472098</v>
      </c>
    </row>
    <row r="201" spans="3:48" x14ac:dyDescent="0.2">
      <c r="C201" s="21"/>
      <c r="D201" s="21"/>
      <c r="P201" s="14"/>
      <c r="Z201">
        <f t="shared" si="116"/>
        <v>0</v>
      </c>
      <c r="AA201" s="120">
        <f t="shared" si="117"/>
        <v>7.8371169394205117E-3</v>
      </c>
      <c r="AB201" s="120">
        <f t="shared" si="118"/>
        <v>-9999</v>
      </c>
      <c r="AC201" s="120">
        <f t="shared" si="119"/>
        <v>0</v>
      </c>
      <c r="AD201" s="120">
        <f t="shared" si="120"/>
        <v>-9999</v>
      </c>
      <c r="AE201" s="120">
        <f t="shared" si="121"/>
        <v>0</v>
      </c>
      <c r="AF201">
        <f t="shared" si="122"/>
        <v>-9999</v>
      </c>
      <c r="AG201" s="136"/>
      <c r="AH201">
        <f t="shared" si="123"/>
        <v>-1.5583209659680162E-2</v>
      </c>
      <c r="AI201">
        <f t="shared" si="124"/>
        <v>1.0156854388407157</v>
      </c>
      <c r="AJ201">
        <f t="shared" si="125"/>
        <v>-0.65561619635665369</v>
      </c>
      <c r="AK201">
        <f t="shared" si="126"/>
        <v>2.5704960239620465E-2</v>
      </c>
      <c r="AL201">
        <f t="shared" si="127"/>
        <v>1.022902850585159</v>
      </c>
      <c r="AM201">
        <f t="shared" si="128"/>
        <v>0.56126581568819556</v>
      </c>
      <c r="AN201" s="120">
        <f t="shared" ref="AN201:AT210" si="135">$AU201+$AB$7*SIN(AO201)</f>
        <v>51.262876019763496</v>
      </c>
      <c r="AO201" s="120">
        <f t="shared" si="135"/>
        <v>51.26287601976302</v>
      </c>
      <c r="AP201" s="120">
        <f t="shared" si="135"/>
        <v>51.262876019733497</v>
      </c>
      <c r="AQ201" s="120">
        <f t="shared" si="135"/>
        <v>51.262876017926274</v>
      </c>
      <c r="AR201" s="120">
        <f t="shared" si="135"/>
        <v>51.262875907298294</v>
      </c>
      <c r="AS201" s="120">
        <f t="shared" si="135"/>
        <v>51.262869135290259</v>
      </c>
      <c r="AT201" s="120">
        <f t="shared" si="135"/>
        <v>51.262454727093747</v>
      </c>
      <c r="AU201" s="120">
        <f t="shared" si="129"/>
        <v>51.237579503472098</v>
      </c>
    </row>
    <row r="202" spans="3:48" x14ac:dyDescent="0.2">
      <c r="C202" s="21"/>
      <c r="D202" s="21"/>
      <c r="P202" s="14"/>
      <c r="Z202">
        <f t="shared" si="116"/>
        <v>0</v>
      </c>
      <c r="AA202" s="120">
        <f t="shared" si="117"/>
        <v>7.8371169394205117E-3</v>
      </c>
      <c r="AB202" s="120">
        <f t="shared" si="118"/>
        <v>-9999</v>
      </c>
      <c r="AC202" s="120">
        <f t="shared" si="119"/>
        <v>0</v>
      </c>
      <c r="AD202" s="120">
        <f t="shared" si="120"/>
        <v>-9999</v>
      </c>
      <c r="AE202" s="120">
        <f t="shared" si="121"/>
        <v>0</v>
      </c>
      <c r="AF202">
        <f t="shared" si="122"/>
        <v>-9999</v>
      </c>
      <c r="AG202" s="136"/>
      <c r="AH202">
        <f t="shared" si="123"/>
        <v>-1.5583209659680162E-2</v>
      </c>
      <c r="AI202">
        <f t="shared" si="124"/>
        <v>1.0156854388407157</v>
      </c>
      <c r="AJ202">
        <f t="shared" si="125"/>
        <v>-0.65561619635665369</v>
      </c>
      <c r="AK202">
        <f t="shared" si="126"/>
        <v>2.5704960239620465E-2</v>
      </c>
      <c r="AL202">
        <f t="shared" si="127"/>
        <v>1.022902850585159</v>
      </c>
      <c r="AM202">
        <f t="shared" si="128"/>
        <v>0.56126581568819556</v>
      </c>
      <c r="AN202" s="120">
        <f t="shared" si="135"/>
        <v>51.262876019763496</v>
      </c>
      <c r="AO202" s="120">
        <f t="shared" si="135"/>
        <v>51.26287601976302</v>
      </c>
      <c r="AP202" s="120">
        <f t="shared" si="135"/>
        <v>51.262876019733497</v>
      </c>
      <c r="AQ202" s="120">
        <f t="shared" si="135"/>
        <v>51.262876017926274</v>
      </c>
      <c r="AR202" s="120">
        <f t="shared" si="135"/>
        <v>51.262875907298294</v>
      </c>
      <c r="AS202" s="120">
        <f t="shared" si="135"/>
        <v>51.262869135290259</v>
      </c>
      <c r="AT202" s="120">
        <f t="shared" si="135"/>
        <v>51.262454727093747</v>
      </c>
      <c r="AU202" s="120">
        <f t="shared" si="129"/>
        <v>51.237579503472098</v>
      </c>
    </row>
    <row r="203" spans="3:48" x14ac:dyDescent="0.2">
      <c r="C203" s="21"/>
      <c r="D203" s="21"/>
      <c r="P203" s="14"/>
      <c r="Z203">
        <f t="shared" si="116"/>
        <v>0</v>
      </c>
      <c r="AA203" s="120">
        <f t="shared" si="117"/>
        <v>7.8371169394205117E-3</v>
      </c>
      <c r="AB203" s="120">
        <f t="shared" si="118"/>
        <v>-9999</v>
      </c>
      <c r="AC203" s="120">
        <f t="shared" si="119"/>
        <v>0</v>
      </c>
      <c r="AD203" s="120">
        <f t="shared" si="120"/>
        <v>-9999</v>
      </c>
      <c r="AE203" s="120">
        <f t="shared" si="121"/>
        <v>0</v>
      </c>
      <c r="AF203">
        <f t="shared" si="122"/>
        <v>-9999</v>
      </c>
      <c r="AG203" s="136"/>
      <c r="AH203">
        <f t="shared" si="123"/>
        <v>-1.5583209659680162E-2</v>
      </c>
      <c r="AI203">
        <f t="shared" si="124"/>
        <v>1.0156854388407157</v>
      </c>
      <c r="AJ203">
        <f t="shared" si="125"/>
        <v>-0.65561619635665369</v>
      </c>
      <c r="AK203">
        <f t="shared" si="126"/>
        <v>2.5704960239620465E-2</v>
      </c>
      <c r="AL203">
        <f t="shared" si="127"/>
        <v>1.022902850585159</v>
      </c>
      <c r="AM203">
        <f t="shared" si="128"/>
        <v>0.56126581568819556</v>
      </c>
      <c r="AN203" s="120">
        <f t="shared" si="135"/>
        <v>51.262876019763496</v>
      </c>
      <c r="AO203" s="120">
        <f t="shared" si="135"/>
        <v>51.26287601976302</v>
      </c>
      <c r="AP203" s="120">
        <f t="shared" si="135"/>
        <v>51.262876019733497</v>
      </c>
      <c r="AQ203" s="120">
        <f t="shared" si="135"/>
        <v>51.262876017926274</v>
      </c>
      <c r="AR203" s="120">
        <f t="shared" si="135"/>
        <v>51.262875907298294</v>
      </c>
      <c r="AS203" s="120">
        <f t="shared" si="135"/>
        <v>51.262869135290259</v>
      </c>
      <c r="AT203" s="120">
        <f t="shared" si="135"/>
        <v>51.262454727093747</v>
      </c>
      <c r="AU203" s="120">
        <f t="shared" si="129"/>
        <v>51.237579503472098</v>
      </c>
    </row>
    <row r="204" spans="3:48" x14ac:dyDescent="0.2">
      <c r="C204" s="21"/>
      <c r="D204" s="21"/>
      <c r="P204" s="14"/>
      <c r="Z204">
        <f t="shared" si="116"/>
        <v>0</v>
      </c>
      <c r="AA204" s="120">
        <f t="shared" si="117"/>
        <v>7.8371169394205117E-3</v>
      </c>
      <c r="AB204" s="120">
        <f t="shared" si="118"/>
        <v>-9999</v>
      </c>
      <c r="AC204" s="120">
        <f t="shared" si="119"/>
        <v>0</v>
      </c>
      <c r="AD204" s="120">
        <f t="shared" si="120"/>
        <v>-9999</v>
      </c>
      <c r="AE204" s="120">
        <f t="shared" si="121"/>
        <v>0</v>
      </c>
      <c r="AF204">
        <f t="shared" si="122"/>
        <v>-9999</v>
      </c>
      <c r="AG204" s="136"/>
      <c r="AH204">
        <f t="shared" si="123"/>
        <v>-1.5583209659680162E-2</v>
      </c>
      <c r="AI204">
        <f t="shared" si="124"/>
        <v>1.0156854388407157</v>
      </c>
      <c r="AJ204">
        <f t="shared" si="125"/>
        <v>-0.65561619635665369</v>
      </c>
      <c r="AK204">
        <f t="shared" si="126"/>
        <v>2.5704960239620465E-2</v>
      </c>
      <c r="AL204">
        <f t="shared" si="127"/>
        <v>1.022902850585159</v>
      </c>
      <c r="AM204">
        <f t="shared" si="128"/>
        <v>0.56126581568819556</v>
      </c>
      <c r="AN204" s="120">
        <f t="shared" si="135"/>
        <v>51.262876019763496</v>
      </c>
      <c r="AO204" s="120">
        <f t="shared" si="135"/>
        <v>51.26287601976302</v>
      </c>
      <c r="AP204" s="120">
        <f t="shared" si="135"/>
        <v>51.262876019733497</v>
      </c>
      <c r="AQ204" s="120">
        <f t="shared" si="135"/>
        <v>51.262876017926274</v>
      </c>
      <c r="AR204" s="120">
        <f t="shared" si="135"/>
        <v>51.262875907298294</v>
      </c>
      <c r="AS204" s="120">
        <f t="shared" si="135"/>
        <v>51.262869135290259</v>
      </c>
      <c r="AT204" s="120">
        <f t="shared" si="135"/>
        <v>51.262454727093747</v>
      </c>
      <c r="AU204" s="120">
        <f t="shared" si="129"/>
        <v>51.237579503472098</v>
      </c>
    </row>
    <row r="205" spans="3:48" x14ac:dyDescent="0.2">
      <c r="C205" s="21"/>
      <c r="D205" s="21"/>
      <c r="P205" s="14"/>
      <c r="Z205">
        <f t="shared" si="116"/>
        <v>0</v>
      </c>
      <c r="AA205" s="120">
        <f t="shared" si="117"/>
        <v>7.8371169394205117E-3</v>
      </c>
      <c r="AB205" s="120">
        <f t="shared" si="118"/>
        <v>-9999</v>
      </c>
      <c r="AC205" s="120">
        <f t="shared" si="119"/>
        <v>0</v>
      </c>
      <c r="AD205" s="120">
        <f t="shared" si="120"/>
        <v>-9999</v>
      </c>
      <c r="AE205" s="120">
        <f t="shared" si="121"/>
        <v>0</v>
      </c>
      <c r="AF205">
        <f t="shared" si="122"/>
        <v>-9999</v>
      </c>
      <c r="AG205" s="136"/>
      <c r="AH205">
        <f t="shared" si="123"/>
        <v>-1.5583209659680162E-2</v>
      </c>
      <c r="AI205">
        <f t="shared" si="124"/>
        <v>1.0156854388407157</v>
      </c>
      <c r="AJ205">
        <f t="shared" si="125"/>
        <v>-0.65561619635665369</v>
      </c>
      <c r="AK205">
        <f t="shared" si="126"/>
        <v>2.5704960239620465E-2</v>
      </c>
      <c r="AL205">
        <f t="shared" si="127"/>
        <v>1.022902850585159</v>
      </c>
      <c r="AM205">
        <f t="shared" si="128"/>
        <v>0.56126581568819556</v>
      </c>
      <c r="AN205" s="120">
        <f t="shared" si="135"/>
        <v>51.262876019763496</v>
      </c>
      <c r="AO205" s="120">
        <f t="shared" si="135"/>
        <v>51.26287601976302</v>
      </c>
      <c r="AP205" s="120">
        <f t="shared" si="135"/>
        <v>51.262876019733497</v>
      </c>
      <c r="AQ205" s="120">
        <f t="shared" si="135"/>
        <v>51.262876017926274</v>
      </c>
      <c r="AR205" s="120">
        <f t="shared" si="135"/>
        <v>51.262875907298294</v>
      </c>
      <c r="AS205" s="120">
        <f t="shared" si="135"/>
        <v>51.262869135290259</v>
      </c>
      <c r="AT205" s="120">
        <f t="shared" si="135"/>
        <v>51.262454727093747</v>
      </c>
      <c r="AU205" s="120">
        <f t="shared" si="129"/>
        <v>51.237579503472098</v>
      </c>
    </row>
    <row r="206" spans="3:48" x14ac:dyDescent="0.2">
      <c r="C206" s="21"/>
      <c r="D206" s="21"/>
      <c r="P206" s="14"/>
      <c r="Z206">
        <f t="shared" si="116"/>
        <v>0</v>
      </c>
      <c r="AA206" s="120">
        <f t="shared" si="117"/>
        <v>7.8371169394205117E-3</v>
      </c>
      <c r="AB206" s="120">
        <f t="shared" si="118"/>
        <v>-9999</v>
      </c>
      <c r="AC206" s="120">
        <f t="shared" si="119"/>
        <v>0</v>
      </c>
      <c r="AD206" s="120">
        <f t="shared" si="120"/>
        <v>-9999</v>
      </c>
      <c r="AE206" s="120">
        <f t="shared" si="121"/>
        <v>0</v>
      </c>
      <c r="AF206">
        <f t="shared" si="122"/>
        <v>-9999</v>
      </c>
      <c r="AG206" s="136"/>
      <c r="AH206">
        <f t="shared" si="123"/>
        <v>-1.5583209659680162E-2</v>
      </c>
      <c r="AI206">
        <f t="shared" si="124"/>
        <v>1.0156854388407157</v>
      </c>
      <c r="AJ206">
        <f t="shared" si="125"/>
        <v>-0.65561619635665369</v>
      </c>
      <c r="AK206">
        <f t="shared" si="126"/>
        <v>2.5704960239620465E-2</v>
      </c>
      <c r="AL206">
        <f t="shared" si="127"/>
        <v>1.022902850585159</v>
      </c>
      <c r="AM206">
        <f t="shared" si="128"/>
        <v>0.56126581568819556</v>
      </c>
      <c r="AN206" s="120">
        <f t="shared" si="135"/>
        <v>51.262876019763496</v>
      </c>
      <c r="AO206" s="120">
        <f t="shared" si="135"/>
        <v>51.26287601976302</v>
      </c>
      <c r="AP206" s="120">
        <f t="shared" si="135"/>
        <v>51.262876019733497</v>
      </c>
      <c r="AQ206" s="120">
        <f t="shared" si="135"/>
        <v>51.262876017926274</v>
      </c>
      <c r="AR206" s="120">
        <f t="shared" si="135"/>
        <v>51.262875907298294</v>
      </c>
      <c r="AS206" s="120">
        <f t="shared" si="135"/>
        <v>51.262869135290259</v>
      </c>
      <c r="AT206" s="120">
        <f t="shared" si="135"/>
        <v>51.262454727093747</v>
      </c>
      <c r="AU206" s="120">
        <f t="shared" si="129"/>
        <v>51.237579503472098</v>
      </c>
    </row>
    <row r="207" spans="3:48" x14ac:dyDescent="0.2">
      <c r="C207" s="21"/>
      <c r="D207" s="21"/>
      <c r="P207" s="14"/>
      <c r="Z207">
        <f t="shared" si="116"/>
        <v>0</v>
      </c>
      <c r="AA207" s="120">
        <f t="shared" si="117"/>
        <v>7.8371169394205117E-3</v>
      </c>
      <c r="AB207" s="120">
        <f t="shared" si="118"/>
        <v>-9999</v>
      </c>
      <c r="AC207" s="120">
        <f t="shared" si="119"/>
        <v>0</v>
      </c>
      <c r="AD207" s="120">
        <f t="shared" si="120"/>
        <v>-9999</v>
      </c>
      <c r="AE207" s="120">
        <f t="shared" si="121"/>
        <v>0</v>
      </c>
      <c r="AF207">
        <f t="shared" si="122"/>
        <v>-9999</v>
      </c>
      <c r="AG207" s="136"/>
      <c r="AH207">
        <f t="shared" si="123"/>
        <v>-1.5583209659680162E-2</v>
      </c>
      <c r="AI207">
        <f t="shared" si="124"/>
        <v>1.0156854388407157</v>
      </c>
      <c r="AJ207">
        <f t="shared" si="125"/>
        <v>-0.65561619635665369</v>
      </c>
      <c r="AK207">
        <f t="shared" si="126"/>
        <v>2.5704960239620465E-2</v>
      </c>
      <c r="AL207">
        <f t="shared" si="127"/>
        <v>1.022902850585159</v>
      </c>
      <c r="AM207">
        <f t="shared" si="128"/>
        <v>0.56126581568819556</v>
      </c>
      <c r="AN207" s="120">
        <f t="shared" si="135"/>
        <v>51.262876019763496</v>
      </c>
      <c r="AO207" s="120">
        <f t="shared" si="135"/>
        <v>51.26287601976302</v>
      </c>
      <c r="AP207" s="120">
        <f t="shared" si="135"/>
        <v>51.262876019733497</v>
      </c>
      <c r="AQ207" s="120">
        <f t="shared" si="135"/>
        <v>51.262876017926274</v>
      </c>
      <c r="AR207" s="120">
        <f t="shared" si="135"/>
        <v>51.262875907298294</v>
      </c>
      <c r="AS207" s="120">
        <f t="shared" si="135"/>
        <v>51.262869135290259</v>
      </c>
      <c r="AT207" s="120">
        <f t="shared" si="135"/>
        <v>51.262454727093747</v>
      </c>
      <c r="AU207" s="120">
        <f t="shared" si="129"/>
        <v>51.237579503472098</v>
      </c>
    </row>
    <row r="208" spans="3:48" x14ac:dyDescent="0.2">
      <c r="C208" s="21"/>
      <c r="D208" s="21"/>
      <c r="P208" s="14"/>
      <c r="Z208">
        <f t="shared" si="116"/>
        <v>0</v>
      </c>
      <c r="AA208" s="120">
        <f t="shared" si="117"/>
        <v>7.8371169394205117E-3</v>
      </c>
      <c r="AB208" s="120">
        <f t="shared" si="118"/>
        <v>-9999</v>
      </c>
      <c r="AC208" s="120">
        <f t="shared" si="119"/>
        <v>0</v>
      </c>
      <c r="AD208" s="120">
        <f t="shared" si="120"/>
        <v>-9999</v>
      </c>
      <c r="AE208" s="120">
        <f t="shared" si="121"/>
        <v>0</v>
      </c>
      <c r="AF208">
        <f t="shared" si="122"/>
        <v>-9999</v>
      </c>
      <c r="AG208" s="136"/>
      <c r="AH208">
        <f t="shared" si="123"/>
        <v>-1.5583209659680162E-2</v>
      </c>
      <c r="AI208">
        <f t="shared" si="124"/>
        <v>1.0156854388407157</v>
      </c>
      <c r="AJ208">
        <f t="shared" si="125"/>
        <v>-0.65561619635665369</v>
      </c>
      <c r="AK208">
        <f t="shared" si="126"/>
        <v>2.5704960239620465E-2</v>
      </c>
      <c r="AL208">
        <f t="shared" si="127"/>
        <v>1.022902850585159</v>
      </c>
      <c r="AM208">
        <f t="shared" si="128"/>
        <v>0.56126581568819556</v>
      </c>
      <c r="AN208" s="120">
        <f t="shared" si="135"/>
        <v>51.262876019763496</v>
      </c>
      <c r="AO208" s="120">
        <f t="shared" si="135"/>
        <v>51.26287601976302</v>
      </c>
      <c r="AP208" s="120">
        <f t="shared" si="135"/>
        <v>51.262876019733497</v>
      </c>
      <c r="AQ208" s="120">
        <f t="shared" si="135"/>
        <v>51.262876017926274</v>
      </c>
      <c r="AR208" s="120">
        <f t="shared" si="135"/>
        <v>51.262875907298294</v>
      </c>
      <c r="AS208" s="120">
        <f t="shared" si="135"/>
        <v>51.262869135290259</v>
      </c>
      <c r="AT208" s="120">
        <f t="shared" si="135"/>
        <v>51.262454727093747</v>
      </c>
      <c r="AU208" s="120">
        <f t="shared" si="129"/>
        <v>51.237579503472098</v>
      </c>
      <c r="AV208" s="120"/>
    </row>
    <row r="209" spans="3:48" x14ac:dyDescent="0.2">
      <c r="C209" s="21"/>
      <c r="D209" s="21"/>
      <c r="P209" s="14"/>
      <c r="Z209">
        <f t="shared" si="116"/>
        <v>0</v>
      </c>
      <c r="AA209" s="120">
        <f t="shared" si="117"/>
        <v>7.8371169394205117E-3</v>
      </c>
      <c r="AB209" s="120">
        <f t="shared" si="118"/>
        <v>-9999</v>
      </c>
      <c r="AC209" s="120">
        <f t="shared" si="119"/>
        <v>0</v>
      </c>
      <c r="AD209" s="120">
        <f t="shared" si="120"/>
        <v>-9999</v>
      </c>
      <c r="AE209" s="120">
        <f t="shared" si="121"/>
        <v>0</v>
      </c>
      <c r="AF209">
        <f t="shared" si="122"/>
        <v>-9999</v>
      </c>
      <c r="AG209" s="136"/>
      <c r="AH209">
        <f t="shared" si="123"/>
        <v>-1.5583209659680162E-2</v>
      </c>
      <c r="AI209">
        <f t="shared" si="124"/>
        <v>1.0156854388407157</v>
      </c>
      <c r="AJ209">
        <f t="shared" si="125"/>
        <v>-0.65561619635665369</v>
      </c>
      <c r="AK209">
        <f t="shared" si="126"/>
        <v>2.5704960239620465E-2</v>
      </c>
      <c r="AL209">
        <f t="shared" si="127"/>
        <v>1.022902850585159</v>
      </c>
      <c r="AM209">
        <f t="shared" si="128"/>
        <v>0.56126581568819556</v>
      </c>
      <c r="AN209" s="120">
        <f t="shared" si="135"/>
        <v>51.262876019763496</v>
      </c>
      <c r="AO209" s="120">
        <f t="shared" si="135"/>
        <v>51.26287601976302</v>
      </c>
      <c r="AP209" s="120">
        <f t="shared" si="135"/>
        <v>51.262876019733497</v>
      </c>
      <c r="AQ209" s="120">
        <f t="shared" si="135"/>
        <v>51.262876017926274</v>
      </c>
      <c r="AR209" s="120">
        <f t="shared" si="135"/>
        <v>51.262875907298294</v>
      </c>
      <c r="AS209" s="120">
        <f t="shared" si="135"/>
        <v>51.262869135290259</v>
      </c>
      <c r="AT209" s="120">
        <f t="shared" si="135"/>
        <v>51.262454727093747</v>
      </c>
      <c r="AU209" s="120">
        <f t="shared" si="129"/>
        <v>51.237579503472098</v>
      </c>
      <c r="AV209" s="120"/>
    </row>
    <row r="210" spans="3:48" x14ac:dyDescent="0.2">
      <c r="C210" s="21"/>
      <c r="D210" s="21"/>
      <c r="P210" s="14"/>
      <c r="Z210">
        <f t="shared" si="116"/>
        <v>0</v>
      </c>
      <c r="AA210" s="120">
        <f t="shared" si="117"/>
        <v>7.8371169394205117E-3</v>
      </c>
      <c r="AB210" s="120">
        <f t="shared" si="118"/>
        <v>-9999</v>
      </c>
      <c r="AC210" s="120">
        <f t="shared" si="119"/>
        <v>0</v>
      </c>
      <c r="AD210" s="120">
        <f t="shared" si="120"/>
        <v>-9999</v>
      </c>
      <c r="AE210" s="120">
        <f t="shared" si="121"/>
        <v>0</v>
      </c>
      <c r="AF210">
        <f t="shared" si="122"/>
        <v>-9999</v>
      </c>
      <c r="AG210" s="136"/>
      <c r="AH210">
        <f t="shared" si="123"/>
        <v>-1.5583209659680162E-2</v>
      </c>
      <c r="AI210">
        <f t="shared" si="124"/>
        <v>1.0156854388407157</v>
      </c>
      <c r="AJ210">
        <f t="shared" si="125"/>
        <v>-0.65561619635665369</v>
      </c>
      <c r="AK210">
        <f t="shared" si="126"/>
        <v>2.5704960239620465E-2</v>
      </c>
      <c r="AL210">
        <f t="shared" si="127"/>
        <v>1.022902850585159</v>
      </c>
      <c r="AM210">
        <f t="shared" si="128"/>
        <v>0.56126581568819556</v>
      </c>
      <c r="AN210" s="120">
        <f t="shared" si="135"/>
        <v>51.262876019763496</v>
      </c>
      <c r="AO210" s="120">
        <f t="shared" si="135"/>
        <v>51.26287601976302</v>
      </c>
      <c r="AP210" s="120">
        <f t="shared" si="135"/>
        <v>51.262876019733497</v>
      </c>
      <c r="AQ210" s="120">
        <f t="shared" si="135"/>
        <v>51.262876017926274</v>
      </c>
      <c r="AR210" s="120">
        <f t="shared" si="135"/>
        <v>51.262875907298294</v>
      </c>
      <c r="AS210" s="120">
        <f t="shared" si="135"/>
        <v>51.262869135290259</v>
      </c>
      <c r="AT210" s="120">
        <f t="shared" si="135"/>
        <v>51.262454727093747</v>
      </c>
      <c r="AU210" s="120">
        <f t="shared" si="129"/>
        <v>51.237579503472098</v>
      </c>
      <c r="AV210" s="120"/>
    </row>
    <row r="211" spans="3:48" x14ac:dyDescent="0.2">
      <c r="C211" s="21"/>
      <c r="D211" s="21"/>
      <c r="P211" s="14"/>
      <c r="Z211">
        <f t="shared" si="116"/>
        <v>0</v>
      </c>
      <c r="AA211" s="120">
        <f t="shared" si="117"/>
        <v>7.8371169394205117E-3</v>
      </c>
      <c r="AB211" s="120">
        <f t="shared" si="118"/>
        <v>-9999</v>
      </c>
      <c r="AC211" s="120">
        <f t="shared" si="119"/>
        <v>0</v>
      </c>
      <c r="AD211" s="120">
        <f t="shared" si="120"/>
        <v>-9999</v>
      </c>
      <c r="AE211" s="120">
        <f t="shared" si="121"/>
        <v>0</v>
      </c>
      <c r="AF211">
        <f t="shared" si="122"/>
        <v>-9999</v>
      </c>
      <c r="AG211" s="136"/>
      <c r="AH211">
        <f t="shared" si="123"/>
        <v>-1.5583209659680162E-2</v>
      </c>
      <c r="AI211">
        <f t="shared" si="124"/>
        <v>1.0156854388407157</v>
      </c>
      <c r="AJ211">
        <f t="shared" si="125"/>
        <v>-0.65561619635665369</v>
      </c>
      <c r="AK211">
        <f t="shared" si="126"/>
        <v>2.5704960239620465E-2</v>
      </c>
      <c r="AL211">
        <f t="shared" si="127"/>
        <v>1.022902850585159</v>
      </c>
      <c r="AM211">
        <f t="shared" si="128"/>
        <v>0.56126581568819556</v>
      </c>
      <c r="AN211" s="120">
        <f t="shared" ref="AN211:AT220" si="136">$AU211+$AB$7*SIN(AO211)</f>
        <v>51.262876019763496</v>
      </c>
      <c r="AO211" s="120">
        <f t="shared" si="136"/>
        <v>51.26287601976302</v>
      </c>
      <c r="AP211" s="120">
        <f t="shared" si="136"/>
        <v>51.262876019733497</v>
      </c>
      <c r="AQ211" s="120">
        <f t="shared" si="136"/>
        <v>51.262876017926274</v>
      </c>
      <c r="AR211" s="120">
        <f t="shared" si="136"/>
        <v>51.262875907298294</v>
      </c>
      <c r="AS211" s="120">
        <f t="shared" si="136"/>
        <v>51.262869135290259</v>
      </c>
      <c r="AT211" s="120">
        <f t="shared" si="136"/>
        <v>51.262454727093747</v>
      </c>
      <c r="AU211" s="120">
        <f t="shared" si="129"/>
        <v>51.237579503472098</v>
      </c>
    </row>
    <row r="212" spans="3:48" x14ac:dyDescent="0.2">
      <c r="C212" s="21"/>
      <c r="D212" s="21"/>
      <c r="P212" s="14"/>
      <c r="Z212">
        <f t="shared" si="116"/>
        <v>0</v>
      </c>
      <c r="AA212" s="120">
        <f t="shared" si="117"/>
        <v>7.8371169394205117E-3</v>
      </c>
      <c r="AB212" s="120">
        <f t="shared" si="118"/>
        <v>-9999</v>
      </c>
      <c r="AC212" s="120">
        <f t="shared" si="119"/>
        <v>0</v>
      </c>
      <c r="AD212" s="120">
        <f t="shared" si="120"/>
        <v>-9999</v>
      </c>
      <c r="AE212" s="120">
        <f t="shared" si="121"/>
        <v>0</v>
      </c>
      <c r="AF212">
        <f t="shared" si="122"/>
        <v>-9999</v>
      </c>
      <c r="AG212" s="136"/>
      <c r="AH212">
        <f t="shared" si="123"/>
        <v>-1.5583209659680162E-2</v>
      </c>
      <c r="AI212">
        <f t="shared" si="124"/>
        <v>1.0156854388407157</v>
      </c>
      <c r="AJ212">
        <f t="shared" si="125"/>
        <v>-0.65561619635665369</v>
      </c>
      <c r="AK212">
        <f t="shared" si="126"/>
        <v>2.5704960239620465E-2</v>
      </c>
      <c r="AL212">
        <f t="shared" si="127"/>
        <v>1.022902850585159</v>
      </c>
      <c r="AM212">
        <f t="shared" si="128"/>
        <v>0.56126581568819556</v>
      </c>
      <c r="AN212" s="120">
        <f t="shared" si="136"/>
        <v>51.262876019763496</v>
      </c>
      <c r="AO212" s="120">
        <f t="shared" si="136"/>
        <v>51.26287601976302</v>
      </c>
      <c r="AP212" s="120">
        <f t="shared" si="136"/>
        <v>51.262876019733497</v>
      </c>
      <c r="AQ212" s="120">
        <f t="shared" si="136"/>
        <v>51.262876017926274</v>
      </c>
      <c r="AR212" s="120">
        <f t="shared" si="136"/>
        <v>51.262875907298294</v>
      </c>
      <c r="AS212" s="120">
        <f t="shared" si="136"/>
        <v>51.262869135290259</v>
      </c>
      <c r="AT212" s="120">
        <f t="shared" si="136"/>
        <v>51.262454727093747</v>
      </c>
      <c r="AU212" s="120">
        <f t="shared" si="129"/>
        <v>51.237579503472098</v>
      </c>
    </row>
    <row r="213" spans="3:48" x14ac:dyDescent="0.2">
      <c r="C213" s="21"/>
      <c r="D213" s="21"/>
      <c r="P213" s="14"/>
      <c r="Z213">
        <f t="shared" ref="Z213:Z276" si="137">F213</f>
        <v>0</v>
      </c>
      <c r="AA213" s="120">
        <f t="shared" ref="AA213:AA276" si="138">AB$3+AB$4*Z213+AB$5*Z213^2+AH213</f>
        <v>7.8371169394205117E-3</v>
      </c>
      <c r="AB213" s="120">
        <f t="shared" ref="AB213:AB276" si="139">IF(S213&lt;&gt;0,G213-AH213, -9999)</f>
        <v>-9999</v>
      </c>
      <c r="AC213" s="120">
        <f t="shared" ref="AC213:AC276" si="140">+G213-P213</f>
        <v>0</v>
      </c>
      <c r="AD213" s="120">
        <f t="shared" ref="AD213:AD276" si="141">IF(S213&lt;&gt;0,G213-AA213, -9999)</f>
        <v>-9999</v>
      </c>
      <c r="AE213" s="120">
        <f t="shared" ref="AE213:AE276" si="142">+(G213-AA213)^2*S213</f>
        <v>0</v>
      </c>
      <c r="AF213">
        <f t="shared" ref="AF213:AF276" si="143">IF(S213&lt;&gt;0,G213-P213, -9999)</f>
        <v>-9999</v>
      </c>
      <c r="AG213" s="136"/>
      <c r="AH213">
        <f t="shared" ref="AH213:AH276" si="144">$AB$6*($AB$11/AI213*AJ213+$AB$12)</f>
        <v>-1.5583209659680162E-2</v>
      </c>
      <c r="AI213">
        <f t="shared" ref="AI213:AI276" si="145">1+$AB$7*COS(AL213)</f>
        <v>1.0156854388407157</v>
      </c>
      <c r="AJ213">
        <f t="shared" ref="AJ213:AJ276" si="146">SIN(AL213+RADIANS($AB$9))</f>
        <v>-0.65561619635665369</v>
      </c>
      <c r="AK213">
        <f t="shared" ref="AK213:AK276" si="147">$AB$7*SIN(AL213)</f>
        <v>2.5704960239620465E-2</v>
      </c>
      <c r="AL213">
        <f t="shared" ref="AL213:AL276" si="148">2*ATAN(AM213)</f>
        <v>1.022902850585159</v>
      </c>
      <c r="AM213">
        <f t="shared" ref="AM213:AM276" si="149">SQRT((1+$AB$7)/(1-$AB$7))*TAN(AN213/2)</f>
        <v>0.56126581568819556</v>
      </c>
      <c r="AN213" s="120">
        <f t="shared" si="136"/>
        <v>51.262876019763496</v>
      </c>
      <c r="AO213" s="120">
        <f t="shared" si="136"/>
        <v>51.26287601976302</v>
      </c>
      <c r="AP213" s="120">
        <f t="shared" si="136"/>
        <v>51.262876019733497</v>
      </c>
      <c r="AQ213" s="120">
        <f t="shared" si="136"/>
        <v>51.262876017926274</v>
      </c>
      <c r="AR213" s="120">
        <f t="shared" si="136"/>
        <v>51.262875907298294</v>
      </c>
      <c r="AS213" s="120">
        <f t="shared" si="136"/>
        <v>51.262869135290259</v>
      </c>
      <c r="AT213" s="120">
        <f t="shared" si="136"/>
        <v>51.262454727093747</v>
      </c>
      <c r="AU213" s="120">
        <f t="shared" ref="AU213:AU276" si="150">RADIANS($AB$9)+$AB$18*(F213-AB$15)</f>
        <v>51.237579503472098</v>
      </c>
    </row>
    <row r="214" spans="3:48" x14ac:dyDescent="0.2">
      <c r="C214" s="21"/>
      <c r="D214" s="21"/>
      <c r="P214" s="14"/>
      <c r="Z214">
        <f t="shared" si="137"/>
        <v>0</v>
      </c>
      <c r="AA214" s="120">
        <f t="shared" si="138"/>
        <v>7.8371169394205117E-3</v>
      </c>
      <c r="AB214" s="120">
        <f t="shared" si="139"/>
        <v>-9999</v>
      </c>
      <c r="AC214" s="120">
        <f t="shared" si="140"/>
        <v>0</v>
      </c>
      <c r="AD214" s="120">
        <f t="shared" si="141"/>
        <v>-9999</v>
      </c>
      <c r="AE214" s="120">
        <f t="shared" si="142"/>
        <v>0</v>
      </c>
      <c r="AF214">
        <f t="shared" si="143"/>
        <v>-9999</v>
      </c>
      <c r="AG214" s="136"/>
      <c r="AH214">
        <f t="shared" si="144"/>
        <v>-1.5583209659680162E-2</v>
      </c>
      <c r="AI214">
        <f t="shared" si="145"/>
        <v>1.0156854388407157</v>
      </c>
      <c r="AJ214">
        <f t="shared" si="146"/>
        <v>-0.65561619635665369</v>
      </c>
      <c r="AK214">
        <f t="shared" si="147"/>
        <v>2.5704960239620465E-2</v>
      </c>
      <c r="AL214">
        <f t="shared" si="148"/>
        <v>1.022902850585159</v>
      </c>
      <c r="AM214">
        <f t="shared" si="149"/>
        <v>0.56126581568819556</v>
      </c>
      <c r="AN214" s="120">
        <f t="shared" si="136"/>
        <v>51.262876019763496</v>
      </c>
      <c r="AO214" s="120">
        <f t="shared" si="136"/>
        <v>51.26287601976302</v>
      </c>
      <c r="AP214" s="120">
        <f t="shared" si="136"/>
        <v>51.262876019733497</v>
      </c>
      <c r="AQ214" s="120">
        <f t="shared" si="136"/>
        <v>51.262876017926274</v>
      </c>
      <c r="AR214" s="120">
        <f t="shared" si="136"/>
        <v>51.262875907298294</v>
      </c>
      <c r="AS214" s="120">
        <f t="shared" si="136"/>
        <v>51.262869135290259</v>
      </c>
      <c r="AT214" s="120">
        <f t="shared" si="136"/>
        <v>51.262454727093747</v>
      </c>
      <c r="AU214" s="120">
        <f t="shared" si="150"/>
        <v>51.237579503472098</v>
      </c>
    </row>
    <row r="215" spans="3:48" x14ac:dyDescent="0.2">
      <c r="C215" s="21"/>
      <c r="D215" s="21"/>
      <c r="P215" s="14"/>
      <c r="Z215">
        <f t="shared" si="137"/>
        <v>0</v>
      </c>
      <c r="AA215" s="120">
        <f t="shared" si="138"/>
        <v>7.8371169394205117E-3</v>
      </c>
      <c r="AB215" s="120">
        <f t="shared" si="139"/>
        <v>-9999</v>
      </c>
      <c r="AC215" s="120">
        <f t="shared" si="140"/>
        <v>0</v>
      </c>
      <c r="AD215" s="120">
        <f t="shared" si="141"/>
        <v>-9999</v>
      </c>
      <c r="AE215" s="120">
        <f t="shared" si="142"/>
        <v>0</v>
      </c>
      <c r="AF215">
        <f t="shared" si="143"/>
        <v>-9999</v>
      </c>
      <c r="AG215" s="136"/>
      <c r="AH215">
        <f t="shared" si="144"/>
        <v>-1.5583209659680162E-2</v>
      </c>
      <c r="AI215">
        <f t="shared" si="145"/>
        <v>1.0156854388407157</v>
      </c>
      <c r="AJ215">
        <f t="shared" si="146"/>
        <v>-0.65561619635665369</v>
      </c>
      <c r="AK215">
        <f t="shared" si="147"/>
        <v>2.5704960239620465E-2</v>
      </c>
      <c r="AL215">
        <f t="shared" si="148"/>
        <v>1.022902850585159</v>
      </c>
      <c r="AM215">
        <f t="shared" si="149"/>
        <v>0.56126581568819556</v>
      </c>
      <c r="AN215" s="120">
        <f t="shared" si="136"/>
        <v>51.262876019763496</v>
      </c>
      <c r="AO215" s="120">
        <f t="shared" si="136"/>
        <v>51.26287601976302</v>
      </c>
      <c r="AP215" s="120">
        <f t="shared" si="136"/>
        <v>51.262876019733497</v>
      </c>
      <c r="AQ215" s="120">
        <f t="shared" si="136"/>
        <v>51.262876017926274</v>
      </c>
      <c r="AR215" s="120">
        <f t="shared" si="136"/>
        <v>51.262875907298294</v>
      </c>
      <c r="AS215" s="120">
        <f t="shared" si="136"/>
        <v>51.262869135290259</v>
      </c>
      <c r="AT215" s="120">
        <f t="shared" si="136"/>
        <v>51.262454727093747</v>
      </c>
      <c r="AU215" s="120">
        <f t="shared" si="150"/>
        <v>51.237579503472098</v>
      </c>
    </row>
    <row r="216" spans="3:48" x14ac:dyDescent="0.2">
      <c r="C216" s="21"/>
      <c r="D216" s="21"/>
      <c r="P216" s="14"/>
      <c r="Z216">
        <f t="shared" si="137"/>
        <v>0</v>
      </c>
      <c r="AA216" s="120">
        <f t="shared" si="138"/>
        <v>7.8371169394205117E-3</v>
      </c>
      <c r="AB216" s="120">
        <f t="shared" si="139"/>
        <v>-9999</v>
      </c>
      <c r="AC216" s="120">
        <f t="shared" si="140"/>
        <v>0</v>
      </c>
      <c r="AD216" s="120">
        <f t="shared" si="141"/>
        <v>-9999</v>
      </c>
      <c r="AE216" s="120">
        <f t="shared" si="142"/>
        <v>0</v>
      </c>
      <c r="AF216">
        <f t="shared" si="143"/>
        <v>-9999</v>
      </c>
      <c r="AG216" s="136"/>
      <c r="AH216">
        <f t="shared" si="144"/>
        <v>-1.5583209659680162E-2</v>
      </c>
      <c r="AI216">
        <f t="shared" si="145"/>
        <v>1.0156854388407157</v>
      </c>
      <c r="AJ216">
        <f t="shared" si="146"/>
        <v>-0.65561619635665369</v>
      </c>
      <c r="AK216">
        <f t="shared" si="147"/>
        <v>2.5704960239620465E-2</v>
      </c>
      <c r="AL216">
        <f t="shared" si="148"/>
        <v>1.022902850585159</v>
      </c>
      <c r="AM216">
        <f t="shared" si="149"/>
        <v>0.56126581568819556</v>
      </c>
      <c r="AN216" s="120">
        <f t="shared" si="136"/>
        <v>51.262876019763496</v>
      </c>
      <c r="AO216" s="120">
        <f t="shared" si="136"/>
        <v>51.26287601976302</v>
      </c>
      <c r="AP216" s="120">
        <f t="shared" si="136"/>
        <v>51.262876019733497</v>
      </c>
      <c r="AQ216" s="120">
        <f t="shared" si="136"/>
        <v>51.262876017926274</v>
      </c>
      <c r="AR216" s="120">
        <f t="shared" si="136"/>
        <v>51.262875907298294</v>
      </c>
      <c r="AS216" s="120">
        <f t="shared" si="136"/>
        <v>51.262869135290259</v>
      </c>
      <c r="AT216" s="120">
        <f t="shared" si="136"/>
        <v>51.262454727093747</v>
      </c>
      <c r="AU216" s="120">
        <f t="shared" si="150"/>
        <v>51.237579503472098</v>
      </c>
    </row>
    <row r="217" spans="3:48" x14ac:dyDescent="0.2">
      <c r="C217" s="21"/>
      <c r="D217" s="21"/>
      <c r="P217" s="14"/>
      <c r="Z217">
        <f t="shared" si="137"/>
        <v>0</v>
      </c>
      <c r="AA217" s="120">
        <f t="shared" si="138"/>
        <v>7.8371169394205117E-3</v>
      </c>
      <c r="AB217" s="120">
        <f t="shared" si="139"/>
        <v>-9999</v>
      </c>
      <c r="AC217" s="120">
        <f t="shared" si="140"/>
        <v>0</v>
      </c>
      <c r="AD217" s="120">
        <f t="shared" si="141"/>
        <v>-9999</v>
      </c>
      <c r="AE217" s="120">
        <f t="shared" si="142"/>
        <v>0</v>
      </c>
      <c r="AF217">
        <f t="shared" si="143"/>
        <v>-9999</v>
      </c>
      <c r="AG217" s="136"/>
      <c r="AH217">
        <f t="shared" si="144"/>
        <v>-1.5583209659680162E-2</v>
      </c>
      <c r="AI217">
        <f t="shared" si="145"/>
        <v>1.0156854388407157</v>
      </c>
      <c r="AJ217">
        <f t="shared" si="146"/>
        <v>-0.65561619635665369</v>
      </c>
      <c r="AK217">
        <f t="shared" si="147"/>
        <v>2.5704960239620465E-2</v>
      </c>
      <c r="AL217">
        <f t="shared" si="148"/>
        <v>1.022902850585159</v>
      </c>
      <c r="AM217">
        <f t="shared" si="149"/>
        <v>0.56126581568819556</v>
      </c>
      <c r="AN217" s="120">
        <f t="shared" si="136"/>
        <v>51.262876019763496</v>
      </c>
      <c r="AO217" s="120">
        <f t="shared" si="136"/>
        <v>51.26287601976302</v>
      </c>
      <c r="AP217" s="120">
        <f t="shared" si="136"/>
        <v>51.262876019733497</v>
      </c>
      <c r="AQ217" s="120">
        <f t="shared" si="136"/>
        <v>51.262876017926274</v>
      </c>
      <c r="AR217" s="120">
        <f t="shared" si="136"/>
        <v>51.262875907298294</v>
      </c>
      <c r="AS217" s="120">
        <f t="shared" si="136"/>
        <v>51.262869135290259</v>
      </c>
      <c r="AT217" s="120">
        <f t="shared" si="136"/>
        <v>51.262454727093747</v>
      </c>
      <c r="AU217" s="120">
        <f t="shared" si="150"/>
        <v>51.237579503472098</v>
      </c>
    </row>
    <row r="218" spans="3:48" x14ac:dyDescent="0.2">
      <c r="C218" s="21"/>
      <c r="D218" s="21"/>
      <c r="P218" s="14"/>
      <c r="Z218">
        <f t="shared" si="137"/>
        <v>0</v>
      </c>
      <c r="AA218" s="120">
        <f t="shared" si="138"/>
        <v>7.8371169394205117E-3</v>
      </c>
      <c r="AB218" s="120">
        <f t="shared" si="139"/>
        <v>-9999</v>
      </c>
      <c r="AC218" s="120">
        <f t="shared" si="140"/>
        <v>0</v>
      </c>
      <c r="AD218" s="120">
        <f t="shared" si="141"/>
        <v>-9999</v>
      </c>
      <c r="AE218" s="120">
        <f t="shared" si="142"/>
        <v>0</v>
      </c>
      <c r="AF218">
        <f t="shared" si="143"/>
        <v>-9999</v>
      </c>
      <c r="AG218" s="136"/>
      <c r="AH218">
        <f t="shared" si="144"/>
        <v>-1.5583209659680162E-2</v>
      </c>
      <c r="AI218">
        <f t="shared" si="145"/>
        <v>1.0156854388407157</v>
      </c>
      <c r="AJ218">
        <f t="shared" si="146"/>
        <v>-0.65561619635665369</v>
      </c>
      <c r="AK218">
        <f t="shared" si="147"/>
        <v>2.5704960239620465E-2</v>
      </c>
      <c r="AL218">
        <f t="shared" si="148"/>
        <v>1.022902850585159</v>
      </c>
      <c r="AM218">
        <f t="shared" si="149"/>
        <v>0.56126581568819556</v>
      </c>
      <c r="AN218" s="120">
        <f t="shared" si="136"/>
        <v>51.262876019763496</v>
      </c>
      <c r="AO218" s="120">
        <f t="shared" si="136"/>
        <v>51.26287601976302</v>
      </c>
      <c r="AP218" s="120">
        <f t="shared" si="136"/>
        <v>51.262876019733497</v>
      </c>
      <c r="AQ218" s="120">
        <f t="shared" si="136"/>
        <v>51.262876017926274</v>
      </c>
      <c r="AR218" s="120">
        <f t="shared" si="136"/>
        <v>51.262875907298294</v>
      </c>
      <c r="AS218" s="120">
        <f t="shared" si="136"/>
        <v>51.262869135290259</v>
      </c>
      <c r="AT218" s="120">
        <f t="shared" si="136"/>
        <v>51.262454727093747</v>
      </c>
      <c r="AU218" s="120">
        <f t="shared" si="150"/>
        <v>51.237579503472098</v>
      </c>
    </row>
    <row r="219" spans="3:48" x14ac:dyDescent="0.2">
      <c r="C219" s="21"/>
      <c r="D219" s="21"/>
      <c r="P219" s="14"/>
      <c r="Z219">
        <f t="shared" si="137"/>
        <v>0</v>
      </c>
      <c r="AA219" s="120">
        <f t="shared" si="138"/>
        <v>7.8371169394205117E-3</v>
      </c>
      <c r="AB219" s="120">
        <f t="shared" si="139"/>
        <v>-9999</v>
      </c>
      <c r="AC219" s="120">
        <f t="shared" si="140"/>
        <v>0</v>
      </c>
      <c r="AD219" s="120">
        <f t="shared" si="141"/>
        <v>-9999</v>
      </c>
      <c r="AE219" s="120">
        <f t="shared" si="142"/>
        <v>0</v>
      </c>
      <c r="AF219">
        <f t="shared" si="143"/>
        <v>-9999</v>
      </c>
      <c r="AG219" s="136"/>
      <c r="AH219">
        <f t="shared" si="144"/>
        <v>-1.5583209659680162E-2</v>
      </c>
      <c r="AI219">
        <f t="shared" si="145"/>
        <v>1.0156854388407157</v>
      </c>
      <c r="AJ219">
        <f t="shared" si="146"/>
        <v>-0.65561619635665369</v>
      </c>
      <c r="AK219">
        <f t="shared" si="147"/>
        <v>2.5704960239620465E-2</v>
      </c>
      <c r="AL219">
        <f t="shared" si="148"/>
        <v>1.022902850585159</v>
      </c>
      <c r="AM219">
        <f t="shared" si="149"/>
        <v>0.56126581568819556</v>
      </c>
      <c r="AN219" s="120">
        <f t="shared" si="136"/>
        <v>51.262876019763496</v>
      </c>
      <c r="AO219" s="120">
        <f t="shared" si="136"/>
        <v>51.26287601976302</v>
      </c>
      <c r="AP219" s="120">
        <f t="shared" si="136"/>
        <v>51.262876019733497</v>
      </c>
      <c r="AQ219" s="120">
        <f t="shared" si="136"/>
        <v>51.262876017926274</v>
      </c>
      <c r="AR219" s="120">
        <f t="shared" si="136"/>
        <v>51.262875907298294</v>
      </c>
      <c r="AS219" s="120">
        <f t="shared" si="136"/>
        <v>51.262869135290259</v>
      </c>
      <c r="AT219" s="120">
        <f t="shared" si="136"/>
        <v>51.262454727093747</v>
      </c>
      <c r="AU219" s="120">
        <f t="shared" si="150"/>
        <v>51.237579503472098</v>
      </c>
    </row>
    <row r="220" spans="3:48" x14ac:dyDescent="0.2">
      <c r="C220" s="21"/>
      <c r="D220" s="21"/>
      <c r="P220" s="14"/>
      <c r="Z220">
        <f t="shared" si="137"/>
        <v>0</v>
      </c>
      <c r="AA220" s="120">
        <f t="shared" si="138"/>
        <v>7.8371169394205117E-3</v>
      </c>
      <c r="AB220" s="120">
        <f t="shared" si="139"/>
        <v>-9999</v>
      </c>
      <c r="AC220" s="120">
        <f t="shared" si="140"/>
        <v>0</v>
      </c>
      <c r="AD220" s="120">
        <f t="shared" si="141"/>
        <v>-9999</v>
      </c>
      <c r="AE220" s="120">
        <f t="shared" si="142"/>
        <v>0</v>
      </c>
      <c r="AF220">
        <f t="shared" si="143"/>
        <v>-9999</v>
      </c>
      <c r="AG220" s="136"/>
      <c r="AH220">
        <f t="shared" si="144"/>
        <v>-1.5583209659680162E-2</v>
      </c>
      <c r="AI220">
        <f t="shared" si="145"/>
        <v>1.0156854388407157</v>
      </c>
      <c r="AJ220">
        <f t="shared" si="146"/>
        <v>-0.65561619635665369</v>
      </c>
      <c r="AK220">
        <f t="shared" si="147"/>
        <v>2.5704960239620465E-2</v>
      </c>
      <c r="AL220">
        <f t="shared" si="148"/>
        <v>1.022902850585159</v>
      </c>
      <c r="AM220">
        <f t="shared" si="149"/>
        <v>0.56126581568819556</v>
      </c>
      <c r="AN220" s="120">
        <f t="shared" si="136"/>
        <v>51.262876019763496</v>
      </c>
      <c r="AO220" s="120">
        <f t="shared" si="136"/>
        <v>51.26287601976302</v>
      </c>
      <c r="AP220" s="120">
        <f t="shared" si="136"/>
        <v>51.262876019733497</v>
      </c>
      <c r="AQ220" s="120">
        <f t="shared" si="136"/>
        <v>51.262876017926274</v>
      </c>
      <c r="AR220" s="120">
        <f t="shared" si="136"/>
        <v>51.262875907298294</v>
      </c>
      <c r="AS220" s="120">
        <f t="shared" si="136"/>
        <v>51.262869135290259</v>
      </c>
      <c r="AT220" s="120">
        <f t="shared" si="136"/>
        <v>51.262454727093747</v>
      </c>
      <c r="AU220" s="120">
        <f t="shared" si="150"/>
        <v>51.237579503472098</v>
      </c>
    </row>
    <row r="221" spans="3:48" x14ac:dyDescent="0.2">
      <c r="C221" s="21"/>
      <c r="D221" s="21"/>
      <c r="P221" s="14"/>
      <c r="Z221">
        <f t="shared" si="137"/>
        <v>0</v>
      </c>
      <c r="AA221" s="120">
        <f t="shared" si="138"/>
        <v>7.8371169394205117E-3</v>
      </c>
      <c r="AB221" s="120">
        <f t="shared" si="139"/>
        <v>-9999</v>
      </c>
      <c r="AC221" s="120">
        <f t="shared" si="140"/>
        <v>0</v>
      </c>
      <c r="AD221" s="120">
        <f t="shared" si="141"/>
        <v>-9999</v>
      </c>
      <c r="AE221" s="120">
        <f t="shared" si="142"/>
        <v>0</v>
      </c>
      <c r="AF221">
        <f t="shared" si="143"/>
        <v>-9999</v>
      </c>
      <c r="AG221" s="136"/>
      <c r="AH221">
        <f t="shared" si="144"/>
        <v>-1.5583209659680162E-2</v>
      </c>
      <c r="AI221">
        <f t="shared" si="145"/>
        <v>1.0156854388407157</v>
      </c>
      <c r="AJ221">
        <f t="shared" si="146"/>
        <v>-0.65561619635665369</v>
      </c>
      <c r="AK221">
        <f t="shared" si="147"/>
        <v>2.5704960239620465E-2</v>
      </c>
      <c r="AL221">
        <f t="shared" si="148"/>
        <v>1.022902850585159</v>
      </c>
      <c r="AM221">
        <f t="shared" si="149"/>
        <v>0.56126581568819556</v>
      </c>
      <c r="AN221" s="120">
        <f t="shared" ref="AN221:AT230" si="151">$AU221+$AB$7*SIN(AO221)</f>
        <v>51.262876019763496</v>
      </c>
      <c r="AO221" s="120">
        <f t="shared" si="151"/>
        <v>51.26287601976302</v>
      </c>
      <c r="AP221" s="120">
        <f t="shared" si="151"/>
        <v>51.262876019733497</v>
      </c>
      <c r="AQ221" s="120">
        <f t="shared" si="151"/>
        <v>51.262876017926274</v>
      </c>
      <c r="AR221" s="120">
        <f t="shared" si="151"/>
        <v>51.262875907298294</v>
      </c>
      <c r="AS221" s="120">
        <f t="shared" si="151"/>
        <v>51.262869135290259</v>
      </c>
      <c r="AT221" s="120">
        <f t="shared" si="151"/>
        <v>51.262454727093747</v>
      </c>
      <c r="AU221" s="120">
        <f t="shared" si="150"/>
        <v>51.237579503472098</v>
      </c>
    </row>
    <row r="222" spans="3:48" x14ac:dyDescent="0.2">
      <c r="C222" s="21"/>
      <c r="D222" s="21"/>
      <c r="P222" s="14"/>
      <c r="Z222">
        <f t="shared" si="137"/>
        <v>0</v>
      </c>
      <c r="AA222" s="120">
        <f t="shared" si="138"/>
        <v>7.8371169394205117E-3</v>
      </c>
      <c r="AB222" s="120">
        <f t="shared" si="139"/>
        <v>-9999</v>
      </c>
      <c r="AC222" s="120">
        <f t="shared" si="140"/>
        <v>0</v>
      </c>
      <c r="AD222" s="120">
        <f t="shared" si="141"/>
        <v>-9999</v>
      </c>
      <c r="AE222" s="120">
        <f t="shared" si="142"/>
        <v>0</v>
      </c>
      <c r="AF222">
        <f t="shared" si="143"/>
        <v>-9999</v>
      </c>
      <c r="AG222" s="136"/>
      <c r="AH222">
        <f t="shared" si="144"/>
        <v>-1.5583209659680162E-2</v>
      </c>
      <c r="AI222">
        <f t="shared" si="145"/>
        <v>1.0156854388407157</v>
      </c>
      <c r="AJ222">
        <f t="shared" si="146"/>
        <v>-0.65561619635665369</v>
      </c>
      <c r="AK222">
        <f t="shared" si="147"/>
        <v>2.5704960239620465E-2</v>
      </c>
      <c r="AL222">
        <f t="shared" si="148"/>
        <v>1.022902850585159</v>
      </c>
      <c r="AM222">
        <f t="shared" si="149"/>
        <v>0.56126581568819556</v>
      </c>
      <c r="AN222" s="120">
        <f t="shared" si="151"/>
        <v>51.262876019763496</v>
      </c>
      <c r="AO222" s="120">
        <f t="shared" si="151"/>
        <v>51.26287601976302</v>
      </c>
      <c r="AP222" s="120">
        <f t="shared" si="151"/>
        <v>51.262876019733497</v>
      </c>
      <c r="AQ222" s="120">
        <f t="shared" si="151"/>
        <v>51.262876017926274</v>
      </c>
      <c r="AR222" s="120">
        <f t="shared" si="151"/>
        <v>51.262875907298294</v>
      </c>
      <c r="AS222" s="120">
        <f t="shared" si="151"/>
        <v>51.262869135290259</v>
      </c>
      <c r="AT222" s="120">
        <f t="shared" si="151"/>
        <v>51.262454727093747</v>
      </c>
      <c r="AU222" s="120">
        <f t="shared" si="150"/>
        <v>51.237579503472098</v>
      </c>
    </row>
    <row r="223" spans="3:48" x14ac:dyDescent="0.2">
      <c r="C223" s="21"/>
      <c r="D223" s="21"/>
      <c r="P223" s="14"/>
      <c r="Z223">
        <f t="shared" si="137"/>
        <v>0</v>
      </c>
      <c r="AA223" s="120">
        <f t="shared" si="138"/>
        <v>7.8371169394205117E-3</v>
      </c>
      <c r="AB223" s="120">
        <f t="shared" si="139"/>
        <v>-9999</v>
      </c>
      <c r="AC223" s="120">
        <f t="shared" si="140"/>
        <v>0</v>
      </c>
      <c r="AD223" s="120">
        <f t="shared" si="141"/>
        <v>-9999</v>
      </c>
      <c r="AE223" s="120">
        <f t="shared" si="142"/>
        <v>0</v>
      </c>
      <c r="AF223">
        <f t="shared" si="143"/>
        <v>-9999</v>
      </c>
      <c r="AG223" s="136"/>
      <c r="AH223">
        <f t="shared" si="144"/>
        <v>-1.5583209659680162E-2</v>
      </c>
      <c r="AI223">
        <f t="shared" si="145"/>
        <v>1.0156854388407157</v>
      </c>
      <c r="AJ223">
        <f t="shared" si="146"/>
        <v>-0.65561619635665369</v>
      </c>
      <c r="AK223">
        <f t="shared" si="147"/>
        <v>2.5704960239620465E-2</v>
      </c>
      <c r="AL223">
        <f t="shared" si="148"/>
        <v>1.022902850585159</v>
      </c>
      <c r="AM223">
        <f t="shared" si="149"/>
        <v>0.56126581568819556</v>
      </c>
      <c r="AN223" s="120">
        <f t="shared" si="151"/>
        <v>51.262876019763496</v>
      </c>
      <c r="AO223" s="120">
        <f t="shared" si="151"/>
        <v>51.26287601976302</v>
      </c>
      <c r="AP223" s="120">
        <f t="shared" si="151"/>
        <v>51.262876019733497</v>
      </c>
      <c r="AQ223" s="120">
        <f t="shared" si="151"/>
        <v>51.262876017926274</v>
      </c>
      <c r="AR223" s="120">
        <f t="shared" si="151"/>
        <v>51.262875907298294</v>
      </c>
      <c r="AS223" s="120">
        <f t="shared" si="151"/>
        <v>51.262869135290259</v>
      </c>
      <c r="AT223" s="120">
        <f t="shared" si="151"/>
        <v>51.262454727093747</v>
      </c>
      <c r="AU223" s="120">
        <f t="shared" si="150"/>
        <v>51.237579503472098</v>
      </c>
    </row>
    <row r="224" spans="3:48" x14ac:dyDescent="0.2">
      <c r="C224" s="21"/>
      <c r="D224" s="21"/>
      <c r="P224" s="14"/>
      <c r="Z224">
        <f t="shared" si="137"/>
        <v>0</v>
      </c>
      <c r="AA224" s="120">
        <f t="shared" si="138"/>
        <v>7.8371169394205117E-3</v>
      </c>
      <c r="AB224" s="120">
        <f t="shared" si="139"/>
        <v>-9999</v>
      </c>
      <c r="AC224" s="120">
        <f t="shared" si="140"/>
        <v>0</v>
      </c>
      <c r="AD224" s="120">
        <f t="shared" si="141"/>
        <v>-9999</v>
      </c>
      <c r="AE224" s="120">
        <f t="shared" si="142"/>
        <v>0</v>
      </c>
      <c r="AF224">
        <f t="shared" si="143"/>
        <v>-9999</v>
      </c>
      <c r="AG224" s="136"/>
      <c r="AH224">
        <f t="shared" si="144"/>
        <v>-1.5583209659680162E-2</v>
      </c>
      <c r="AI224">
        <f t="shared" si="145"/>
        <v>1.0156854388407157</v>
      </c>
      <c r="AJ224">
        <f t="shared" si="146"/>
        <v>-0.65561619635665369</v>
      </c>
      <c r="AK224">
        <f t="shared" si="147"/>
        <v>2.5704960239620465E-2</v>
      </c>
      <c r="AL224">
        <f t="shared" si="148"/>
        <v>1.022902850585159</v>
      </c>
      <c r="AM224">
        <f t="shared" si="149"/>
        <v>0.56126581568819556</v>
      </c>
      <c r="AN224" s="120">
        <f t="shared" si="151"/>
        <v>51.262876019763496</v>
      </c>
      <c r="AO224" s="120">
        <f t="shared" si="151"/>
        <v>51.26287601976302</v>
      </c>
      <c r="AP224" s="120">
        <f t="shared" si="151"/>
        <v>51.262876019733497</v>
      </c>
      <c r="AQ224" s="120">
        <f t="shared" si="151"/>
        <v>51.262876017926274</v>
      </c>
      <c r="AR224" s="120">
        <f t="shared" si="151"/>
        <v>51.262875907298294</v>
      </c>
      <c r="AS224" s="120">
        <f t="shared" si="151"/>
        <v>51.262869135290259</v>
      </c>
      <c r="AT224" s="120">
        <f t="shared" si="151"/>
        <v>51.262454727093747</v>
      </c>
      <c r="AU224" s="120">
        <f t="shared" si="150"/>
        <v>51.237579503472098</v>
      </c>
    </row>
    <row r="225" spans="3:48" x14ac:dyDescent="0.2">
      <c r="C225" s="21"/>
      <c r="D225" s="21"/>
      <c r="P225" s="14"/>
      <c r="Z225">
        <f t="shared" si="137"/>
        <v>0</v>
      </c>
      <c r="AA225" s="120">
        <f t="shared" si="138"/>
        <v>7.8371169394205117E-3</v>
      </c>
      <c r="AB225" s="120">
        <f t="shared" si="139"/>
        <v>-9999</v>
      </c>
      <c r="AC225" s="120">
        <f t="shared" si="140"/>
        <v>0</v>
      </c>
      <c r="AD225" s="120">
        <f t="shared" si="141"/>
        <v>-9999</v>
      </c>
      <c r="AE225" s="120">
        <f t="shared" si="142"/>
        <v>0</v>
      </c>
      <c r="AF225">
        <f t="shared" si="143"/>
        <v>-9999</v>
      </c>
      <c r="AG225" s="136"/>
      <c r="AH225">
        <f t="shared" si="144"/>
        <v>-1.5583209659680162E-2</v>
      </c>
      <c r="AI225">
        <f t="shared" si="145"/>
        <v>1.0156854388407157</v>
      </c>
      <c r="AJ225">
        <f t="shared" si="146"/>
        <v>-0.65561619635665369</v>
      </c>
      <c r="AK225">
        <f t="shared" si="147"/>
        <v>2.5704960239620465E-2</v>
      </c>
      <c r="AL225">
        <f t="shared" si="148"/>
        <v>1.022902850585159</v>
      </c>
      <c r="AM225">
        <f t="shared" si="149"/>
        <v>0.56126581568819556</v>
      </c>
      <c r="AN225" s="120">
        <f t="shared" si="151"/>
        <v>51.262876019763496</v>
      </c>
      <c r="AO225" s="120">
        <f t="shared" si="151"/>
        <v>51.26287601976302</v>
      </c>
      <c r="AP225" s="120">
        <f t="shared" si="151"/>
        <v>51.262876019733497</v>
      </c>
      <c r="AQ225" s="120">
        <f t="shared" si="151"/>
        <v>51.262876017926274</v>
      </c>
      <c r="AR225" s="120">
        <f t="shared" si="151"/>
        <v>51.262875907298294</v>
      </c>
      <c r="AS225" s="120">
        <f t="shared" si="151"/>
        <v>51.262869135290259</v>
      </c>
      <c r="AT225" s="120">
        <f t="shared" si="151"/>
        <v>51.262454727093747</v>
      </c>
      <c r="AU225" s="120">
        <f t="shared" si="150"/>
        <v>51.237579503472098</v>
      </c>
    </row>
    <row r="226" spans="3:48" x14ac:dyDescent="0.2">
      <c r="C226" s="21"/>
      <c r="D226" s="21"/>
      <c r="P226" s="14"/>
      <c r="Z226">
        <f t="shared" si="137"/>
        <v>0</v>
      </c>
      <c r="AA226" s="120">
        <f t="shared" si="138"/>
        <v>7.8371169394205117E-3</v>
      </c>
      <c r="AB226" s="120">
        <f t="shared" si="139"/>
        <v>-9999</v>
      </c>
      <c r="AC226" s="120">
        <f t="shared" si="140"/>
        <v>0</v>
      </c>
      <c r="AD226" s="120">
        <f t="shared" si="141"/>
        <v>-9999</v>
      </c>
      <c r="AE226" s="120">
        <f t="shared" si="142"/>
        <v>0</v>
      </c>
      <c r="AF226">
        <f t="shared" si="143"/>
        <v>-9999</v>
      </c>
      <c r="AG226" s="136"/>
      <c r="AH226">
        <f t="shared" si="144"/>
        <v>-1.5583209659680162E-2</v>
      </c>
      <c r="AI226">
        <f t="shared" si="145"/>
        <v>1.0156854388407157</v>
      </c>
      <c r="AJ226">
        <f t="shared" si="146"/>
        <v>-0.65561619635665369</v>
      </c>
      <c r="AK226">
        <f t="shared" si="147"/>
        <v>2.5704960239620465E-2</v>
      </c>
      <c r="AL226">
        <f t="shared" si="148"/>
        <v>1.022902850585159</v>
      </c>
      <c r="AM226">
        <f t="shared" si="149"/>
        <v>0.56126581568819556</v>
      </c>
      <c r="AN226" s="120">
        <f t="shared" si="151"/>
        <v>51.262876019763496</v>
      </c>
      <c r="AO226" s="120">
        <f t="shared" si="151"/>
        <v>51.26287601976302</v>
      </c>
      <c r="AP226" s="120">
        <f t="shared" si="151"/>
        <v>51.262876019733497</v>
      </c>
      <c r="AQ226" s="120">
        <f t="shared" si="151"/>
        <v>51.262876017926274</v>
      </c>
      <c r="AR226" s="120">
        <f t="shared" si="151"/>
        <v>51.262875907298294</v>
      </c>
      <c r="AS226" s="120">
        <f t="shared" si="151"/>
        <v>51.262869135290259</v>
      </c>
      <c r="AT226" s="120">
        <f t="shared" si="151"/>
        <v>51.262454727093747</v>
      </c>
      <c r="AU226" s="120">
        <f t="shared" si="150"/>
        <v>51.237579503472098</v>
      </c>
    </row>
    <row r="227" spans="3:48" x14ac:dyDescent="0.2">
      <c r="C227" s="21"/>
      <c r="D227" s="21"/>
      <c r="P227" s="14"/>
      <c r="Z227">
        <f t="shared" si="137"/>
        <v>0</v>
      </c>
      <c r="AA227" s="120">
        <f t="shared" si="138"/>
        <v>7.8371169394205117E-3</v>
      </c>
      <c r="AB227" s="120">
        <f t="shared" si="139"/>
        <v>-9999</v>
      </c>
      <c r="AC227" s="120">
        <f t="shared" si="140"/>
        <v>0</v>
      </c>
      <c r="AD227" s="120">
        <f t="shared" si="141"/>
        <v>-9999</v>
      </c>
      <c r="AE227" s="120">
        <f t="shared" si="142"/>
        <v>0</v>
      </c>
      <c r="AF227">
        <f t="shared" si="143"/>
        <v>-9999</v>
      </c>
      <c r="AG227" s="136"/>
      <c r="AH227">
        <f t="shared" si="144"/>
        <v>-1.5583209659680162E-2</v>
      </c>
      <c r="AI227">
        <f t="shared" si="145"/>
        <v>1.0156854388407157</v>
      </c>
      <c r="AJ227">
        <f t="shared" si="146"/>
        <v>-0.65561619635665369</v>
      </c>
      <c r="AK227">
        <f t="shared" si="147"/>
        <v>2.5704960239620465E-2</v>
      </c>
      <c r="AL227">
        <f t="shared" si="148"/>
        <v>1.022902850585159</v>
      </c>
      <c r="AM227">
        <f t="shared" si="149"/>
        <v>0.56126581568819556</v>
      </c>
      <c r="AN227" s="120">
        <f t="shared" si="151"/>
        <v>51.262876019763496</v>
      </c>
      <c r="AO227" s="120">
        <f t="shared" si="151"/>
        <v>51.26287601976302</v>
      </c>
      <c r="AP227" s="120">
        <f t="shared" si="151"/>
        <v>51.262876019733497</v>
      </c>
      <c r="AQ227" s="120">
        <f t="shared" si="151"/>
        <v>51.262876017926274</v>
      </c>
      <c r="AR227" s="120">
        <f t="shared" si="151"/>
        <v>51.262875907298294</v>
      </c>
      <c r="AS227" s="120">
        <f t="shared" si="151"/>
        <v>51.262869135290259</v>
      </c>
      <c r="AT227" s="120">
        <f t="shared" si="151"/>
        <v>51.262454727093747</v>
      </c>
      <c r="AU227" s="120">
        <f t="shared" si="150"/>
        <v>51.237579503472098</v>
      </c>
    </row>
    <row r="228" spans="3:48" x14ac:dyDescent="0.2">
      <c r="C228" s="21"/>
      <c r="D228" s="21"/>
      <c r="P228" s="14"/>
      <c r="Z228">
        <f t="shared" si="137"/>
        <v>0</v>
      </c>
      <c r="AA228" s="120">
        <f t="shared" si="138"/>
        <v>7.8371169394205117E-3</v>
      </c>
      <c r="AB228" s="120">
        <f t="shared" si="139"/>
        <v>-9999</v>
      </c>
      <c r="AC228" s="120">
        <f t="shared" si="140"/>
        <v>0</v>
      </c>
      <c r="AD228" s="120">
        <f t="shared" si="141"/>
        <v>-9999</v>
      </c>
      <c r="AE228" s="120">
        <f t="shared" si="142"/>
        <v>0</v>
      </c>
      <c r="AF228">
        <f t="shared" si="143"/>
        <v>-9999</v>
      </c>
      <c r="AG228" s="136"/>
      <c r="AH228">
        <f t="shared" si="144"/>
        <v>-1.5583209659680162E-2</v>
      </c>
      <c r="AI228">
        <f t="shared" si="145"/>
        <v>1.0156854388407157</v>
      </c>
      <c r="AJ228">
        <f t="shared" si="146"/>
        <v>-0.65561619635665369</v>
      </c>
      <c r="AK228">
        <f t="shared" si="147"/>
        <v>2.5704960239620465E-2</v>
      </c>
      <c r="AL228">
        <f t="shared" si="148"/>
        <v>1.022902850585159</v>
      </c>
      <c r="AM228">
        <f t="shared" si="149"/>
        <v>0.56126581568819556</v>
      </c>
      <c r="AN228" s="120">
        <f t="shared" si="151"/>
        <v>51.262876019763496</v>
      </c>
      <c r="AO228" s="120">
        <f t="shared" si="151"/>
        <v>51.26287601976302</v>
      </c>
      <c r="AP228" s="120">
        <f t="shared" si="151"/>
        <v>51.262876019733497</v>
      </c>
      <c r="AQ228" s="120">
        <f t="shared" si="151"/>
        <v>51.262876017926274</v>
      </c>
      <c r="AR228" s="120">
        <f t="shared" si="151"/>
        <v>51.262875907298294</v>
      </c>
      <c r="AS228" s="120">
        <f t="shared" si="151"/>
        <v>51.262869135290259</v>
      </c>
      <c r="AT228" s="120">
        <f t="shared" si="151"/>
        <v>51.262454727093747</v>
      </c>
      <c r="AU228" s="120">
        <f t="shared" si="150"/>
        <v>51.237579503472098</v>
      </c>
    </row>
    <row r="229" spans="3:48" x14ac:dyDescent="0.2">
      <c r="C229" s="21"/>
      <c r="D229" s="21"/>
      <c r="P229" s="14"/>
      <c r="Z229">
        <f t="shared" si="137"/>
        <v>0</v>
      </c>
      <c r="AA229" s="120">
        <f t="shared" si="138"/>
        <v>7.8371169394205117E-3</v>
      </c>
      <c r="AB229" s="120">
        <f t="shared" si="139"/>
        <v>-9999</v>
      </c>
      <c r="AC229" s="120">
        <f t="shared" si="140"/>
        <v>0</v>
      </c>
      <c r="AD229" s="120">
        <f t="shared" si="141"/>
        <v>-9999</v>
      </c>
      <c r="AE229" s="120">
        <f t="shared" si="142"/>
        <v>0</v>
      </c>
      <c r="AF229">
        <f t="shared" si="143"/>
        <v>-9999</v>
      </c>
      <c r="AG229" s="136"/>
      <c r="AH229">
        <f t="shared" si="144"/>
        <v>-1.5583209659680162E-2</v>
      </c>
      <c r="AI229">
        <f t="shared" si="145"/>
        <v>1.0156854388407157</v>
      </c>
      <c r="AJ229">
        <f t="shared" si="146"/>
        <v>-0.65561619635665369</v>
      </c>
      <c r="AK229">
        <f t="shared" si="147"/>
        <v>2.5704960239620465E-2</v>
      </c>
      <c r="AL229">
        <f t="shared" si="148"/>
        <v>1.022902850585159</v>
      </c>
      <c r="AM229">
        <f t="shared" si="149"/>
        <v>0.56126581568819556</v>
      </c>
      <c r="AN229" s="120">
        <f t="shared" si="151"/>
        <v>51.262876019763496</v>
      </c>
      <c r="AO229" s="120">
        <f t="shared" si="151"/>
        <v>51.26287601976302</v>
      </c>
      <c r="AP229" s="120">
        <f t="shared" si="151"/>
        <v>51.262876019733497</v>
      </c>
      <c r="AQ229" s="120">
        <f t="shared" si="151"/>
        <v>51.262876017926274</v>
      </c>
      <c r="AR229" s="120">
        <f t="shared" si="151"/>
        <v>51.262875907298294</v>
      </c>
      <c r="AS229" s="120">
        <f t="shared" si="151"/>
        <v>51.262869135290259</v>
      </c>
      <c r="AT229" s="120">
        <f t="shared" si="151"/>
        <v>51.262454727093747</v>
      </c>
      <c r="AU229" s="120">
        <f t="shared" si="150"/>
        <v>51.237579503472098</v>
      </c>
    </row>
    <row r="230" spans="3:48" x14ac:dyDescent="0.2">
      <c r="C230" s="21"/>
      <c r="D230" s="21"/>
      <c r="P230" s="14"/>
      <c r="Z230">
        <f t="shared" si="137"/>
        <v>0</v>
      </c>
      <c r="AA230" s="120">
        <f t="shared" si="138"/>
        <v>7.8371169394205117E-3</v>
      </c>
      <c r="AB230" s="120">
        <f t="shared" si="139"/>
        <v>-9999</v>
      </c>
      <c r="AC230" s="120">
        <f t="shared" si="140"/>
        <v>0</v>
      </c>
      <c r="AD230" s="120">
        <f t="shared" si="141"/>
        <v>-9999</v>
      </c>
      <c r="AE230" s="120">
        <f t="shared" si="142"/>
        <v>0</v>
      </c>
      <c r="AF230">
        <f t="shared" si="143"/>
        <v>-9999</v>
      </c>
      <c r="AG230" s="136"/>
      <c r="AH230">
        <f t="shared" si="144"/>
        <v>-1.5583209659680162E-2</v>
      </c>
      <c r="AI230">
        <f t="shared" si="145"/>
        <v>1.0156854388407157</v>
      </c>
      <c r="AJ230">
        <f t="shared" si="146"/>
        <v>-0.65561619635665369</v>
      </c>
      <c r="AK230">
        <f t="shared" si="147"/>
        <v>2.5704960239620465E-2</v>
      </c>
      <c r="AL230">
        <f t="shared" si="148"/>
        <v>1.022902850585159</v>
      </c>
      <c r="AM230">
        <f t="shared" si="149"/>
        <v>0.56126581568819556</v>
      </c>
      <c r="AN230" s="120">
        <f t="shared" si="151"/>
        <v>51.262876019763496</v>
      </c>
      <c r="AO230" s="120">
        <f t="shared" si="151"/>
        <v>51.26287601976302</v>
      </c>
      <c r="AP230" s="120">
        <f t="shared" si="151"/>
        <v>51.262876019733497</v>
      </c>
      <c r="AQ230" s="120">
        <f t="shared" si="151"/>
        <v>51.262876017926274</v>
      </c>
      <c r="AR230" s="120">
        <f t="shared" si="151"/>
        <v>51.262875907298294</v>
      </c>
      <c r="AS230" s="120">
        <f t="shared" si="151"/>
        <v>51.262869135290259</v>
      </c>
      <c r="AT230" s="120">
        <f t="shared" si="151"/>
        <v>51.262454727093747</v>
      </c>
      <c r="AU230" s="120">
        <f t="shared" si="150"/>
        <v>51.237579503472098</v>
      </c>
    </row>
    <row r="231" spans="3:48" x14ac:dyDescent="0.2">
      <c r="C231" s="21"/>
      <c r="D231" s="21"/>
      <c r="P231" s="14"/>
      <c r="Z231">
        <f t="shared" si="137"/>
        <v>0</v>
      </c>
      <c r="AA231" s="120">
        <f t="shared" si="138"/>
        <v>7.8371169394205117E-3</v>
      </c>
      <c r="AB231" s="120">
        <f t="shared" si="139"/>
        <v>-9999</v>
      </c>
      <c r="AC231" s="120">
        <f t="shared" si="140"/>
        <v>0</v>
      </c>
      <c r="AD231" s="120">
        <f t="shared" si="141"/>
        <v>-9999</v>
      </c>
      <c r="AE231" s="120">
        <f t="shared" si="142"/>
        <v>0</v>
      </c>
      <c r="AF231">
        <f t="shared" si="143"/>
        <v>-9999</v>
      </c>
      <c r="AG231" s="136"/>
      <c r="AH231">
        <f t="shared" si="144"/>
        <v>-1.5583209659680162E-2</v>
      </c>
      <c r="AI231">
        <f t="shared" si="145"/>
        <v>1.0156854388407157</v>
      </c>
      <c r="AJ231">
        <f t="shared" si="146"/>
        <v>-0.65561619635665369</v>
      </c>
      <c r="AK231">
        <f t="shared" si="147"/>
        <v>2.5704960239620465E-2</v>
      </c>
      <c r="AL231">
        <f t="shared" si="148"/>
        <v>1.022902850585159</v>
      </c>
      <c r="AM231">
        <f t="shared" si="149"/>
        <v>0.56126581568819556</v>
      </c>
      <c r="AN231" s="120">
        <f t="shared" ref="AN231:AT240" si="152">$AU231+$AB$7*SIN(AO231)</f>
        <v>51.262876019763496</v>
      </c>
      <c r="AO231" s="120">
        <f t="shared" si="152"/>
        <v>51.26287601976302</v>
      </c>
      <c r="AP231" s="120">
        <f t="shared" si="152"/>
        <v>51.262876019733497</v>
      </c>
      <c r="AQ231" s="120">
        <f t="shared" si="152"/>
        <v>51.262876017926274</v>
      </c>
      <c r="AR231" s="120">
        <f t="shared" si="152"/>
        <v>51.262875907298294</v>
      </c>
      <c r="AS231" s="120">
        <f t="shared" si="152"/>
        <v>51.262869135290259</v>
      </c>
      <c r="AT231" s="120">
        <f t="shared" si="152"/>
        <v>51.262454727093747</v>
      </c>
      <c r="AU231" s="120">
        <f t="shared" si="150"/>
        <v>51.237579503472098</v>
      </c>
    </row>
    <row r="232" spans="3:48" x14ac:dyDescent="0.2">
      <c r="C232" s="21"/>
      <c r="D232" s="21"/>
      <c r="P232" s="14"/>
      <c r="Z232">
        <f t="shared" si="137"/>
        <v>0</v>
      </c>
      <c r="AA232" s="120">
        <f t="shared" si="138"/>
        <v>7.8371169394205117E-3</v>
      </c>
      <c r="AB232" s="120">
        <f t="shared" si="139"/>
        <v>-9999</v>
      </c>
      <c r="AC232" s="120">
        <f t="shared" si="140"/>
        <v>0</v>
      </c>
      <c r="AD232" s="120">
        <f t="shared" si="141"/>
        <v>-9999</v>
      </c>
      <c r="AE232" s="120">
        <f t="shared" si="142"/>
        <v>0</v>
      </c>
      <c r="AF232">
        <f t="shared" si="143"/>
        <v>-9999</v>
      </c>
      <c r="AG232" s="136"/>
      <c r="AH232">
        <f t="shared" si="144"/>
        <v>-1.5583209659680162E-2</v>
      </c>
      <c r="AI232">
        <f t="shared" si="145"/>
        <v>1.0156854388407157</v>
      </c>
      <c r="AJ232">
        <f t="shared" si="146"/>
        <v>-0.65561619635665369</v>
      </c>
      <c r="AK232">
        <f t="shared" si="147"/>
        <v>2.5704960239620465E-2</v>
      </c>
      <c r="AL232">
        <f t="shared" si="148"/>
        <v>1.022902850585159</v>
      </c>
      <c r="AM232">
        <f t="shared" si="149"/>
        <v>0.56126581568819556</v>
      </c>
      <c r="AN232" s="120">
        <f t="shared" si="152"/>
        <v>51.262876019763496</v>
      </c>
      <c r="AO232" s="120">
        <f t="shared" si="152"/>
        <v>51.26287601976302</v>
      </c>
      <c r="AP232" s="120">
        <f t="shared" si="152"/>
        <v>51.262876019733497</v>
      </c>
      <c r="AQ232" s="120">
        <f t="shared" si="152"/>
        <v>51.262876017926274</v>
      </c>
      <c r="AR232" s="120">
        <f t="shared" si="152"/>
        <v>51.262875907298294</v>
      </c>
      <c r="AS232" s="120">
        <f t="shared" si="152"/>
        <v>51.262869135290259</v>
      </c>
      <c r="AT232" s="120">
        <f t="shared" si="152"/>
        <v>51.262454727093747</v>
      </c>
      <c r="AU232" s="120">
        <f t="shared" si="150"/>
        <v>51.237579503472098</v>
      </c>
      <c r="AV232" s="120"/>
    </row>
    <row r="233" spans="3:48" x14ac:dyDescent="0.2">
      <c r="C233" s="21"/>
      <c r="D233" s="21"/>
      <c r="P233" s="14"/>
      <c r="Z233">
        <f t="shared" si="137"/>
        <v>0</v>
      </c>
      <c r="AA233" s="120">
        <f t="shared" si="138"/>
        <v>7.8371169394205117E-3</v>
      </c>
      <c r="AB233" s="120">
        <f t="shared" si="139"/>
        <v>-9999</v>
      </c>
      <c r="AC233" s="120">
        <f t="shared" si="140"/>
        <v>0</v>
      </c>
      <c r="AD233" s="120">
        <f t="shared" si="141"/>
        <v>-9999</v>
      </c>
      <c r="AE233" s="120">
        <f t="shared" si="142"/>
        <v>0</v>
      </c>
      <c r="AF233">
        <f t="shared" si="143"/>
        <v>-9999</v>
      </c>
      <c r="AG233" s="136"/>
      <c r="AH233">
        <f t="shared" si="144"/>
        <v>-1.5583209659680162E-2</v>
      </c>
      <c r="AI233">
        <f t="shared" si="145"/>
        <v>1.0156854388407157</v>
      </c>
      <c r="AJ233">
        <f t="shared" si="146"/>
        <v>-0.65561619635665369</v>
      </c>
      <c r="AK233">
        <f t="shared" si="147"/>
        <v>2.5704960239620465E-2</v>
      </c>
      <c r="AL233">
        <f t="shared" si="148"/>
        <v>1.022902850585159</v>
      </c>
      <c r="AM233">
        <f t="shared" si="149"/>
        <v>0.56126581568819556</v>
      </c>
      <c r="AN233" s="120">
        <f t="shared" si="152"/>
        <v>51.262876019763496</v>
      </c>
      <c r="AO233" s="120">
        <f t="shared" si="152"/>
        <v>51.26287601976302</v>
      </c>
      <c r="AP233" s="120">
        <f t="shared" si="152"/>
        <v>51.262876019733497</v>
      </c>
      <c r="AQ233" s="120">
        <f t="shared" si="152"/>
        <v>51.262876017926274</v>
      </c>
      <c r="AR233" s="120">
        <f t="shared" si="152"/>
        <v>51.262875907298294</v>
      </c>
      <c r="AS233" s="120">
        <f t="shared" si="152"/>
        <v>51.262869135290259</v>
      </c>
      <c r="AT233" s="120">
        <f t="shared" si="152"/>
        <v>51.262454727093747</v>
      </c>
      <c r="AU233" s="120">
        <f t="shared" si="150"/>
        <v>51.237579503472098</v>
      </c>
    </row>
    <row r="234" spans="3:48" x14ac:dyDescent="0.2">
      <c r="C234" s="21"/>
      <c r="D234" s="21"/>
      <c r="P234" s="14"/>
      <c r="Z234">
        <f t="shared" si="137"/>
        <v>0</v>
      </c>
      <c r="AA234" s="120">
        <f t="shared" si="138"/>
        <v>7.8371169394205117E-3</v>
      </c>
      <c r="AB234" s="120">
        <f t="shared" si="139"/>
        <v>-9999</v>
      </c>
      <c r="AC234" s="120">
        <f t="shared" si="140"/>
        <v>0</v>
      </c>
      <c r="AD234" s="120">
        <f t="shared" si="141"/>
        <v>-9999</v>
      </c>
      <c r="AE234" s="120">
        <f t="shared" si="142"/>
        <v>0</v>
      </c>
      <c r="AF234">
        <f t="shared" si="143"/>
        <v>-9999</v>
      </c>
      <c r="AG234" s="136"/>
      <c r="AH234">
        <f t="shared" si="144"/>
        <v>-1.5583209659680162E-2</v>
      </c>
      <c r="AI234">
        <f t="shared" si="145"/>
        <v>1.0156854388407157</v>
      </c>
      <c r="AJ234">
        <f t="shared" si="146"/>
        <v>-0.65561619635665369</v>
      </c>
      <c r="AK234">
        <f t="shared" si="147"/>
        <v>2.5704960239620465E-2</v>
      </c>
      <c r="AL234">
        <f t="shared" si="148"/>
        <v>1.022902850585159</v>
      </c>
      <c r="AM234">
        <f t="shared" si="149"/>
        <v>0.56126581568819556</v>
      </c>
      <c r="AN234" s="120">
        <f t="shared" si="152"/>
        <v>51.262876019763496</v>
      </c>
      <c r="AO234" s="120">
        <f t="shared" si="152"/>
        <v>51.26287601976302</v>
      </c>
      <c r="AP234" s="120">
        <f t="shared" si="152"/>
        <v>51.262876019733497</v>
      </c>
      <c r="AQ234" s="120">
        <f t="shared" si="152"/>
        <v>51.262876017926274</v>
      </c>
      <c r="AR234" s="120">
        <f t="shared" si="152"/>
        <v>51.262875907298294</v>
      </c>
      <c r="AS234" s="120">
        <f t="shared" si="152"/>
        <v>51.262869135290259</v>
      </c>
      <c r="AT234" s="120">
        <f t="shared" si="152"/>
        <v>51.262454727093747</v>
      </c>
      <c r="AU234" s="120">
        <f t="shared" si="150"/>
        <v>51.237579503472098</v>
      </c>
    </row>
    <row r="235" spans="3:48" x14ac:dyDescent="0.2">
      <c r="C235" s="21"/>
      <c r="D235" s="21"/>
      <c r="P235" s="14"/>
      <c r="Z235">
        <f t="shared" si="137"/>
        <v>0</v>
      </c>
      <c r="AA235" s="120">
        <f t="shared" si="138"/>
        <v>7.8371169394205117E-3</v>
      </c>
      <c r="AB235" s="120">
        <f t="shared" si="139"/>
        <v>-9999</v>
      </c>
      <c r="AC235" s="120">
        <f t="shared" si="140"/>
        <v>0</v>
      </c>
      <c r="AD235" s="120">
        <f t="shared" si="141"/>
        <v>-9999</v>
      </c>
      <c r="AE235" s="120">
        <f t="shared" si="142"/>
        <v>0</v>
      </c>
      <c r="AF235">
        <f t="shared" si="143"/>
        <v>-9999</v>
      </c>
      <c r="AG235" s="136"/>
      <c r="AH235">
        <f t="shared" si="144"/>
        <v>-1.5583209659680162E-2</v>
      </c>
      <c r="AI235">
        <f t="shared" si="145"/>
        <v>1.0156854388407157</v>
      </c>
      <c r="AJ235">
        <f t="shared" si="146"/>
        <v>-0.65561619635665369</v>
      </c>
      <c r="AK235">
        <f t="shared" si="147"/>
        <v>2.5704960239620465E-2</v>
      </c>
      <c r="AL235">
        <f t="shared" si="148"/>
        <v>1.022902850585159</v>
      </c>
      <c r="AM235">
        <f t="shared" si="149"/>
        <v>0.56126581568819556</v>
      </c>
      <c r="AN235" s="120">
        <f t="shared" si="152"/>
        <v>51.262876019763496</v>
      </c>
      <c r="AO235" s="120">
        <f t="shared" si="152"/>
        <v>51.26287601976302</v>
      </c>
      <c r="AP235" s="120">
        <f t="shared" si="152"/>
        <v>51.262876019733497</v>
      </c>
      <c r="AQ235" s="120">
        <f t="shared" si="152"/>
        <v>51.262876017926274</v>
      </c>
      <c r="AR235" s="120">
        <f t="shared" si="152"/>
        <v>51.262875907298294</v>
      </c>
      <c r="AS235" s="120">
        <f t="shared" si="152"/>
        <v>51.262869135290259</v>
      </c>
      <c r="AT235" s="120">
        <f t="shared" si="152"/>
        <v>51.262454727093747</v>
      </c>
      <c r="AU235" s="120">
        <f t="shared" si="150"/>
        <v>51.237579503472098</v>
      </c>
    </row>
    <row r="236" spans="3:48" x14ac:dyDescent="0.2">
      <c r="C236" s="21"/>
      <c r="D236" s="21"/>
      <c r="P236" s="14"/>
      <c r="Z236">
        <f t="shared" si="137"/>
        <v>0</v>
      </c>
      <c r="AA236" s="120">
        <f t="shared" si="138"/>
        <v>7.8371169394205117E-3</v>
      </c>
      <c r="AB236" s="120">
        <f t="shared" si="139"/>
        <v>-9999</v>
      </c>
      <c r="AC236" s="120">
        <f t="shared" si="140"/>
        <v>0</v>
      </c>
      <c r="AD236" s="120">
        <f t="shared" si="141"/>
        <v>-9999</v>
      </c>
      <c r="AE236" s="120">
        <f t="shared" si="142"/>
        <v>0</v>
      </c>
      <c r="AF236">
        <f t="shared" si="143"/>
        <v>-9999</v>
      </c>
      <c r="AG236" s="136"/>
      <c r="AH236">
        <f t="shared" si="144"/>
        <v>-1.5583209659680162E-2</v>
      </c>
      <c r="AI236">
        <f t="shared" si="145"/>
        <v>1.0156854388407157</v>
      </c>
      <c r="AJ236">
        <f t="shared" si="146"/>
        <v>-0.65561619635665369</v>
      </c>
      <c r="AK236">
        <f t="shared" si="147"/>
        <v>2.5704960239620465E-2</v>
      </c>
      <c r="AL236">
        <f t="shared" si="148"/>
        <v>1.022902850585159</v>
      </c>
      <c r="AM236">
        <f t="shared" si="149"/>
        <v>0.56126581568819556</v>
      </c>
      <c r="AN236" s="120">
        <f t="shared" si="152"/>
        <v>51.262876019763496</v>
      </c>
      <c r="AO236" s="120">
        <f t="shared" si="152"/>
        <v>51.26287601976302</v>
      </c>
      <c r="AP236" s="120">
        <f t="shared" si="152"/>
        <v>51.262876019733497</v>
      </c>
      <c r="AQ236" s="120">
        <f t="shared" si="152"/>
        <v>51.262876017926274</v>
      </c>
      <c r="AR236" s="120">
        <f t="shared" si="152"/>
        <v>51.262875907298294</v>
      </c>
      <c r="AS236" s="120">
        <f t="shared" si="152"/>
        <v>51.262869135290259</v>
      </c>
      <c r="AT236" s="120">
        <f t="shared" si="152"/>
        <v>51.262454727093747</v>
      </c>
      <c r="AU236" s="120">
        <f t="shared" si="150"/>
        <v>51.237579503472098</v>
      </c>
    </row>
    <row r="237" spans="3:48" x14ac:dyDescent="0.2">
      <c r="C237" s="21"/>
      <c r="D237" s="21"/>
      <c r="P237" s="14"/>
      <c r="Z237">
        <f t="shared" si="137"/>
        <v>0</v>
      </c>
      <c r="AA237" s="120">
        <f t="shared" si="138"/>
        <v>7.8371169394205117E-3</v>
      </c>
      <c r="AB237" s="120">
        <f t="shared" si="139"/>
        <v>-9999</v>
      </c>
      <c r="AC237" s="120">
        <f t="shared" si="140"/>
        <v>0</v>
      </c>
      <c r="AD237" s="120">
        <f t="shared" si="141"/>
        <v>-9999</v>
      </c>
      <c r="AE237" s="120">
        <f t="shared" si="142"/>
        <v>0</v>
      </c>
      <c r="AF237">
        <f t="shared" si="143"/>
        <v>-9999</v>
      </c>
      <c r="AG237" s="136"/>
      <c r="AH237">
        <f t="shared" si="144"/>
        <v>-1.5583209659680162E-2</v>
      </c>
      <c r="AI237">
        <f t="shared" si="145"/>
        <v>1.0156854388407157</v>
      </c>
      <c r="AJ237">
        <f t="shared" si="146"/>
        <v>-0.65561619635665369</v>
      </c>
      <c r="AK237">
        <f t="shared" si="147"/>
        <v>2.5704960239620465E-2</v>
      </c>
      <c r="AL237">
        <f t="shared" si="148"/>
        <v>1.022902850585159</v>
      </c>
      <c r="AM237">
        <f t="shared" si="149"/>
        <v>0.56126581568819556</v>
      </c>
      <c r="AN237" s="120">
        <f t="shared" si="152"/>
        <v>51.262876019763496</v>
      </c>
      <c r="AO237" s="120">
        <f t="shared" si="152"/>
        <v>51.26287601976302</v>
      </c>
      <c r="AP237" s="120">
        <f t="shared" si="152"/>
        <v>51.262876019733497</v>
      </c>
      <c r="AQ237" s="120">
        <f t="shared" si="152"/>
        <v>51.262876017926274</v>
      </c>
      <c r="AR237" s="120">
        <f t="shared" si="152"/>
        <v>51.262875907298294</v>
      </c>
      <c r="AS237" s="120">
        <f t="shared" si="152"/>
        <v>51.262869135290259</v>
      </c>
      <c r="AT237" s="120">
        <f t="shared" si="152"/>
        <v>51.262454727093747</v>
      </c>
      <c r="AU237" s="120">
        <f t="shared" si="150"/>
        <v>51.237579503472098</v>
      </c>
    </row>
    <row r="238" spans="3:48" x14ac:dyDescent="0.2">
      <c r="C238" s="21"/>
      <c r="D238" s="21"/>
      <c r="P238" s="14"/>
      <c r="Z238">
        <f t="shared" si="137"/>
        <v>0</v>
      </c>
      <c r="AA238" s="120">
        <f t="shared" si="138"/>
        <v>7.8371169394205117E-3</v>
      </c>
      <c r="AB238" s="120">
        <f t="shared" si="139"/>
        <v>-9999</v>
      </c>
      <c r="AC238" s="120">
        <f t="shared" si="140"/>
        <v>0</v>
      </c>
      <c r="AD238" s="120">
        <f t="shared" si="141"/>
        <v>-9999</v>
      </c>
      <c r="AE238" s="120">
        <f t="shared" si="142"/>
        <v>0</v>
      </c>
      <c r="AF238">
        <f t="shared" si="143"/>
        <v>-9999</v>
      </c>
      <c r="AG238" s="136"/>
      <c r="AH238">
        <f t="shared" si="144"/>
        <v>-1.5583209659680162E-2</v>
      </c>
      <c r="AI238">
        <f t="shared" si="145"/>
        <v>1.0156854388407157</v>
      </c>
      <c r="AJ238">
        <f t="shared" si="146"/>
        <v>-0.65561619635665369</v>
      </c>
      <c r="AK238">
        <f t="shared" si="147"/>
        <v>2.5704960239620465E-2</v>
      </c>
      <c r="AL238">
        <f t="shared" si="148"/>
        <v>1.022902850585159</v>
      </c>
      <c r="AM238">
        <f t="shared" si="149"/>
        <v>0.56126581568819556</v>
      </c>
      <c r="AN238" s="120">
        <f t="shared" si="152"/>
        <v>51.262876019763496</v>
      </c>
      <c r="AO238" s="120">
        <f t="shared" si="152"/>
        <v>51.26287601976302</v>
      </c>
      <c r="AP238" s="120">
        <f t="shared" si="152"/>
        <v>51.262876019733497</v>
      </c>
      <c r="AQ238" s="120">
        <f t="shared" si="152"/>
        <v>51.262876017926274</v>
      </c>
      <c r="AR238" s="120">
        <f t="shared" si="152"/>
        <v>51.262875907298294</v>
      </c>
      <c r="AS238" s="120">
        <f t="shared" si="152"/>
        <v>51.262869135290259</v>
      </c>
      <c r="AT238" s="120">
        <f t="shared" si="152"/>
        <v>51.262454727093747</v>
      </c>
      <c r="AU238" s="120">
        <f t="shared" si="150"/>
        <v>51.237579503472098</v>
      </c>
    </row>
    <row r="239" spans="3:48" x14ac:dyDescent="0.2">
      <c r="C239" s="21"/>
      <c r="D239" s="21"/>
      <c r="P239" s="14"/>
      <c r="Z239">
        <f t="shared" si="137"/>
        <v>0</v>
      </c>
      <c r="AA239" s="120">
        <f t="shared" si="138"/>
        <v>7.8371169394205117E-3</v>
      </c>
      <c r="AB239" s="120">
        <f t="shared" si="139"/>
        <v>-9999</v>
      </c>
      <c r="AC239" s="120">
        <f t="shared" si="140"/>
        <v>0</v>
      </c>
      <c r="AD239" s="120">
        <f t="shared" si="141"/>
        <v>-9999</v>
      </c>
      <c r="AE239" s="120">
        <f t="shared" si="142"/>
        <v>0</v>
      </c>
      <c r="AF239">
        <f t="shared" si="143"/>
        <v>-9999</v>
      </c>
      <c r="AG239" s="136"/>
      <c r="AH239">
        <f t="shared" si="144"/>
        <v>-1.5583209659680162E-2</v>
      </c>
      <c r="AI239">
        <f t="shared" si="145"/>
        <v>1.0156854388407157</v>
      </c>
      <c r="AJ239">
        <f t="shared" si="146"/>
        <v>-0.65561619635665369</v>
      </c>
      <c r="AK239">
        <f t="shared" si="147"/>
        <v>2.5704960239620465E-2</v>
      </c>
      <c r="AL239">
        <f t="shared" si="148"/>
        <v>1.022902850585159</v>
      </c>
      <c r="AM239">
        <f t="shared" si="149"/>
        <v>0.56126581568819556</v>
      </c>
      <c r="AN239" s="120">
        <f t="shared" si="152"/>
        <v>51.262876019763496</v>
      </c>
      <c r="AO239" s="120">
        <f t="shared" si="152"/>
        <v>51.26287601976302</v>
      </c>
      <c r="AP239" s="120">
        <f t="shared" si="152"/>
        <v>51.262876019733497</v>
      </c>
      <c r="AQ239" s="120">
        <f t="shared" si="152"/>
        <v>51.262876017926274</v>
      </c>
      <c r="AR239" s="120">
        <f t="shared" si="152"/>
        <v>51.262875907298294</v>
      </c>
      <c r="AS239" s="120">
        <f t="shared" si="152"/>
        <v>51.262869135290259</v>
      </c>
      <c r="AT239" s="120">
        <f t="shared" si="152"/>
        <v>51.262454727093747</v>
      </c>
      <c r="AU239" s="120">
        <f t="shared" si="150"/>
        <v>51.237579503472098</v>
      </c>
    </row>
    <row r="240" spans="3:48" x14ac:dyDescent="0.2">
      <c r="C240" s="21"/>
      <c r="D240" s="21"/>
      <c r="P240" s="14"/>
      <c r="Z240">
        <f t="shared" si="137"/>
        <v>0</v>
      </c>
      <c r="AA240" s="120">
        <f t="shared" si="138"/>
        <v>7.8371169394205117E-3</v>
      </c>
      <c r="AB240" s="120">
        <f t="shared" si="139"/>
        <v>-9999</v>
      </c>
      <c r="AC240" s="120">
        <f t="shared" si="140"/>
        <v>0</v>
      </c>
      <c r="AD240" s="120">
        <f t="shared" si="141"/>
        <v>-9999</v>
      </c>
      <c r="AE240" s="120">
        <f t="shared" si="142"/>
        <v>0</v>
      </c>
      <c r="AF240">
        <f t="shared" si="143"/>
        <v>-9999</v>
      </c>
      <c r="AG240" s="136"/>
      <c r="AH240">
        <f t="shared" si="144"/>
        <v>-1.5583209659680162E-2</v>
      </c>
      <c r="AI240">
        <f t="shared" si="145"/>
        <v>1.0156854388407157</v>
      </c>
      <c r="AJ240">
        <f t="shared" si="146"/>
        <v>-0.65561619635665369</v>
      </c>
      <c r="AK240">
        <f t="shared" si="147"/>
        <v>2.5704960239620465E-2</v>
      </c>
      <c r="AL240">
        <f t="shared" si="148"/>
        <v>1.022902850585159</v>
      </c>
      <c r="AM240">
        <f t="shared" si="149"/>
        <v>0.56126581568819556</v>
      </c>
      <c r="AN240" s="120">
        <f t="shared" si="152"/>
        <v>51.262876019763496</v>
      </c>
      <c r="AO240" s="120">
        <f t="shared" si="152"/>
        <v>51.26287601976302</v>
      </c>
      <c r="AP240" s="120">
        <f t="shared" si="152"/>
        <v>51.262876019733497</v>
      </c>
      <c r="AQ240" s="120">
        <f t="shared" si="152"/>
        <v>51.262876017926274</v>
      </c>
      <c r="AR240" s="120">
        <f t="shared" si="152"/>
        <v>51.262875907298294</v>
      </c>
      <c r="AS240" s="120">
        <f t="shared" si="152"/>
        <v>51.262869135290259</v>
      </c>
      <c r="AT240" s="120">
        <f t="shared" si="152"/>
        <v>51.262454727093747</v>
      </c>
      <c r="AU240" s="120">
        <f t="shared" si="150"/>
        <v>51.237579503472098</v>
      </c>
    </row>
    <row r="241" spans="3:48" x14ac:dyDescent="0.2">
      <c r="C241" s="21"/>
      <c r="D241" s="21"/>
      <c r="P241" s="14"/>
      <c r="Z241">
        <f t="shared" si="137"/>
        <v>0</v>
      </c>
      <c r="AA241" s="120">
        <f t="shared" si="138"/>
        <v>7.8371169394205117E-3</v>
      </c>
      <c r="AB241" s="120">
        <f t="shared" si="139"/>
        <v>-9999</v>
      </c>
      <c r="AC241" s="120">
        <f t="shared" si="140"/>
        <v>0</v>
      </c>
      <c r="AD241" s="120">
        <f t="shared" si="141"/>
        <v>-9999</v>
      </c>
      <c r="AE241" s="120">
        <f t="shared" si="142"/>
        <v>0</v>
      </c>
      <c r="AF241">
        <f t="shared" si="143"/>
        <v>-9999</v>
      </c>
      <c r="AG241" s="136"/>
      <c r="AH241">
        <f t="shared" si="144"/>
        <v>-1.5583209659680162E-2</v>
      </c>
      <c r="AI241">
        <f t="shared" si="145"/>
        <v>1.0156854388407157</v>
      </c>
      <c r="AJ241">
        <f t="shared" si="146"/>
        <v>-0.65561619635665369</v>
      </c>
      <c r="AK241">
        <f t="shared" si="147"/>
        <v>2.5704960239620465E-2</v>
      </c>
      <c r="AL241">
        <f t="shared" si="148"/>
        <v>1.022902850585159</v>
      </c>
      <c r="AM241">
        <f t="shared" si="149"/>
        <v>0.56126581568819556</v>
      </c>
      <c r="AN241" s="120">
        <f t="shared" ref="AN241:AT250" si="153">$AU241+$AB$7*SIN(AO241)</f>
        <v>51.262876019763496</v>
      </c>
      <c r="AO241" s="120">
        <f t="shared" si="153"/>
        <v>51.26287601976302</v>
      </c>
      <c r="AP241" s="120">
        <f t="shared" si="153"/>
        <v>51.262876019733497</v>
      </c>
      <c r="AQ241" s="120">
        <f t="shared" si="153"/>
        <v>51.262876017926274</v>
      </c>
      <c r="AR241" s="120">
        <f t="shared" si="153"/>
        <v>51.262875907298294</v>
      </c>
      <c r="AS241" s="120">
        <f t="shared" si="153"/>
        <v>51.262869135290259</v>
      </c>
      <c r="AT241" s="120">
        <f t="shared" si="153"/>
        <v>51.262454727093747</v>
      </c>
      <c r="AU241" s="120">
        <f t="shared" si="150"/>
        <v>51.237579503472098</v>
      </c>
    </row>
    <row r="242" spans="3:48" x14ac:dyDescent="0.2">
      <c r="C242" s="21"/>
      <c r="D242" s="21"/>
      <c r="P242" s="14"/>
      <c r="Z242">
        <f t="shared" si="137"/>
        <v>0</v>
      </c>
      <c r="AA242" s="120">
        <f t="shared" si="138"/>
        <v>7.8371169394205117E-3</v>
      </c>
      <c r="AB242" s="120">
        <f t="shared" si="139"/>
        <v>-9999</v>
      </c>
      <c r="AC242" s="120">
        <f t="shared" si="140"/>
        <v>0</v>
      </c>
      <c r="AD242" s="120">
        <f t="shared" si="141"/>
        <v>-9999</v>
      </c>
      <c r="AE242" s="120">
        <f t="shared" si="142"/>
        <v>0</v>
      </c>
      <c r="AF242">
        <f t="shared" si="143"/>
        <v>-9999</v>
      </c>
      <c r="AG242" s="136"/>
      <c r="AH242">
        <f t="shared" si="144"/>
        <v>-1.5583209659680162E-2</v>
      </c>
      <c r="AI242">
        <f t="shared" si="145"/>
        <v>1.0156854388407157</v>
      </c>
      <c r="AJ242">
        <f t="shared" si="146"/>
        <v>-0.65561619635665369</v>
      </c>
      <c r="AK242">
        <f t="shared" si="147"/>
        <v>2.5704960239620465E-2</v>
      </c>
      <c r="AL242">
        <f t="shared" si="148"/>
        <v>1.022902850585159</v>
      </c>
      <c r="AM242">
        <f t="shared" si="149"/>
        <v>0.56126581568819556</v>
      </c>
      <c r="AN242" s="120">
        <f t="shared" si="153"/>
        <v>51.262876019763496</v>
      </c>
      <c r="AO242" s="120">
        <f t="shared" si="153"/>
        <v>51.26287601976302</v>
      </c>
      <c r="AP242" s="120">
        <f t="shared" si="153"/>
        <v>51.262876019733497</v>
      </c>
      <c r="AQ242" s="120">
        <f t="shared" si="153"/>
        <v>51.262876017926274</v>
      </c>
      <c r="AR242" s="120">
        <f t="shared" si="153"/>
        <v>51.262875907298294</v>
      </c>
      <c r="AS242" s="120">
        <f t="shared" si="153"/>
        <v>51.262869135290259</v>
      </c>
      <c r="AT242" s="120">
        <f t="shared" si="153"/>
        <v>51.262454727093747</v>
      </c>
      <c r="AU242" s="120">
        <f t="shared" si="150"/>
        <v>51.237579503472098</v>
      </c>
    </row>
    <row r="243" spans="3:48" x14ac:dyDescent="0.2">
      <c r="C243" s="21"/>
      <c r="D243" s="21"/>
      <c r="P243" s="14"/>
      <c r="Z243">
        <f t="shared" si="137"/>
        <v>0</v>
      </c>
      <c r="AA243" s="120">
        <f t="shared" si="138"/>
        <v>7.8371169394205117E-3</v>
      </c>
      <c r="AB243" s="120">
        <f t="shared" si="139"/>
        <v>-9999</v>
      </c>
      <c r="AC243" s="120">
        <f t="shared" si="140"/>
        <v>0</v>
      </c>
      <c r="AD243" s="120">
        <f t="shared" si="141"/>
        <v>-9999</v>
      </c>
      <c r="AE243" s="120">
        <f t="shared" si="142"/>
        <v>0</v>
      </c>
      <c r="AF243">
        <f t="shared" si="143"/>
        <v>-9999</v>
      </c>
      <c r="AG243" s="136"/>
      <c r="AH243">
        <f t="shared" si="144"/>
        <v>-1.5583209659680162E-2</v>
      </c>
      <c r="AI243">
        <f t="shared" si="145"/>
        <v>1.0156854388407157</v>
      </c>
      <c r="AJ243">
        <f t="shared" si="146"/>
        <v>-0.65561619635665369</v>
      </c>
      <c r="AK243">
        <f t="shared" si="147"/>
        <v>2.5704960239620465E-2</v>
      </c>
      <c r="AL243">
        <f t="shared" si="148"/>
        <v>1.022902850585159</v>
      </c>
      <c r="AM243">
        <f t="shared" si="149"/>
        <v>0.56126581568819556</v>
      </c>
      <c r="AN243" s="120">
        <f t="shared" si="153"/>
        <v>51.262876019763496</v>
      </c>
      <c r="AO243" s="120">
        <f t="shared" si="153"/>
        <v>51.26287601976302</v>
      </c>
      <c r="AP243" s="120">
        <f t="shared" si="153"/>
        <v>51.262876019733497</v>
      </c>
      <c r="AQ243" s="120">
        <f t="shared" si="153"/>
        <v>51.262876017926274</v>
      </c>
      <c r="AR243" s="120">
        <f t="shared" si="153"/>
        <v>51.262875907298294</v>
      </c>
      <c r="AS243" s="120">
        <f t="shared" si="153"/>
        <v>51.262869135290259</v>
      </c>
      <c r="AT243" s="120">
        <f t="shared" si="153"/>
        <v>51.262454727093747</v>
      </c>
      <c r="AU243" s="120">
        <f t="shared" si="150"/>
        <v>51.237579503472098</v>
      </c>
    </row>
    <row r="244" spans="3:48" x14ac:dyDescent="0.2">
      <c r="C244" s="21"/>
      <c r="D244" s="21"/>
      <c r="P244" s="14"/>
      <c r="Z244">
        <f t="shared" si="137"/>
        <v>0</v>
      </c>
      <c r="AA244" s="120">
        <f t="shared" si="138"/>
        <v>7.8371169394205117E-3</v>
      </c>
      <c r="AB244" s="120">
        <f t="shared" si="139"/>
        <v>-9999</v>
      </c>
      <c r="AC244" s="120">
        <f t="shared" si="140"/>
        <v>0</v>
      </c>
      <c r="AD244" s="120">
        <f t="shared" si="141"/>
        <v>-9999</v>
      </c>
      <c r="AE244" s="120">
        <f t="shared" si="142"/>
        <v>0</v>
      </c>
      <c r="AF244">
        <f t="shared" si="143"/>
        <v>-9999</v>
      </c>
      <c r="AG244" s="136"/>
      <c r="AH244">
        <f t="shared" si="144"/>
        <v>-1.5583209659680162E-2</v>
      </c>
      <c r="AI244">
        <f t="shared" si="145"/>
        <v>1.0156854388407157</v>
      </c>
      <c r="AJ244">
        <f t="shared" si="146"/>
        <v>-0.65561619635665369</v>
      </c>
      <c r="AK244">
        <f t="shared" si="147"/>
        <v>2.5704960239620465E-2</v>
      </c>
      <c r="AL244">
        <f t="shared" si="148"/>
        <v>1.022902850585159</v>
      </c>
      <c r="AM244">
        <f t="shared" si="149"/>
        <v>0.56126581568819556</v>
      </c>
      <c r="AN244" s="120">
        <f t="shared" si="153"/>
        <v>51.262876019763496</v>
      </c>
      <c r="AO244" s="120">
        <f t="shared" si="153"/>
        <v>51.26287601976302</v>
      </c>
      <c r="AP244" s="120">
        <f t="shared" si="153"/>
        <v>51.262876019733497</v>
      </c>
      <c r="AQ244" s="120">
        <f t="shared" si="153"/>
        <v>51.262876017926274</v>
      </c>
      <c r="AR244" s="120">
        <f t="shared" si="153"/>
        <v>51.262875907298294</v>
      </c>
      <c r="AS244" s="120">
        <f t="shared" si="153"/>
        <v>51.262869135290259</v>
      </c>
      <c r="AT244" s="120">
        <f t="shared" si="153"/>
        <v>51.262454727093747</v>
      </c>
      <c r="AU244" s="120">
        <f t="shared" si="150"/>
        <v>51.237579503472098</v>
      </c>
    </row>
    <row r="245" spans="3:48" x14ac:dyDescent="0.2">
      <c r="C245" s="21"/>
      <c r="D245" s="21"/>
      <c r="P245" s="14"/>
      <c r="Z245">
        <f t="shared" si="137"/>
        <v>0</v>
      </c>
      <c r="AA245" s="120">
        <f t="shared" si="138"/>
        <v>7.8371169394205117E-3</v>
      </c>
      <c r="AB245" s="120">
        <f t="shared" si="139"/>
        <v>-9999</v>
      </c>
      <c r="AC245" s="120">
        <f t="shared" si="140"/>
        <v>0</v>
      </c>
      <c r="AD245" s="120">
        <f t="shared" si="141"/>
        <v>-9999</v>
      </c>
      <c r="AE245" s="120">
        <f t="shared" si="142"/>
        <v>0</v>
      </c>
      <c r="AF245">
        <f t="shared" si="143"/>
        <v>-9999</v>
      </c>
      <c r="AG245" s="136"/>
      <c r="AH245">
        <f t="shared" si="144"/>
        <v>-1.5583209659680162E-2</v>
      </c>
      <c r="AI245">
        <f t="shared" si="145"/>
        <v>1.0156854388407157</v>
      </c>
      <c r="AJ245">
        <f t="shared" si="146"/>
        <v>-0.65561619635665369</v>
      </c>
      <c r="AK245">
        <f t="shared" si="147"/>
        <v>2.5704960239620465E-2</v>
      </c>
      <c r="AL245">
        <f t="shared" si="148"/>
        <v>1.022902850585159</v>
      </c>
      <c r="AM245">
        <f t="shared" si="149"/>
        <v>0.56126581568819556</v>
      </c>
      <c r="AN245" s="120">
        <f t="shared" si="153"/>
        <v>51.262876019763496</v>
      </c>
      <c r="AO245" s="120">
        <f t="shared" si="153"/>
        <v>51.26287601976302</v>
      </c>
      <c r="AP245" s="120">
        <f t="shared" si="153"/>
        <v>51.262876019733497</v>
      </c>
      <c r="AQ245" s="120">
        <f t="shared" si="153"/>
        <v>51.262876017926274</v>
      </c>
      <c r="AR245" s="120">
        <f t="shared" si="153"/>
        <v>51.262875907298294</v>
      </c>
      <c r="AS245" s="120">
        <f t="shared" si="153"/>
        <v>51.262869135290259</v>
      </c>
      <c r="AT245" s="120">
        <f t="shared" si="153"/>
        <v>51.262454727093747</v>
      </c>
      <c r="AU245" s="120">
        <f t="shared" si="150"/>
        <v>51.237579503472098</v>
      </c>
    </row>
    <row r="246" spans="3:48" x14ac:dyDescent="0.2">
      <c r="C246" s="21"/>
      <c r="D246" s="21"/>
      <c r="P246" s="14"/>
      <c r="Z246">
        <f t="shared" si="137"/>
        <v>0</v>
      </c>
      <c r="AA246" s="120">
        <f t="shared" si="138"/>
        <v>7.8371169394205117E-3</v>
      </c>
      <c r="AB246" s="120">
        <f t="shared" si="139"/>
        <v>-9999</v>
      </c>
      <c r="AC246" s="120">
        <f t="shared" si="140"/>
        <v>0</v>
      </c>
      <c r="AD246" s="120">
        <f t="shared" si="141"/>
        <v>-9999</v>
      </c>
      <c r="AE246" s="120">
        <f t="shared" si="142"/>
        <v>0</v>
      </c>
      <c r="AF246">
        <f t="shared" si="143"/>
        <v>-9999</v>
      </c>
      <c r="AG246" s="136"/>
      <c r="AH246">
        <f t="shared" si="144"/>
        <v>-1.5583209659680162E-2</v>
      </c>
      <c r="AI246">
        <f t="shared" si="145"/>
        <v>1.0156854388407157</v>
      </c>
      <c r="AJ246">
        <f t="shared" si="146"/>
        <v>-0.65561619635665369</v>
      </c>
      <c r="AK246">
        <f t="shared" si="147"/>
        <v>2.5704960239620465E-2</v>
      </c>
      <c r="AL246">
        <f t="shared" si="148"/>
        <v>1.022902850585159</v>
      </c>
      <c r="AM246">
        <f t="shared" si="149"/>
        <v>0.56126581568819556</v>
      </c>
      <c r="AN246" s="120">
        <f t="shared" si="153"/>
        <v>51.262876019763496</v>
      </c>
      <c r="AO246" s="120">
        <f t="shared" si="153"/>
        <v>51.26287601976302</v>
      </c>
      <c r="AP246" s="120">
        <f t="shared" si="153"/>
        <v>51.262876019733497</v>
      </c>
      <c r="AQ246" s="120">
        <f t="shared" si="153"/>
        <v>51.262876017926274</v>
      </c>
      <c r="AR246" s="120">
        <f t="shared" si="153"/>
        <v>51.262875907298294</v>
      </c>
      <c r="AS246" s="120">
        <f t="shared" si="153"/>
        <v>51.262869135290259</v>
      </c>
      <c r="AT246" s="120">
        <f t="shared" si="153"/>
        <v>51.262454727093747</v>
      </c>
      <c r="AU246" s="120">
        <f t="shared" si="150"/>
        <v>51.237579503472098</v>
      </c>
    </row>
    <row r="247" spans="3:48" x14ac:dyDescent="0.2">
      <c r="C247" s="21"/>
      <c r="D247" s="21"/>
      <c r="P247" s="14"/>
      <c r="Z247">
        <f t="shared" si="137"/>
        <v>0</v>
      </c>
      <c r="AA247" s="120">
        <f t="shared" si="138"/>
        <v>7.8371169394205117E-3</v>
      </c>
      <c r="AB247" s="120">
        <f t="shared" si="139"/>
        <v>-9999</v>
      </c>
      <c r="AC247" s="120">
        <f t="shared" si="140"/>
        <v>0</v>
      </c>
      <c r="AD247" s="120">
        <f t="shared" si="141"/>
        <v>-9999</v>
      </c>
      <c r="AE247" s="120">
        <f t="shared" si="142"/>
        <v>0</v>
      </c>
      <c r="AF247">
        <f t="shared" si="143"/>
        <v>-9999</v>
      </c>
      <c r="AG247" s="136"/>
      <c r="AH247">
        <f t="shared" si="144"/>
        <v>-1.5583209659680162E-2</v>
      </c>
      <c r="AI247">
        <f t="shared" si="145"/>
        <v>1.0156854388407157</v>
      </c>
      <c r="AJ247">
        <f t="shared" si="146"/>
        <v>-0.65561619635665369</v>
      </c>
      <c r="AK247">
        <f t="shared" si="147"/>
        <v>2.5704960239620465E-2</v>
      </c>
      <c r="AL247">
        <f t="shared" si="148"/>
        <v>1.022902850585159</v>
      </c>
      <c r="AM247">
        <f t="shared" si="149"/>
        <v>0.56126581568819556</v>
      </c>
      <c r="AN247" s="120">
        <f t="shared" si="153"/>
        <v>51.262876019763496</v>
      </c>
      <c r="AO247" s="120">
        <f t="shared" si="153"/>
        <v>51.26287601976302</v>
      </c>
      <c r="AP247" s="120">
        <f t="shared" si="153"/>
        <v>51.262876019733497</v>
      </c>
      <c r="AQ247" s="120">
        <f t="shared" si="153"/>
        <v>51.262876017926274</v>
      </c>
      <c r="AR247" s="120">
        <f t="shared" si="153"/>
        <v>51.262875907298294</v>
      </c>
      <c r="AS247" s="120">
        <f t="shared" si="153"/>
        <v>51.262869135290259</v>
      </c>
      <c r="AT247" s="120">
        <f t="shared" si="153"/>
        <v>51.262454727093747</v>
      </c>
      <c r="AU247" s="120">
        <f t="shared" si="150"/>
        <v>51.237579503472098</v>
      </c>
    </row>
    <row r="248" spans="3:48" x14ac:dyDescent="0.2">
      <c r="C248" s="21"/>
      <c r="D248" s="21"/>
      <c r="P248" s="14"/>
      <c r="Z248">
        <f t="shared" si="137"/>
        <v>0</v>
      </c>
      <c r="AA248" s="120">
        <f t="shared" si="138"/>
        <v>7.8371169394205117E-3</v>
      </c>
      <c r="AB248" s="120">
        <f t="shared" si="139"/>
        <v>-9999</v>
      </c>
      <c r="AC248" s="120">
        <f t="shared" si="140"/>
        <v>0</v>
      </c>
      <c r="AD248" s="120">
        <f t="shared" si="141"/>
        <v>-9999</v>
      </c>
      <c r="AE248" s="120">
        <f t="shared" si="142"/>
        <v>0</v>
      </c>
      <c r="AF248">
        <f t="shared" si="143"/>
        <v>-9999</v>
      </c>
      <c r="AG248" s="136"/>
      <c r="AH248">
        <f t="shared" si="144"/>
        <v>-1.5583209659680162E-2</v>
      </c>
      <c r="AI248">
        <f t="shared" si="145"/>
        <v>1.0156854388407157</v>
      </c>
      <c r="AJ248">
        <f t="shared" si="146"/>
        <v>-0.65561619635665369</v>
      </c>
      <c r="AK248">
        <f t="shared" si="147"/>
        <v>2.5704960239620465E-2</v>
      </c>
      <c r="AL248">
        <f t="shared" si="148"/>
        <v>1.022902850585159</v>
      </c>
      <c r="AM248">
        <f t="shared" si="149"/>
        <v>0.56126581568819556</v>
      </c>
      <c r="AN248" s="120">
        <f t="shared" si="153"/>
        <v>51.262876019763496</v>
      </c>
      <c r="AO248" s="120">
        <f t="shared" si="153"/>
        <v>51.26287601976302</v>
      </c>
      <c r="AP248" s="120">
        <f t="shared" si="153"/>
        <v>51.262876019733497</v>
      </c>
      <c r="AQ248" s="120">
        <f t="shared" si="153"/>
        <v>51.262876017926274</v>
      </c>
      <c r="AR248" s="120">
        <f t="shared" si="153"/>
        <v>51.262875907298294</v>
      </c>
      <c r="AS248" s="120">
        <f t="shared" si="153"/>
        <v>51.262869135290259</v>
      </c>
      <c r="AT248" s="120">
        <f t="shared" si="153"/>
        <v>51.262454727093747</v>
      </c>
      <c r="AU248" s="120">
        <f t="shared" si="150"/>
        <v>51.237579503472098</v>
      </c>
    </row>
    <row r="249" spans="3:48" x14ac:dyDescent="0.2">
      <c r="C249" s="21"/>
      <c r="D249" s="21"/>
      <c r="P249" s="14"/>
      <c r="Z249">
        <f t="shared" si="137"/>
        <v>0</v>
      </c>
      <c r="AA249" s="120">
        <f t="shared" si="138"/>
        <v>7.8371169394205117E-3</v>
      </c>
      <c r="AB249" s="120">
        <f t="shared" si="139"/>
        <v>-9999</v>
      </c>
      <c r="AC249" s="120">
        <f t="shared" si="140"/>
        <v>0</v>
      </c>
      <c r="AD249" s="120">
        <f t="shared" si="141"/>
        <v>-9999</v>
      </c>
      <c r="AE249" s="120">
        <f t="shared" si="142"/>
        <v>0</v>
      </c>
      <c r="AF249">
        <f t="shared" si="143"/>
        <v>-9999</v>
      </c>
      <c r="AG249" s="136"/>
      <c r="AH249">
        <f t="shared" si="144"/>
        <v>-1.5583209659680162E-2</v>
      </c>
      <c r="AI249">
        <f t="shared" si="145"/>
        <v>1.0156854388407157</v>
      </c>
      <c r="AJ249">
        <f t="shared" si="146"/>
        <v>-0.65561619635665369</v>
      </c>
      <c r="AK249">
        <f t="shared" si="147"/>
        <v>2.5704960239620465E-2</v>
      </c>
      <c r="AL249">
        <f t="shared" si="148"/>
        <v>1.022902850585159</v>
      </c>
      <c r="AM249">
        <f t="shared" si="149"/>
        <v>0.56126581568819556</v>
      </c>
      <c r="AN249" s="120">
        <f t="shared" si="153"/>
        <v>51.262876019763496</v>
      </c>
      <c r="AO249" s="120">
        <f t="shared" si="153"/>
        <v>51.26287601976302</v>
      </c>
      <c r="AP249" s="120">
        <f t="shared" si="153"/>
        <v>51.262876019733497</v>
      </c>
      <c r="AQ249" s="120">
        <f t="shared" si="153"/>
        <v>51.262876017926274</v>
      </c>
      <c r="AR249" s="120">
        <f t="shared" si="153"/>
        <v>51.262875907298294</v>
      </c>
      <c r="AS249" s="120">
        <f t="shared" si="153"/>
        <v>51.262869135290259</v>
      </c>
      <c r="AT249" s="120">
        <f t="shared" si="153"/>
        <v>51.262454727093747</v>
      </c>
      <c r="AU249" s="120">
        <f t="shared" si="150"/>
        <v>51.237579503472098</v>
      </c>
    </row>
    <row r="250" spans="3:48" x14ac:dyDescent="0.2">
      <c r="C250" s="21"/>
      <c r="D250" s="21"/>
      <c r="P250" s="14"/>
      <c r="Z250">
        <f t="shared" si="137"/>
        <v>0</v>
      </c>
      <c r="AA250" s="120">
        <f t="shared" si="138"/>
        <v>7.8371169394205117E-3</v>
      </c>
      <c r="AB250" s="120">
        <f t="shared" si="139"/>
        <v>-9999</v>
      </c>
      <c r="AC250" s="120">
        <f t="shared" si="140"/>
        <v>0</v>
      </c>
      <c r="AD250" s="120">
        <f t="shared" si="141"/>
        <v>-9999</v>
      </c>
      <c r="AE250" s="120">
        <f t="shared" si="142"/>
        <v>0</v>
      </c>
      <c r="AF250">
        <f t="shared" si="143"/>
        <v>-9999</v>
      </c>
      <c r="AG250" s="136"/>
      <c r="AH250">
        <f t="shared" si="144"/>
        <v>-1.5583209659680162E-2</v>
      </c>
      <c r="AI250">
        <f t="shared" si="145"/>
        <v>1.0156854388407157</v>
      </c>
      <c r="AJ250">
        <f t="shared" si="146"/>
        <v>-0.65561619635665369</v>
      </c>
      <c r="AK250">
        <f t="shared" si="147"/>
        <v>2.5704960239620465E-2</v>
      </c>
      <c r="AL250">
        <f t="shared" si="148"/>
        <v>1.022902850585159</v>
      </c>
      <c r="AM250">
        <f t="shared" si="149"/>
        <v>0.56126581568819556</v>
      </c>
      <c r="AN250" s="120">
        <f t="shared" si="153"/>
        <v>51.262876019763496</v>
      </c>
      <c r="AO250" s="120">
        <f t="shared" si="153"/>
        <v>51.26287601976302</v>
      </c>
      <c r="AP250" s="120">
        <f t="shared" si="153"/>
        <v>51.262876019733497</v>
      </c>
      <c r="AQ250" s="120">
        <f t="shared" si="153"/>
        <v>51.262876017926274</v>
      </c>
      <c r="AR250" s="120">
        <f t="shared" si="153"/>
        <v>51.262875907298294</v>
      </c>
      <c r="AS250" s="120">
        <f t="shared" si="153"/>
        <v>51.262869135290259</v>
      </c>
      <c r="AT250" s="120">
        <f t="shared" si="153"/>
        <v>51.262454727093747</v>
      </c>
      <c r="AU250" s="120">
        <f t="shared" si="150"/>
        <v>51.237579503472098</v>
      </c>
    </row>
    <row r="251" spans="3:48" x14ac:dyDescent="0.2">
      <c r="C251" s="21"/>
      <c r="D251" s="21"/>
      <c r="P251" s="14"/>
      <c r="Z251">
        <f t="shared" si="137"/>
        <v>0</v>
      </c>
      <c r="AA251" s="120">
        <f t="shared" si="138"/>
        <v>7.8371169394205117E-3</v>
      </c>
      <c r="AB251" s="120">
        <f t="shared" si="139"/>
        <v>-9999</v>
      </c>
      <c r="AC251" s="120">
        <f t="shared" si="140"/>
        <v>0</v>
      </c>
      <c r="AD251" s="120">
        <f t="shared" si="141"/>
        <v>-9999</v>
      </c>
      <c r="AE251" s="120">
        <f t="shared" si="142"/>
        <v>0</v>
      </c>
      <c r="AF251">
        <f t="shared" si="143"/>
        <v>-9999</v>
      </c>
      <c r="AG251" s="136"/>
      <c r="AH251">
        <f t="shared" si="144"/>
        <v>-1.5583209659680162E-2</v>
      </c>
      <c r="AI251">
        <f t="shared" si="145"/>
        <v>1.0156854388407157</v>
      </c>
      <c r="AJ251">
        <f t="shared" si="146"/>
        <v>-0.65561619635665369</v>
      </c>
      <c r="AK251">
        <f t="shared" si="147"/>
        <v>2.5704960239620465E-2</v>
      </c>
      <c r="AL251">
        <f t="shared" si="148"/>
        <v>1.022902850585159</v>
      </c>
      <c r="AM251">
        <f t="shared" si="149"/>
        <v>0.56126581568819556</v>
      </c>
      <c r="AN251" s="120">
        <f t="shared" ref="AN251:AT260" si="154">$AU251+$AB$7*SIN(AO251)</f>
        <v>51.262876019763496</v>
      </c>
      <c r="AO251" s="120">
        <f t="shared" si="154"/>
        <v>51.26287601976302</v>
      </c>
      <c r="AP251" s="120">
        <f t="shared" si="154"/>
        <v>51.262876019733497</v>
      </c>
      <c r="AQ251" s="120">
        <f t="shared" si="154"/>
        <v>51.262876017926274</v>
      </c>
      <c r="AR251" s="120">
        <f t="shared" si="154"/>
        <v>51.262875907298294</v>
      </c>
      <c r="AS251" s="120">
        <f t="shared" si="154"/>
        <v>51.262869135290259</v>
      </c>
      <c r="AT251" s="120">
        <f t="shared" si="154"/>
        <v>51.262454727093747</v>
      </c>
      <c r="AU251" s="120">
        <f t="shared" si="150"/>
        <v>51.237579503472098</v>
      </c>
    </row>
    <row r="252" spans="3:48" x14ac:dyDescent="0.2">
      <c r="C252" s="21"/>
      <c r="D252" s="21"/>
      <c r="P252" s="14"/>
      <c r="Z252">
        <f t="shared" si="137"/>
        <v>0</v>
      </c>
      <c r="AA252" s="120">
        <f t="shared" si="138"/>
        <v>7.8371169394205117E-3</v>
      </c>
      <c r="AB252" s="120">
        <f t="shared" si="139"/>
        <v>-9999</v>
      </c>
      <c r="AC252" s="120">
        <f t="shared" si="140"/>
        <v>0</v>
      </c>
      <c r="AD252" s="120">
        <f t="shared" si="141"/>
        <v>-9999</v>
      </c>
      <c r="AE252" s="120">
        <f t="shared" si="142"/>
        <v>0</v>
      </c>
      <c r="AF252">
        <f t="shared" si="143"/>
        <v>-9999</v>
      </c>
      <c r="AG252" s="136"/>
      <c r="AH252">
        <f t="shared" si="144"/>
        <v>-1.5583209659680162E-2</v>
      </c>
      <c r="AI252">
        <f t="shared" si="145"/>
        <v>1.0156854388407157</v>
      </c>
      <c r="AJ252">
        <f t="shared" si="146"/>
        <v>-0.65561619635665369</v>
      </c>
      <c r="AK252">
        <f t="shared" si="147"/>
        <v>2.5704960239620465E-2</v>
      </c>
      <c r="AL252">
        <f t="shared" si="148"/>
        <v>1.022902850585159</v>
      </c>
      <c r="AM252">
        <f t="shared" si="149"/>
        <v>0.56126581568819556</v>
      </c>
      <c r="AN252" s="120">
        <f t="shared" si="154"/>
        <v>51.262876019763496</v>
      </c>
      <c r="AO252" s="120">
        <f t="shared" si="154"/>
        <v>51.26287601976302</v>
      </c>
      <c r="AP252" s="120">
        <f t="shared" si="154"/>
        <v>51.262876019733497</v>
      </c>
      <c r="AQ252" s="120">
        <f t="shared" si="154"/>
        <v>51.262876017926274</v>
      </c>
      <c r="AR252" s="120">
        <f t="shared" si="154"/>
        <v>51.262875907298294</v>
      </c>
      <c r="AS252" s="120">
        <f t="shared" si="154"/>
        <v>51.262869135290259</v>
      </c>
      <c r="AT252" s="120">
        <f t="shared" si="154"/>
        <v>51.262454727093747</v>
      </c>
      <c r="AU252" s="120">
        <f t="shared" si="150"/>
        <v>51.237579503472098</v>
      </c>
    </row>
    <row r="253" spans="3:48" x14ac:dyDescent="0.2">
      <c r="C253" s="21"/>
      <c r="D253" s="21"/>
      <c r="P253" s="14"/>
      <c r="Z253">
        <f t="shared" si="137"/>
        <v>0</v>
      </c>
      <c r="AA253" s="120">
        <f t="shared" si="138"/>
        <v>7.8371169394205117E-3</v>
      </c>
      <c r="AB253" s="120">
        <f t="shared" si="139"/>
        <v>-9999</v>
      </c>
      <c r="AC253" s="120">
        <f t="shared" si="140"/>
        <v>0</v>
      </c>
      <c r="AD253" s="120">
        <f t="shared" si="141"/>
        <v>-9999</v>
      </c>
      <c r="AE253" s="120">
        <f t="shared" si="142"/>
        <v>0</v>
      </c>
      <c r="AF253">
        <f t="shared" si="143"/>
        <v>-9999</v>
      </c>
      <c r="AG253" s="136"/>
      <c r="AH253">
        <f t="shared" si="144"/>
        <v>-1.5583209659680162E-2</v>
      </c>
      <c r="AI253">
        <f t="shared" si="145"/>
        <v>1.0156854388407157</v>
      </c>
      <c r="AJ253">
        <f t="shared" si="146"/>
        <v>-0.65561619635665369</v>
      </c>
      <c r="AK253">
        <f t="shared" si="147"/>
        <v>2.5704960239620465E-2</v>
      </c>
      <c r="AL253">
        <f t="shared" si="148"/>
        <v>1.022902850585159</v>
      </c>
      <c r="AM253">
        <f t="shared" si="149"/>
        <v>0.56126581568819556</v>
      </c>
      <c r="AN253" s="120">
        <f t="shared" si="154"/>
        <v>51.262876019763496</v>
      </c>
      <c r="AO253" s="120">
        <f t="shared" si="154"/>
        <v>51.26287601976302</v>
      </c>
      <c r="AP253" s="120">
        <f t="shared" si="154"/>
        <v>51.262876019733497</v>
      </c>
      <c r="AQ253" s="120">
        <f t="shared" si="154"/>
        <v>51.262876017926274</v>
      </c>
      <c r="AR253" s="120">
        <f t="shared" si="154"/>
        <v>51.262875907298294</v>
      </c>
      <c r="AS253" s="120">
        <f t="shared" si="154"/>
        <v>51.262869135290259</v>
      </c>
      <c r="AT253" s="120">
        <f t="shared" si="154"/>
        <v>51.262454727093747</v>
      </c>
      <c r="AU253" s="120">
        <f t="shared" si="150"/>
        <v>51.237579503472098</v>
      </c>
      <c r="AV253" s="120"/>
    </row>
    <row r="254" spans="3:48" x14ac:dyDescent="0.2">
      <c r="C254" s="21"/>
      <c r="D254" s="21"/>
      <c r="P254" s="14"/>
      <c r="Z254">
        <f t="shared" si="137"/>
        <v>0</v>
      </c>
      <c r="AA254" s="120">
        <f t="shared" si="138"/>
        <v>7.8371169394205117E-3</v>
      </c>
      <c r="AB254" s="120">
        <f t="shared" si="139"/>
        <v>-9999</v>
      </c>
      <c r="AC254" s="120">
        <f t="shared" si="140"/>
        <v>0</v>
      </c>
      <c r="AD254" s="120">
        <f t="shared" si="141"/>
        <v>-9999</v>
      </c>
      <c r="AE254" s="120">
        <f t="shared" si="142"/>
        <v>0</v>
      </c>
      <c r="AF254">
        <f t="shared" si="143"/>
        <v>-9999</v>
      </c>
      <c r="AG254" s="136"/>
      <c r="AH254">
        <f t="shared" si="144"/>
        <v>-1.5583209659680162E-2</v>
      </c>
      <c r="AI254">
        <f t="shared" si="145"/>
        <v>1.0156854388407157</v>
      </c>
      <c r="AJ254">
        <f t="shared" si="146"/>
        <v>-0.65561619635665369</v>
      </c>
      <c r="AK254">
        <f t="shared" si="147"/>
        <v>2.5704960239620465E-2</v>
      </c>
      <c r="AL254">
        <f t="shared" si="148"/>
        <v>1.022902850585159</v>
      </c>
      <c r="AM254">
        <f t="shared" si="149"/>
        <v>0.56126581568819556</v>
      </c>
      <c r="AN254" s="120">
        <f t="shared" si="154"/>
        <v>51.262876019763496</v>
      </c>
      <c r="AO254" s="120">
        <f t="shared" si="154"/>
        <v>51.26287601976302</v>
      </c>
      <c r="AP254" s="120">
        <f t="shared" si="154"/>
        <v>51.262876019733497</v>
      </c>
      <c r="AQ254" s="120">
        <f t="shared" si="154"/>
        <v>51.262876017926274</v>
      </c>
      <c r="AR254" s="120">
        <f t="shared" si="154"/>
        <v>51.262875907298294</v>
      </c>
      <c r="AS254" s="120">
        <f t="shared" si="154"/>
        <v>51.262869135290259</v>
      </c>
      <c r="AT254" s="120">
        <f t="shared" si="154"/>
        <v>51.262454727093747</v>
      </c>
      <c r="AU254" s="120">
        <f t="shared" si="150"/>
        <v>51.237579503472098</v>
      </c>
    </row>
    <row r="255" spans="3:48" x14ac:dyDescent="0.2">
      <c r="C255" s="21"/>
      <c r="D255" s="21"/>
      <c r="P255" s="14"/>
      <c r="Z255">
        <f t="shared" si="137"/>
        <v>0</v>
      </c>
      <c r="AA255" s="120">
        <f t="shared" si="138"/>
        <v>7.8371169394205117E-3</v>
      </c>
      <c r="AB255" s="120">
        <f t="shared" si="139"/>
        <v>-9999</v>
      </c>
      <c r="AC255" s="120">
        <f t="shared" si="140"/>
        <v>0</v>
      </c>
      <c r="AD255" s="120">
        <f t="shared" si="141"/>
        <v>-9999</v>
      </c>
      <c r="AE255" s="120">
        <f t="shared" si="142"/>
        <v>0</v>
      </c>
      <c r="AF255">
        <f t="shared" si="143"/>
        <v>-9999</v>
      </c>
      <c r="AG255" s="136"/>
      <c r="AH255">
        <f t="shared" si="144"/>
        <v>-1.5583209659680162E-2</v>
      </c>
      <c r="AI255">
        <f t="shared" si="145"/>
        <v>1.0156854388407157</v>
      </c>
      <c r="AJ255">
        <f t="shared" si="146"/>
        <v>-0.65561619635665369</v>
      </c>
      <c r="AK255">
        <f t="shared" si="147"/>
        <v>2.5704960239620465E-2</v>
      </c>
      <c r="AL255">
        <f t="shared" si="148"/>
        <v>1.022902850585159</v>
      </c>
      <c r="AM255">
        <f t="shared" si="149"/>
        <v>0.56126581568819556</v>
      </c>
      <c r="AN255" s="120">
        <f t="shared" si="154"/>
        <v>51.262876019763496</v>
      </c>
      <c r="AO255" s="120">
        <f t="shared" si="154"/>
        <v>51.26287601976302</v>
      </c>
      <c r="AP255" s="120">
        <f t="shared" si="154"/>
        <v>51.262876019733497</v>
      </c>
      <c r="AQ255" s="120">
        <f t="shared" si="154"/>
        <v>51.262876017926274</v>
      </c>
      <c r="AR255" s="120">
        <f t="shared" si="154"/>
        <v>51.262875907298294</v>
      </c>
      <c r="AS255" s="120">
        <f t="shared" si="154"/>
        <v>51.262869135290259</v>
      </c>
      <c r="AT255" s="120">
        <f t="shared" si="154"/>
        <v>51.262454727093747</v>
      </c>
      <c r="AU255" s="120">
        <f t="shared" si="150"/>
        <v>51.237579503472098</v>
      </c>
      <c r="AV255" s="120"/>
    </row>
    <row r="256" spans="3:48" x14ac:dyDescent="0.2">
      <c r="C256" s="21"/>
      <c r="D256" s="21"/>
      <c r="P256" s="14"/>
      <c r="Z256">
        <f t="shared" si="137"/>
        <v>0</v>
      </c>
      <c r="AA256" s="120">
        <f t="shared" si="138"/>
        <v>7.8371169394205117E-3</v>
      </c>
      <c r="AB256" s="120">
        <f t="shared" si="139"/>
        <v>-9999</v>
      </c>
      <c r="AC256" s="120">
        <f t="shared" si="140"/>
        <v>0</v>
      </c>
      <c r="AD256" s="120">
        <f t="shared" si="141"/>
        <v>-9999</v>
      </c>
      <c r="AE256" s="120">
        <f t="shared" si="142"/>
        <v>0</v>
      </c>
      <c r="AF256">
        <f t="shared" si="143"/>
        <v>-9999</v>
      </c>
      <c r="AG256" s="136"/>
      <c r="AH256">
        <f t="shared" si="144"/>
        <v>-1.5583209659680162E-2</v>
      </c>
      <c r="AI256">
        <f t="shared" si="145"/>
        <v>1.0156854388407157</v>
      </c>
      <c r="AJ256">
        <f t="shared" si="146"/>
        <v>-0.65561619635665369</v>
      </c>
      <c r="AK256">
        <f t="shared" si="147"/>
        <v>2.5704960239620465E-2</v>
      </c>
      <c r="AL256">
        <f t="shared" si="148"/>
        <v>1.022902850585159</v>
      </c>
      <c r="AM256">
        <f t="shared" si="149"/>
        <v>0.56126581568819556</v>
      </c>
      <c r="AN256" s="120">
        <f t="shared" si="154"/>
        <v>51.262876019763496</v>
      </c>
      <c r="AO256" s="120">
        <f t="shared" si="154"/>
        <v>51.26287601976302</v>
      </c>
      <c r="AP256" s="120">
        <f t="shared" si="154"/>
        <v>51.262876019733497</v>
      </c>
      <c r="AQ256" s="120">
        <f t="shared" si="154"/>
        <v>51.262876017926274</v>
      </c>
      <c r="AR256" s="120">
        <f t="shared" si="154"/>
        <v>51.262875907298294</v>
      </c>
      <c r="AS256" s="120">
        <f t="shared" si="154"/>
        <v>51.262869135290259</v>
      </c>
      <c r="AT256" s="120">
        <f t="shared" si="154"/>
        <v>51.262454727093747</v>
      </c>
      <c r="AU256" s="120">
        <f t="shared" si="150"/>
        <v>51.237579503472098</v>
      </c>
    </row>
    <row r="257" spans="3:48" x14ac:dyDescent="0.2">
      <c r="C257" s="21"/>
      <c r="D257" s="21"/>
      <c r="P257" s="14"/>
      <c r="Z257">
        <f t="shared" si="137"/>
        <v>0</v>
      </c>
      <c r="AA257" s="120">
        <f t="shared" si="138"/>
        <v>7.8371169394205117E-3</v>
      </c>
      <c r="AB257" s="120">
        <f t="shared" si="139"/>
        <v>-9999</v>
      </c>
      <c r="AC257" s="120">
        <f t="shared" si="140"/>
        <v>0</v>
      </c>
      <c r="AD257" s="120">
        <f t="shared" si="141"/>
        <v>-9999</v>
      </c>
      <c r="AE257" s="120">
        <f t="shared" si="142"/>
        <v>0</v>
      </c>
      <c r="AF257">
        <f t="shared" si="143"/>
        <v>-9999</v>
      </c>
      <c r="AG257" s="136"/>
      <c r="AH257">
        <f t="shared" si="144"/>
        <v>-1.5583209659680162E-2</v>
      </c>
      <c r="AI257">
        <f t="shared" si="145"/>
        <v>1.0156854388407157</v>
      </c>
      <c r="AJ257">
        <f t="shared" si="146"/>
        <v>-0.65561619635665369</v>
      </c>
      <c r="AK257">
        <f t="shared" si="147"/>
        <v>2.5704960239620465E-2</v>
      </c>
      <c r="AL257">
        <f t="shared" si="148"/>
        <v>1.022902850585159</v>
      </c>
      <c r="AM257">
        <f t="shared" si="149"/>
        <v>0.56126581568819556</v>
      </c>
      <c r="AN257" s="120">
        <f t="shared" si="154"/>
        <v>51.262876019763496</v>
      </c>
      <c r="AO257" s="120">
        <f t="shared" si="154"/>
        <v>51.26287601976302</v>
      </c>
      <c r="AP257" s="120">
        <f t="shared" si="154"/>
        <v>51.262876019733497</v>
      </c>
      <c r="AQ257" s="120">
        <f t="shared" si="154"/>
        <v>51.262876017926274</v>
      </c>
      <c r="AR257" s="120">
        <f t="shared" si="154"/>
        <v>51.262875907298294</v>
      </c>
      <c r="AS257" s="120">
        <f t="shared" si="154"/>
        <v>51.262869135290259</v>
      </c>
      <c r="AT257" s="120">
        <f t="shared" si="154"/>
        <v>51.262454727093747</v>
      </c>
      <c r="AU257" s="120">
        <f t="shared" si="150"/>
        <v>51.237579503472098</v>
      </c>
      <c r="AV257" s="120"/>
    </row>
    <row r="258" spans="3:48" x14ac:dyDescent="0.2">
      <c r="C258" s="21"/>
      <c r="D258" s="21"/>
      <c r="P258" s="14"/>
      <c r="Z258">
        <f t="shared" si="137"/>
        <v>0</v>
      </c>
      <c r="AA258" s="120">
        <f t="shared" si="138"/>
        <v>7.8371169394205117E-3</v>
      </c>
      <c r="AB258" s="120">
        <f t="shared" si="139"/>
        <v>-9999</v>
      </c>
      <c r="AC258" s="120">
        <f t="shared" si="140"/>
        <v>0</v>
      </c>
      <c r="AD258" s="120">
        <f t="shared" si="141"/>
        <v>-9999</v>
      </c>
      <c r="AE258" s="120">
        <f t="shared" si="142"/>
        <v>0</v>
      </c>
      <c r="AF258">
        <f t="shared" si="143"/>
        <v>-9999</v>
      </c>
      <c r="AG258" s="136"/>
      <c r="AH258">
        <f t="shared" si="144"/>
        <v>-1.5583209659680162E-2</v>
      </c>
      <c r="AI258">
        <f t="shared" si="145"/>
        <v>1.0156854388407157</v>
      </c>
      <c r="AJ258">
        <f t="shared" si="146"/>
        <v>-0.65561619635665369</v>
      </c>
      <c r="AK258">
        <f t="shared" si="147"/>
        <v>2.5704960239620465E-2</v>
      </c>
      <c r="AL258">
        <f t="shared" si="148"/>
        <v>1.022902850585159</v>
      </c>
      <c r="AM258">
        <f t="shared" si="149"/>
        <v>0.56126581568819556</v>
      </c>
      <c r="AN258" s="120">
        <f t="shared" si="154"/>
        <v>51.262876019763496</v>
      </c>
      <c r="AO258" s="120">
        <f t="shared" si="154"/>
        <v>51.26287601976302</v>
      </c>
      <c r="AP258" s="120">
        <f t="shared" si="154"/>
        <v>51.262876019733497</v>
      </c>
      <c r="AQ258" s="120">
        <f t="shared" si="154"/>
        <v>51.262876017926274</v>
      </c>
      <c r="AR258" s="120">
        <f t="shared" si="154"/>
        <v>51.262875907298294</v>
      </c>
      <c r="AS258" s="120">
        <f t="shared" si="154"/>
        <v>51.262869135290259</v>
      </c>
      <c r="AT258" s="120">
        <f t="shared" si="154"/>
        <v>51.262454727093747</v>
      </c>
      <c r="AU258" s="120">
        <f t="shared" si="150"/>
        <v>51.237579503472098</v>
      </c>
      <c r="AV258" s="120"/>
    </row>
    <row r="259" spans="3:48" x14ac:dyDescent="0.2">
      <c r="C259" s="21"/>
      <c r="D259" s="21"/>
      <c r="P259" s="14"/>
      <c r="Z259">
        <f t="shared" si="137"/>
        <v>0</v>
      </c>
      <c r="AA259" s="120">
        <f t="shared" si="138"/>
        <v>7.8371169394205117E-3</v>
      </c>
      <c r="AB259" s="120">
        <f t="shared" si="139"/>
        <v>-9999</v>
      </c>
      <c r="AC259" s="120">
        <f t="shared" si="140"/>
        <v>0</v>
      </c>
      <c r="AD259" s="120">
        <f t="shared" si="141"/>
        <v>-9999</v>
      </c>
      <c r="AE259" s="120">
        <f t="shared" si="142"/>
        <v>0</v>
      </c>
      <c r="AF259">
        <f t="shared" si="143"/>
        <v>-9999</v>
      </c>
      <c r="AG259" s="136"/>
      <c r="AH259">
        <f t="shared" si="144"/>
        <v>-1.5583209659680162E-2</v>
      </c>
      <c r="AI259">
        <f t="shared" si="145"/>
        <v>1.0156854388407157</v>
      </c>
      <c r="AJ259">
        <f t="shared" si="146"/>
        <v>-0.65561619635665369</v>
      </c>
      <c r="AK259">
        <f t="shared" si="147"/>
        <v>2.5704960239620465E-2</v>
      </c>
      <c r="AL259">
        <f t="shared" si="148"/>
        <v>1.022902850585159</v>
      </c>
      <c r="AM259">
        <f t="shared" si="149"/>
        <v>0.56126581568819556</v>
      </c>
      <c r="AN259" s="120">
        <f t="shared" si="154"/>
        <v>51.262876019763496</v>
      </c>
      <c r="AO259" s="120">
        <f t="shared" si="154"/>
        <v>51.26287601976302</v>
      </c>
      <c r="AP259" s="120">
        <f t="shared" si="154"/>
        <v>51.262876019733497</v>
      </c>
      <c r="AQ259" s="120">
        <f t="shared" si="154"/>
        <v>51.262876017926274</v>
      </c>
      <c r="AR259" s="120">
        <f t="shared" si="154"/>
        <v>51.262875907298294</v>
      </c>
      <c r="AS259" s="120">
        <f t="shared" si="154"/>
        <v>51.262869135290259</v>
      </c>
      <c r="AT259" s="120">
        <f t="shared" si="154"/>
        <v>51.262454727093747</v>
      </c>
      <c r="AU259" s="120">
        <f t="shared" si="150"/>
        <v>51.237579503472098</v>
      </c>
    </row>
    <row r="260" spans="3:48" x14ac:dyDescent="0.2">
      <c r="C260" s="21"/>
      <c r="D260" s="21"/>
      <c r="P260" s="14"/>
      <c r="Z260">
        <f t="shared" si="137"/>
        <v>0</v>
      </c>
      <c r="AA260" s="120">
        <f t="shared" si="138"/>
        <v>7.8371169394205117E-3</v>
      </c>
      <c r="AB260" s="120">
        <f t="shared" si="139"/>
        <v>-9999</v>
      </c>
      <c r="AC260" s="120">
        <f t="shared" si="140"/>
        <v>0</v>
      </c>
      <c r="AD260" s="120">
        <f t="shared" si="141"/>
        <v>-9999</v>
      </c>
      <c r="AE260" s="120">
        <f t="shared" si="142"/>
        <v>0</v>
      </c>
      <c r="AF260">
        <f t="shared" si="143"/>
        <v>-9999</v>
      </c>
      <c r="AG260" s="136"/>
      <c r="AH260">
        <f t="shared" si="144"/>
        <v>-1.5583209659680162E-2</v>
      </c>
      <c r="AI260">
        <f t="shared" si="145"/>
        <v>1.0156854388407157</v>
      </c>
      <c r="AJ260">
        <f t="shared" si="146"/>
        <v>-0.65561619635665369</v>
      </c>
      <c r="AK260">
        <f t="shared" si="147"/>
        <v>2.5704960239620465E-2</v>
      </c>
      <c r="AL260">
        <f t="shared" si="148"/>
        <v>1.022902850585159</v>
      </c>
      <c r="AM260">
        <f t="shared" si="149"/>
        <v>0.56126581568819556</v>
      </c>
      <c r="AN260" s="120">
        <f t="shared" si="154"/>
        <v>51.262876019763496</v>
      </c>
      <c r="AO260" s="120">
        <f t="shared" si="154"/>
        <v>51.26287601976302</v>
      </c>
      <c r="AP260" s="120">
        <f t="shared" si="154"/>
        <v>51.262876019733497</v>
      </c>
      <c r="AQ260" s="120">
        <f t="shared" si="154"/>
        <v>51.262876017926274</v>
      </c>
      <c r="AR260" s="120">
        <f t="shared" si="154"/>
        <v>51.262875907298294</v>
      </c>
      <c r="AS260" s="120">
        <f t="shared" si="154"/>
        <v>51.262869135290259</v>
      </c>
      <c r="AT260" s="120">
        <f t="shared" si="154"/>
        <v>51.262454727093747</v>
      </c>
      <c r="AU260" s="120">
        <f t="shared" si="150"/>
        <v>51.237579503472098</v>
      </c>
      <c r="AV260" s="120"/>
    </row>
    <row r="261" spans="3:48" x14ac:dyDescent="0.2">
      <c r="C261" s="21"/>
      <c r="D261" s="21"/>
      <c r="P261" s="14"/>
      <c r="Z261">
        <f t="shared" si="137"/>
        <v>0</v>
      </c>
      <c r="AA261" s="120">
        <f t="shared" si="138"/>
        <v>7.8371169394205117E-3</v>
      </c>
      <c r="AB261" s="120">
        <f t="shared" si="139"/>
        <v>-9999</v>
      </c>
      <c r="AC261" s="120">
        <f t="shared" si="140"/>
        <v>0</v>
      </c>
      <c r="AD261" s="120">
        <f t="shared" si="141"/>
        <v>-9999</v>
      </c>
      <c r="AE261" s="120">
        <f t="shared" si="142"/>
        <v>0</v>
      </c>
      <c r="AF261">
        <f t="shared" si="143"/>
        <v>-9999</v>
      </c>
      <c r="AG261" s="136"/>
      <c r="AH261">
        <f t="shared" si="144"/>
        <v>-1.5583209659680162E-2</v>
      </c>
      <c r="AI261">
        <f t="shared" si="145"/>
        <v>1.0156854388407157</v>
      </c>
      <c r="AJ261">
        <f t="shared" si="146"/>
        <v>-0.65561619635665369</v>
      </c>
      <c r="AK261">
        <f t="shared" si="147"/>
        <v>2.5704960239620465E-2</v>
      </c>
      <c r="AL261">
        <f t="shared" si="148"/>
        <v>1.022902850585159</v>
      </c>
      <c r="AM261">
        <f t="shared" si="149"/>
        <v>0.56126581568819556</v>
      </c>
      <c r="AN261" s="120">
        <f t="shared" ref="AN261:AT270" si="155">$AU261+$AB$7*SIN(AO261)</f>
        <v>51.262876019763496</v>
      </c>
      <c r="AO261" s="120">
        <f t="shared" si="155"/>
        <v>51.26287601976302</v>
      </c>
      <c r="AP261" s="120">
        <f t="shared" si="155"/>
        <v>51.262876019733497</v>
      </c>
      <c r="AQ261" s="120">
        <f t="shared" si="155"/>
        <v>51.262876017926274</v>
      </c>
      <c r="AR261" s="120">
        <f t="shared" si="155"/>
        <v>51.262875907298294</v>
      </c>
      <c r="AS261" s="120">
        <f t="shared" si="155"/>
        <v>51.262869135290259</v>
      </c>
      <c r="AT261" s="120">
        <f t="shared" si="155"/>
        <v>51.262454727093747</v>
      </c>
      <c r="AU261" s="120">
        <f t="shared" si="150"/>
        <v>51.237579503472098</v>
      </c>
      <c r="AV261" s="120"/>
    </row>
    <row r="262" spans="3:48" x14ac:dyDescent="0.2">
      <c r="C262" s="21"/>
      <c r="D262" s="21"/>
      <c r="P262" s="14"/>
      <c r="Z262">
        <f t="shared" si="137"/>
        <v>0</v>
      </c>
      <c r="AA262" s="120">
        <f t="shared" si="138"/>
        <v>7.8371169394205117E-3</v>
      </c>
      <c r="AB262" s="120">
        <f t="shared" si="139"/>
        <v>-9999</v>
      </c>
      <c r="AC262" s="120">
        <f t="shared" si="140"/>
        <v>0</v>
      </c>
      <c r="AD262" s="120">
        <f t="shared" si="141"/>
        <v>-9999</v>
      </c>
      <c r="AE262" s="120">
        <f t="shared" si="142"/>
        <v>0</v>
      </c>
      <c r="AF262">
        <f t="shared" si="143"/>
        <v>-9999</v>
      </c>
      <c r="AG262" s="136"/>
      <c r="AH262">
        <f t="shared" si="144"/>
        <v>-1.5583209659680162E-2</v>
      </c>
      <c r="AI262">
        <f t="shared" si="145"/>
        <v>1.0156854388407157</v>
      </c>
      <c r="AJ262">
        <f t="shared" si="146"/>
        <v>-0.65561619635665369</v>
      </c>
      <c r="AK262">
        <f t="shared" si="147"/>
        <v>2.5704960239620465E-2</v>
      </c>
      <c r="AL262">
        <f t="shared" si="148"/>
        <v>1.022902850585159</v>
      </c>
      <c r="AM262">
        <f t="shared" si="149"/>
        <v>0.56126581568819556</v>
      </c>
      <c r="AN262" s="120">
        <f t="shared" si="155"/>
        <v>51.262876019763496</v>
      </c>
      <c r="AO262" s="120">
        <f t="shared" si="155"/>
        <v>51.26287601976302</v>
      </c>
      <c r="AP262" s="120">
        <f t="shared" si="155"/>
        <v>51.262876019733497</v>
      </c>
      <c r="AQ262" s="120">
        <f t="shared" si="155"/>
        <v>51.262876017926274</v>
      </c>
      <c r="AR262" s="120">
        <f t="shared" si="155"/>
        <v>51.262875907298294</v>
      </c>
      <c r="AS262" s="120">
        <f t="shared" si="155"/>
        <v>51.262869135290259</v>
      </c>
      <c r="AT262" s="120">
        <f t="shared" si="155"/>
        <v>51.262454727093747</v>
      </c>
      <c r="AU262" s="120">
        <f t="shared" si="150"/>
        <v>51.237579503472098</v>
      </c>
    </row>
    <row r="263" spans="3:48" x14ac:dyDescent="0.2">
      <c r="C263" s="21"/>
      <c r="D263" s="21"/>
      <c r="P263" s="14"/>
      <c r="Z263">
        <f t="shared" si="137"/>
        <v>0</v>
      </c>
      <c r="AA263" s="120">
        <f t="shared" si="138"/>
        <v>7.8371169394205117E-3</v>
      </c>
      <c r="AB263" s="120">
        <f t="shared" si="139"/>
        <v>-9999</v>
      </c>
      <c r="AC263" s="120">
        <f t="shared" si="140"/>
        <v>0</v>
      </c>
      <c r="AD263" s="120">
        <f t="shared" si="141"/>
        <v>-9999</v>
      </c>
      <c r="AE263" s="120">
        <f t="shared" si="142"/>
        <v>0</v>
      </c>
      <c r="AF263">
        <f t="shared" si="143"/>
        <v>-9999</v>
      </c>
      <c r="AG263" s="136"/>
      <c r="AH263">
        <f t="shared" si="144"/>
        <v>-1.5583209659680162E-2</v>
      </c>
      <c r="AI263">
        <f t="shared" si="145"/>
        <v>1.0156854388407157</v>
      </c>
      <c r="AJ263">
        <f t="shared" si="146"/>
        <v>-0.65561619635665369</v>
      </c>
      <c r="AK263">
        <f t="shared" si="147"/>
        <v>2.5704960239620465E-2</v>
      </c>
      <c r="AL263">
        <f t="shared" si="148"/>
        <v>1.022902850585159</v>
      </c>
      <c r="AM263">
        <f t="shared" si="149"/>
        <v>0.56126581568819556</v>
      </c>
      <c r="AN263" s="120">
        <f t="shared" si="155"/>
        <v>51.262876019763496</v>
      </c>
      <c r="AO263" s="120">
        <f t="shared" si="155"/>
        <v>51.26287601976302</v>
      </c>
      <c r="AP263" s="120">
        <f t="shared" si="155"/>
        <v>51.262876019733497</v>
      </c>
      <c r="AQ263" s="120">
        <f t="shared" si="155"/>
        <v>51.262876017926274</v>
      </c>
      <c r="AR263" s="120">
        <f t="shared" si="155"/>
        <v>51.262875907298294</v>
      </c>
      <c r="AS263" s="120">
        <f t="shared" si="155"/>
        <v>51.262869135290259</v>
      </c>
      <c r="AT263" s="120">
        <f t="shared" si="155"/>
        <v>51.262454727093747</v>
      </c>
      <c r="AU263" s="120">
        <f t="shared" si="150"/>
        <v>51.237579503472098</v>
      </c>
      <c r="AV263" s="120"/>
    </row>
    <row r="264" spans="3:48" x14ac:dyDescent="0.2">
      <c r="P264" s="14"/>
      <c r="Z264">
        <f t="shared" si="137"/>
        <v>0</v>
      </c>
      <c r="AA264" s="120">
        <f t="shared" si="138"/>
        <v>7.8371169394205117E-3</v>
      </c>
      <c r="AB264" s="120">
        <f t="shared" si="139"/>
        <v>-9999</v>
      </c>
      <c r="AC264" s="120">
        <f t="shared" si="140"/>
        <v>0</v>
      </c>
      <c r="AD264" s="120">
        <f t="shared" si="141"/>
        <v>-9999</v>
      </c>
      <c r="AE264" s="120">
        <f t="shared" si="142"/>
        <v>0</v>
      </c>
      <c r="AF264">
        <f t="shared" si="143"/>
        <v>-9999</v>
      </c>
      <c r="AG264" s="136"/>
      <c r="AH264">
        <f t="shared" si="144"/>
        <v>-1.5583209659680162E-2</v>
      </c>
      <c r="AI264">
        <f t="shared" si="145"/>
        <v>1.0156854388407157</v>
      </c>
      <c r="AJ264">
        <f t="shared" si="146"/>
        <v>-0.65561619635665369</v>
      </c>
      <c r="AK264">
        <f t="shared" si="147"/>
        <v>2.5704960239620465E-2</v>
      </c>
      <c r="AL264">
        <f t="shared" si="148"/>
        <v>1.022902850585159</v>
      </c>
      <c r="AM264">
        <f t="shared" si="149"/>
        <v>0.56126581568819556</v>
      </c>
      <c r="AN264" s="120">
        <f t="shared" si="155"/>
        <v>51.262876019763496</v>
      </c>
      <c r="AO264" s="120">
        <f t="shared" si="155"/>
        <v>51.26287601976302</v>
      </c>
      <c r="AP264" s="120">
        <f t="shared" si="155"/>
        <v>51.262876019733497</v>
      </c>
      <c r="AQ264" s="120">
        <f t="shared" si="155"/>
        <v>51.262876017926274</v>
      </c>
      <c r="AR264" s="120">
        <f t="shared" si="155"/>
        <v>51.262875907298294</v>
      </c>
      <c r="AS264" s="120">
        <f t="shared" si="155"/>
        <v>51.262869135290259</v>
      </c>
      <c r="AT264" s="120">
        <f t="shared" si="155"/>
        <v>51.262454727093747</v>
      </c>
      <c r="AU264" s="120">
        <f t="shared" si="150"/>
        <v>51.237579503472098</v>
      </c>
      <c r="AV264" s="120"/>
    </row>
    <row r="265" spans="3:48" x14ac:dyDescent="0.2">
      <c r="P265" s="14"/>
      <c r="Z265">
        <f t="shared" si="137"/>
        <v>0</v>
      </c>
      <c r="AA265" s="120">
        <f t="shared" si="138"/>
        <v>7.8371169394205117E-3</v>
      </c>
      <c r="AB265" s="120">
        <f t="shared" si="139"/>
        <v>-9999</v>
      </c>
      <c r="AC265" s="120">
        <f t="shared" si="140"/>
        <v>0</v>
      </c>
      <c r="AD265" s="120">
        <f t="shared" si="141"/>
        <v>-9999</v>
      </c>
      <c r="AE265" s="120">
        <f t="shared" si="142"/>
        <v>0</v>
      </c>
      <c r="AF265">
        <f t="shared" si="143"/>
        <v>-9999</v>
      </c>
      <c r="AG265" s="136"/>
      <c r="AH265">
        <f t="shared" si="144"/>
        <v>-1.5583209659680162E-2</v>
      </c>
      <c r="AI265">
        <f t="shared" si="145"/>
        <v>1.0156854388407157</v>
      </c>
      <c r="AJ265">
        <f t="shared" si="146"/>
        <v>-0.65561619635665369</v>
      </c>
      <c r="AK265">
        <f t="shared" si="147"/>
        <v>2.5704960239620465E-2</v>
      </c>
      <c r="AL265">
        <f t="shared" si="148"/>
        <v>1.022902850585159</v>
      </c>
      <c r="AM265">
        <f t="shared" si="149"/>
        <v>0.56126581568819556</v>
      </c>
      <c r="AN265" s="120">
        <f t="shared" si="155"/>
        <v>51.262876019763496</v>
      </c>
      <c r="AO265" s="120">
        <f t="shared" si="155"/>
        <v>51.26287601976302</v>
      </c>
      <c r="AP265" s="120">
        <f t="shared" si="155"/>
        <v>51.262876019733497</v>
      </c>
      <c r="AQ265" s="120">
        <f t="shared" si="155"/>
        <v>51.262876017926274</v>
      </c>
      <c r="AR265" s="120">
        <f t="shared" si="155"/>
        <v>51.262875907298294</v>
      </c>
      <c r="AS265" s="120">
        <f t="shared" si="155"/>
        <v>51.262869135290259</v>
      </c>
      <c r="AT265" s="120">
        <f t="shared" si="155"/>
        <v>51.262454727093747</v>
      </c>
      <c r="AU265" s="120">
        <f t="shared" si="150"/>
        <v>51.237579503472098</v>
      </c>
      <c r="AV265" s="120"/>
    </row>
    <row r="266" spans="3:48" x14ac:dyDescent="0.2">
      <c r="P266" s="14"/>
      <c r="Z266">
        <f t="shared" si="137"/>
        <v>0</v>
      </c>
      <c r="AA266" s="120">
        <f t="shared" si="138"/>
        <v>7.8371169394205117E-3</v>
      </c>
      <c r="AB266" s="120">
        <f t="shared" si="139"/>
        <v>-9999</v>
      </c>
      <c r="AC266" s="120">
        <f t="shared" si="140"/>
        <v>0</v>
      </c>
      <c r="AD266" s="120">
        <f t="shared" si="141"/>
        <v>-9999</v>
      </c>
      <c r="AE266" s="120">
        <f t="shared" si="142"/>
        <v>0</v>
      </c>
      <c r="AF266">
        <f t="shared" si="143"/>
        <v>-9999</v>
      </c>
      <c r="AG266" s="136"/>
      <c r="AH266">
        <f t="shared" si="144"/>
        <v>-1.5583209659680162E-2</v>
      </c>
      <c r="AI266">
        <f t="shared" si="145"/>
        <v>1.0156854388407157</v>
      </c>
      <c r="AJ266">
        <f t="shared" si="146"/>
        <v>-0.65561619635665369</v>
      </c>
      <c r="AK266">
        <f t="shared" si="147"/>
        <v>2.5704960239620465E-2</v>
      </c>
      <c r="AL266">
        <f t="shared" si="148"/>
        <v>1.022902850585159</v>
      </c>
      <c r="AM266">
        <f t="shared" si="149"/>
        <v>0.56126581568819556</v>
      </c>
      <c r="AN266" s="120">
        <f t="shared" si="155"/>
        <v>51.262876019763496</v>
      </c>
      <c r="AO266" s="120">
        <f t="shared" si="155"/>
        <v>51.26287601976302</v>
      </c>
      <c r="AP266" s="120">
        <f t="shared" si="155"/>
        <v>51.262876019733497</v>
      </c>
      <c r="AQ266" s="120">
        <f t="shared" si="155"/>
        <v>51.262876017926274</v>
      </c>
      <c r="AR266" s="120">
        <f t="shared" si="155"/>
        <v>51.262875907298294</v>
      </c>
      <c r="AS266" s="120">
        <f t="shared" si="155"/>
        <v>51.262869135290259</v>
      </c>
      <c r="AT266" s="120">
        <f t="shared" si="155"/>
        <v>51.262454727093747</v>
      </c>
      <c r="AU266" s="120">
        <f t="shared" si="150"/>
        <v>51.237579503472098</v>
      </c>
      <c r="AV266" s="120"/>
    </row>
    <row r="267" spans="3:48" x14ac:dyDescent="0.2">
      <c r="P267" s="14"/>
      <c r="Z267">
        <f t="shared" si="137"/>
        <v>0</v>
      </c>
      <c r="AA267" s="120">
        <f t="shared" si="138"/>
        <v>7.8371169394205117E-3</v>
      </c>
      <c r="AB267" s="120">
        <f t="shared" si="139"/>
        <v>-9999</v>
      </c>
      <c r="AC267" s="120">
        <f t="shared" si="140"/>
        <v>0</v>
      </c>
      <c r="AD267" s="120">
        <f t="shared" si="141"/>
        <v>-9999</v>
      </c>
      <c r="AE267" s="120">
        <f t="shared" si="142"/>
        <v>0</v>
      </c>
      <c r="AF267">
        <f t="shared" si="143"/>
        <v>-9999</v>
      </c>
      <c r="AG267" s="136"/>
      <c r="AH267">
        <f t="shared" si="144"/>
        <v>-1.5583209659680162E-2</v>
      </c>
      <c r="AI267">
        <f t="shared" si="145"/>
        <v>1.0156854388407157</v>
      </c>
      <c r="AJ267">
        <f t="shared" si="146"/>
        <v>-0.65561619635665369</v>
      </c>
      <c r="AK267">
        <f t="shared" si="147"/>
        <v>2.5704960239620465E-2</v>
      </c>
      <c r="AL267">
        <f t="shared" si="148"/>
        <v>1.022902850585159</v>
      </c>
      <c r="AM267">
        <f t="shared" si="149"/>
        <v>0.56126581568819556</v>
      </c>
      <c r="AN267" s="120">
        <f t="shared" si="155"/>
        <v>51.262876019763496</v>
      </c>
      <c r="AO267" s="120">
        <f t="shared" si="155"/>
        <v>51.26287601976302</v>
      </c>
      <c r="AP267" s="120">
        <f t="shared" si="155"/>
        <v>51.262876019733497</v>
      </c>
      <c r="AQ267" s="120">
        <f t="shared" si="155"/>
        <v>51.262876017926274</v>
      </c>
      <c r="AR267" s="120">
        <f t="shared" si="155"/>
        <v>51.262875907298294</v>
      </c>
      <c r="AS267" s="120">
        <f t="shared" si="155"/>
        <v>51.262869135290259</v>
      </c>
      <c r="AT267" s="120">
        <f t="shared" si="155"/>
        <v>51.262454727093747</v>
      </c>
      <c r="AU267" s="120">
        <f t="shared" si="150"/>
        <v>51.237579503472098</v>
      </c>
    </row>
    <row r="268" spans="3:48" x14ac:dyDescent="0.2">
      <c r="P268" s="14"/>
      <c r="Z268">
        <f t="shared" si="137"/>
        <v>0</v>
      </c>
      <c r="AA268" s="120">
        <f t="shared" si="138"/>
        <v>7.8371169394205117E-3</v>
      </c>
      <c r="AB268" s="120">
        <f t="shared" si="139"/>
        <v>-9999</v>
      </c>
      <c r="AC268" s="120">
        <f t="shared" si="140"/>
        <v>0</v>
      </c>
      <c r="AD268" s="120">
        <f t="shared" si="141"/>
        <v>-9999</v>
      </c>
      <c r="AE268" s="120">
        <f t="shared" si="142"/>
        <v>0</v>
      </c>
      <c r="AF268">
        <f t="shared" si="143"/>
        <v>-9999</v>
      </c>
      <c r="AG268" s="136"/>
      <c r="AH268">
        <f t="shared" si="144"/>
        <v>-1.5583209659680162E-2</v>
      </c>
      <c r="AI268">
        <f t="shared" si="145"/>
        <v>1.0156854388407157</v>
      </c>
      <c r="AJ268">
        <f t="shared" si="146"/>
        <v>-0.65561619635665369</v>
      </c>
      <c r="AK268">
        <f t="shared" si="147"/>
        <v>2.5704960239620465E-2</v>
      </c>
      <c r="AL268">
        <f t="shared" si="148"/>
        <v>1.022902850585159</v>
      </c>
      <c r="AM268">
        <f t="shared" si="149"/>
        <v>0.56126581568819556</v>
      </c>
      <c r="AN268" s="120">
        <f t="shared" si="155"/>
        <v>51.262876019763496</v>
      </c>
      <c r="AO268" s="120">
        <f t="shared" si="155"/>
        <v>51.26287601976302</v>
      </c>
      <c r="AP268" s="120">
        <f t="shared" si="155"/>
        <v>51.262876019733497</v>
      </c>
      <c r="AQ268" s="120">
        <f t="shared" si="155"/>
        <v>51.262876017926274</v>
      </c>
      <c r="AR268" s="120">
        <f t="shared" si="155"/>
        <v>51.262875907298294</v>
      </c>
      <c r="AS268" s="120">
        <f t="shared" si="155"/>
        <v>51.262869135290259</v>
      </c>
      <c r="AT268" s="120">
        <f t="shared" si="155"/>
        <v>51.262454727093747</v>
      </c>
      <c r="AU268" s="120">
        <f t="shared" si="150"/>
        <v>51.237579503472098</v>
      </c>
      <c r="AV268" s="120"/>
    </row>
    <row r="269" spans="3:48" x14ac:dyDescent="0.2">
      <c r="P269" s="14"/>
      <c r="Z269">
        <f t="shared" si="137"/>
        <v>0</v>
      </c>
      <c r="AA269" s="120">
        <f t="shared" si="138"/>
        <v>7.8371169394205117E-3</v>
      </c>
      <c r="AB269" s="120">
        <f t="shared" si="139"/>
        <v>-9999</v>
      </c>
      <c r="AC269" s="120">
        <f t="shared" si="140"/>
        <v>0</v>
      </c>
      <c r="AD269" s="120">
        <f t="shared" si="141"/>
        <v>-9999</v>
      </c>
      <c r="AE269" s="120">
        <f t="shared" si="142"/>
        <v>0</v>
      </c>
      <c r="AF269">
        <f t="shared" si="143"/>
        <v>-9999</v>
      </c>
      <c r="AG269" s="136"/>
      <c r="AH269">
        <f t="shared" si="144"/>
        <v>-1.5583209659680162E-2</v>
      </c>
      <c r="AI269">
        <f t="shared" si="145"/>
        <v>1.0156854388407157</v>
      </c>
      <c r="AJ269">
        <f t="shared" si="146"/>
        <v>-0.65561619635665369</v>
      </c>
      <c r="AK269">
        <f t="shared" si="147"/>
        <v>2.5704960239620465E-2</v>
      </c>
      <c r="AL269">
        <f t="shared" si="148"/>
        <v>1.022902850585159</v>
      </c>
      <c r="AM269">
        <f t="shared" si="149"/>
        <v>0.56126581568819556</v>
      </c>
      <c r="AN269" s="120">
        <f t="shared" si="155"/>
        <v>51.262876019763496</v>
      </c>
      <c r="AO269" s="120">
        <f t="shared" si="155"/>
        <v>51.26287601976302</v>
      </c>
      <c r="AP269" s="120">
        <f t="shared" si="155"/>
        <v>51.262876019733497</v>
      </c>
      <c r="AQ269" s="120">
        <f t="shared" si="155"/>
        <v>51.262876017926274</v>
      </c>
      <c r="AR269" s="120">
        <f t="shared" si="155"/>
        <v>51.262875907298294</v>
      </c>
      <c r="AS269" s="120">
        <f t="shared" si="155"/>
        <v>51.262869135290259</v>
      </c>
      <c r="AT269" s="120">
        <f t="shared" si="155"/>
        <v>51.262454727093747</v>
      </c>
      <c r="AU269" s="120">
        <f t="shared" si="150"/>
        <v>51.237579503472098</v>
      </c>
    </row>
    <row r="270" spans="3:48" x14ac:dyDescent="0.2">
      <c r="P270" s="14"/>
      <c r="Z270">
        <f t="shared" si="137"/>
        <v>0</v>
      </c>
      <c r="AA270" s="120">
        <f t="shared" si="138"/>
        <v>7.8371169394205117E-3</v>
      </c>
      <c r="AB270" s="120">
        <f t="shared" si="139"/>
        <v>-9999</v>
      </c>
      <c r="AC270" s="120">
        <f t="shared" si="140"/>
        <v>0</v>
      </c>
      <c r="AD270" s="120">
        <f t="shared" si="141"/>
        <v>-9999</v>
      </c>
      <c r="AE270" s="120">
        <f t="shared" si="142"/>
        <v>0</v>
      </c>
      <c r="AF270">
        <f t="shared" si="143"/>
        <v>-9999</v>
      </c>
      <c r="AG270" s="136"/>
      <c r="AH270">
        <f t="shared" si="144"/>
        <v>-1.5583209659680162E-2</v>
      </c>
      <c r="AI270">
        <f t="shared" si="145"/>
        <v>1.0156854388407157</v>
      </c>
      <c r="AJ270">
        <f t="shared" si="146"/>
        <v>-0.65561619635665369</v>
      </c>
      <c r="AK270">
        <f t="shared" si="147"/>
        <v>2.5704960239620465E-2</v>
      </c>
      <c r="AL270">
        <f t="shared" si="148"/>
        <v>1.022902850585159</v>
      </c>
      <c r="AM270">
        <f t="shared" si="149"/>
        <v>0.56126581568819556</v>
      </c>
      <c r="AN270" s="120">
        <f t="shared" si="155"/>
        <v>51.262876019763496</v>
      </c>
      <c r="AO270" s="120">
        <f t="shared" si="155"/>
        <v>51.26287601976302</v>
      </c>
      <c r="AP270" s="120">
        <f t="shared" si="155"/>
        <v>51.262876019733497</v>
      </c>
      <c r="AQ270" s="120">
        <f t="shared" si="155"/>
        <v>51.262876017926274</v>
      </c>
      <c r="AR270" s="120">
        <f t="shared" si="155"/>
        <v>51.262875907298294</v>
      </c>
      <c r="AS270" s="120">
        <f t="shared" si="155"/>
        <v>51.262869135290259</v>
      </c>
      <c r="AT270" s="120">
        <f t="shared" si="155"/>
        <v>51.262454727093747</v>
      </c>
      <c r="AU270" s="120">
        <f t="shared" si="150"/>
        <v>51.237579503472098</v>
      </c>
    </row>
    <row r="271" spans="3:48" x14ac:dyDescent="0.2">
      <c r="P271" s="14"/>
      <c r="Z271">
        <f t="shared" si="137"/>
        <v>0</v>
      </c>
      <c r="AA271" s="120">
        <f t="shared" si="138"/>
        <v>7.8371169394205117E-3</v>
      </c>
      <c r="AB271" s="120">
        <f t="shared" si="139"/>
        <v>-9999</v>
      </c>
      <c r="AC271" s="120">
        <f t="shared" si="140"/>
        <v>0</v>
      </c>
      <c r="AD271" s="120">
        <f t="shared" si="141"/>
        <v>-9999</v>
      </c>
      <c r="AE271" s="120">
        <f t="shared" si="142"/>
        <v>0</v>
      </c>
      <c r="AF271">
        <f t="shared" si="143"/>
        <v>-9999</v>
      </c>
      <c r="AG271" s="136"/>
      <c r="AH271">
        <f t="shared" si="144"/>
        <v>-1.5583209659680162E-2</v>
      </c>
      <c r="AI271">
        <f t="shared" si="145"/>
        <v>1.0156854388407157</v>
      </c>
      <c r="AJ271">
        <f t="shared" si="146"/>
        <v>-0.65561619635665369</v>
      </c>
      <c r="AK271">
        <f t="shared" si="147"/>
        <v>2.5704960239620465E-2</v>
      </c>
      <c r="AL271">
        <f t="shared" si="148"/>
        <v>1.022902850585159</v>
      </c>
      <c r="AM271">
        <f t="shared" si="149"/>
        <v>0.56126581568819556</v>
      </c>
      <c r="AN271" s="120">
        <f t="shared" ref="AN271:AT280" si="156">$AU271+$AB$7*SIN(AO271)</f>
        <v>51.262876019763496</v>
      </c>
      <c r="AO271" s="120">
        <f t="shared" si="156"/>
        <v>51.26287601976302</v>
      </c>
      <c r="AP271" s="120">
        <f t="shared" si="156"/>
        <v>51.262876019733497</v>
      </c>
      <c r="AQ271" s="120">
        <f t="shared" si="156"/>
        <v>51.262876017926274</v>
      </c>
      <c r="AR271" s="120">
        <f t="shared" si="156"/>
        <v>51.262875907298294</v>
      </c>
      <c r="AS271" s="120">
        <f t="shared" si="156"/>
        <v>51.262869135290259</v>
      </c>
      <c r="AT271" s="120">
        <f t="shared" si="156"/>
        <v>51.262454727093747</v>
      </c>
      <c r="AU271" s="120">
        <f t="shared" si="150"/>
        <v>51.237579503472098</v>
      </c>
    </row>
    <row r="272" spans="3:48" x14ac:dyDescent="0.2">
      <c r="P272" s="14"/>
      <c r="Z272">
        <f t="shared" si="137"/>
        <v>0</v>
      </c>
      <c r="AA272" s="120">
        <f t="shared" si="138"/>
        <v>7.8371169394205117E-3</v>
      </c>
      <c r="AB272" s="120">
        <f t="shared" si="139"/>
        <v>-9999</v>
      </c>
      <c r="AC272" s="120">
        <f t="shared" si="140"/>
        <v>0</v>
      </c>
      <c r="AD272" s="120">
        <f t="shared" si="141"/>
        <v>-9999</v>
      </c>
      <c r="AE272" s="120">
        <f t="shared" si="142"/>
        <v>0</v>
      </c>
      <c r="AF272">
        <f t="shared" si="143"/>
        <v>-9999</v>
      </c>
      <c r="AG272" s="136"/>
      <c r="AH272">
        <f t="shared" si="144"/>
        <v>-1.5583209659680162E-2</v>
      </c>
      <c r="AI272">
        <f t="shared" si="145"/>
        <v>1.0156854388407157</v>
      </c>
      <c r="AJ272">
        <f t="shared" si="146"/>
        <v>-0.65561619635665369</v>
      </c>
      <c r="AK272">
        <f t="shared" si="147"/>
        <v>2.5704960239620465E-2</v>
      </c>
      <c r="AL272">
        <f t="shared" si="148"/>
        <v>1.022902850585159</v>
      </c>
      <c r="AM272">
        <f t="shared" si="149"/>
        <v>0.56126581568819556</v>
      </c>
      <c r="AN272" s="120">
        <f t="shared" si="156"/>
        <v>51.262876019763496</v>
      </c>
      <c r="AO272" s="120">
        <f t="shared" si="156"/>
        <v>51.26287601976302</v>
      </c>
      <c r="AP272" s="120">
        <f t="shared" si="156"/>
        <v>51.262876019733497</v>
      </c>
      <c r="AQ272" s="120">
        <f t="shared" si="156"/>
        <v>51.262876017926274</v>
      </c>
      <c r="AR272" s="120">
        <f t="shared" si="156"/>
        <v>51.262875907298294</v>
      </c>
      <c r="AS272" s="120">
        <f t="shared" si="156"/>
        <v>51.262869135290259</v>
      </c>
      <c r="AT272" s="120">
        <f t="shared" si="156"/>
        <v>51.262454727093747</v>
      </c>
      <c r="AU272" s="120">
        <f t="shared" si="150"/>
        <v>51.237579503472098</v>
      </c>
    </row>
    <row r="273" spans="16:48" x14ac:dyDescent="0.2">
      <c r="P273" s="14"/>
      <c r="Z273">
        <f t="shared" si="137"/>
        <v>0</v>
      </c>
      <c r="AA273" s="120">
        <f t="shared" si="138"/>
        <v>7.8371169394205117E-3</v>
      </c>
      <c r="AB273" s="120">
        <f t="shared" si="139"/>
        <v>-9999</v>
      </c>
      <c r="AC273" s="120">
        <f t="shared" si="140"/>
        <v>0</v>
      </c>
      <c r="AD273" s="120">
        <f t="shared" si="141"/>
        <v>-9999</v>
      </c>
      <c r="AE273" s="120">
        <f t="shared" si="142"/>
        <v>0</v>
      </c>
      <c r="AF273">
        <f t="shared" si="143"/>
        <v>-9999</v>
      </c>
      <c r="AG273" s="136"/>
      <c r="AH273">
        <f t="shared" si="144"/>
        <v>-1.5583209659680162E-2</v>
      </c>
      <c r="AI273">
        <f t="shared" si="145"/>
        <v>1.0156854388407157</v>
      </c>
      <c r="AJ273">
        <f t="shared" si="146"/>
        <v>-0.65561619635665369</v>
      </c>
      <c r="AK273">
        <f t="shared" si="147"/>
        <v>2.5704960239620465E-2</v>
      </c>
      <c r="AL273">
        <f t="shared" si="148"/>
        <v>1.022902850585159</v>
      </c>
      <c r="AM273">
        <f t="shared" si="149"/>
        <v>0.56126581568819556</v>
      </c>
      <c r="AN273" s="120">
        <f t="shared" si="156"/>
        <v>51.262876019763496</v>
      </c>
      <c r="AO273" s="120">
        <f t="shared" si="156"/>
        <v>51.26287601976302</v>
      </c>
      <c r="AP273" s="120">
        <f t="shared" si="156"/>
        <v>51.262876019733497</v>
      </c>
      <c r="AQ273" s="120">
        <f t="shared" si="156"/>
        <v>51.262876017926274</v>
      </c>
      <c r="AR273" s="120">
        <f t="shared" si="156"/>
        <v>51.262875907298294</v>
      </c>
      <c r="AS273" s="120">
        <f t="shared" si="156"/>
        <v>51.262869135290259</v>
      </c>
      <c r="AT273" s="120">
        <f t="shared" si="156"/>
        <v>51.262454727093747</v>
      </c>
      <c r="AU273" s="120">
        <f t="shared" si="150"/>
        <v>51.237579503472098</v>
      </c>
    </row>
    <row r="274" spans="16:48" x14ac:dyDescent="0.2">
      <c r="P274" s="14"/>
      <c r="Z274">
        <f t="shared" si="137"/>
        <v>0</v>
      </c>
      <c r="AA274" s="120">
        <f t="shared" si="138"/>
        <v>7.8371169394205117E-3</v>
      </c>
      <c r="AB274" s="120">
        <f t="shared" si="139"/>
        <v>-9999</v>
      </c>
      <c r="AC274" s="120">
        <f t="shared" si="140"/>
        <v>0</v>
      </c>
      <c r="AD274" s="120">
        <f t="shared" si="141"/>
        <v>-9999</v>
      </c>
      <c r="AE274" s="120">
        <f t="shared" si="142"/>
        <v>0</v>
      </c>
      <c r="AF274">
        <f t="shared" si="143"/>
        <v>-9999</v>
      </c>
      <c r="AG274" s="136"/>
      <c r="AH274">
        <f t="shared" si="144"/>
        <v>-1.5583209659680162E-2</v>
      </c>
      <c r="AI274">
        <f t="shared" si="145"/>
        <v>1.0156854388407157</v>
      </c>
      <c r="AJ274">
        <f t="shared" si="146"/>
        <v>-0.65561619635665369</v>
      </c>
      <c r="AK274">
        <f t="shared" si="147"/>
        <v>2.5704960239620465E-2</v>
      </c>
      <c r="AL274">
        <f t="shared" si="148"/>
        <v>1.022902850585159</v>
      </c>
      <c r="AM274">
        <f t="shared" si="149"/>
        <v>0.56126581568819556</v>
      </c>
      <c r="AN274" s="120">
        <f t="shared" si="156"/>
        <v>51.262876019763496</v>
      </c>
      <c r="AO274" s="120">
        <f t="shared" si="156"/>
        <v>51.26287601976302</v>
      </c>
      <c r="AP274" s="120">
        <f t="shared" si="156"/>
        <v>51.262876019733497</v>
      </c>
      <c r="AQ274" s="120">
        <f t="shared" si="156"/>
        <v>51.262876017926274</v>
      </c>
      <c r="AR274" s="120">
        <f t="shared" si="156"/>
        <v>51.262875907298294</v>
      </c>
      <c r="AS274" s="120">
        <f t="shared" si="156"/>
        <v>51.262869135290259</v>
      </c>
      <c r="AT274" s="120">
        <f t="shared" si="156"/>
        <v>51.262454727093747</v>
      </c>
      <c r="AU274" s="120">
        <f t="shared" si="150"/>
        <v>51.237579503472098</v>
      </c>
    </row>
    <row r="275" spans="16:48" x14ac:dyDescent="0.2">
      <c r="P275" s="14"/>
      <c r="Z275">
        <f t="shared" si="137"/>
        <v>0</v>
      </c>
      <c r="AA275" s="120">
        <f t="shared" si="138"/>
        <v>7.8371169394205117E-3</v>
      </c>
      <c r="AB275" s="120">
        <f t="shared" si="139"/>
        <v>-9999</v>
      </c>
      <c r="AC275" s="120">
        <f t="shared" si="140"/>
        <v>0</v>
      </c>
      <c r="AD275" s="120">
        <f t="shared" si="141"/>
        <v>-9999</v>
      </c>
      <c r="AE275" s="120">
        <f t="shared" si="142"/>
        <v>0</v>
      </c>
      <c r="AF275">
        <f t="shared" si="143"/>
        <v>-9999</v>
      </c>
      <c r="AG275" s="136"/>
      <c r="AH275">
        <f t="shared" si="144"/>
        <v>-1.5583209659680162E-2</v>
      </c>
      <c r="AI275">
        <f t="shared" si="145"/>
        <v>1.0156854388407157</v>
      </c>
      <c r="AJ275">
        <f t="shared" si="146"/>
        <v>-0.65561619635665369</v>
      </c>
      <c r="AK275">
        <f t="shared" si="147"/>
        <v>2.5704960239620465E-2</v>
      </c>
      <c r="AL275">
        <f t="shared" si="148"/>
        <v>1.022902850585159</v>
      </c>
      <c r="AM275">
        <f t="shared" si="149"/>
        <v>0.56126581568819556</v>
      </c>
      <c r="AN275" s="120">
        <f t="shared" si="156"/>
        <v>51.262876019763496</v>
      </c>
      <c r="AO275" s="120">
        <f t="shared" si="156"/>
        <v>51.26287601976302</v>
      </c>
      <c r="AP275" s="120">
        <f t="shared" si="156"/>
        <v>51.262876019733497</v>
      </c>
      <c r="AQ275" s="120">
        <f t="shared" si="156"/>
        <v>51.262876017926274</v>
      </c>
      <c r="AR275" s="120">
        <f t="shared" si="156"/>
        <v>51.262875907298294</v>
      </c>
      <c r="AS275" s="120">
        <f t="shared" si="156"/>
        <v>51.262869135290259</v>
      </c>
      <c r="AT275" s="120">
        <f t="shared" si="156"/>
        <v>51.262454727093747</v>
      </c>
      <c r="AU275" s="120">
        <f t="shared" si="150"/>
        <v>51.237579503472098</v>
      </c>
    </row>
    <row r="276" spans="16:48" x14ac:dyDescent="0.2">
      <c r="P276" s="14"/>
      <c r="Z276">
        <f t="shared" si="137"/>
        <v>0</v>
      </c>
      <c r="AA276" s="120">
        <f t="shared" si="138"/>
        <v>7.8371169394205117E-3</v>
      </c>
      <c r="AB276" s="120">
        <f t="shared" si="139"/>
        <v>-9999</v>
      </c>
      <c r="AC276" s="120">
        <f t="shared" si="140"/>
        <v>0</v>
      </c>
      <c r="AD276" s="120">
        <f t="shared" si="141"/>
        <v>-9999</v>
      </c>
      <c r="AE276" s="120">
        <f t="shared" si="142"/>
        <v>0</v>
      </c>
      <c r="AF276">
        <f t="shared" si="143"/>
        <v>-9999</v>
      </c>
      <c r="AG276" s="136"/>
      <c r="AH276">
        <f t="shared" si="144"/>
        <v>-1.5583209659680162E-2</v>
      </c>
      <c r="AI276">
        <f t="shared" si="145"/>
        <v>1.0156854388407157</v>
      </c>
      <c r="AJ276">
        <f t="shared" si="146"/>
        <v>-0.65561619635665369</v>
      </c>
      <c r="AK276">
        <f t="shared" si="147"/>
        <v>2.5704960239620465E-2</v>
      </c>
      <c r="AL276">
        <f t="shared" si="148"/>
        <v>1.022902850585159</v>
      </c>
      <c r="AM276">
        <f t="shared" si="149"/>
        <v>0.56126581568819556</v>
      </c>
      <c r="AN276" s="120">
        <f t="shared" si="156"/>
        <v>51.262876019763496</v>
      </c>
      <c r="AO276" s="120">
        <f t="shared" si="156"/>
        <v>51.26287601976302</v>
      </c>
      <c r="AP276" s="120">
        <f t="shared" si="156"/>
        <v>51.262876019733497</v>
      </c>
      <c r="AQ276" s="120">
        <f t="shared" si="156"/>
        <v>51.262876017926274</v>
      </c>
      <c r="AR276" s="120">
        <f t="shared" si="156"/>
        <v>51.262875907298294</v>
      </c>
      <c r="AS276" s="120">
        <f t="shared" si="156"/>
        <v>51.262869135290259</v>
      </c>
      <c r="AT276" s="120">
        <f t="shared" si="156"/>
        <v>51.262454727093747</v>
      </c>
      <c r="AU276" s="120">
        <f t="shared" si="150"/>
        <v>51.237579503472098</v>
      </c>
      <c r="AV276" s="120"/>
    </row>
    <row r="277" spans="16:48" x14ac:dyDescent="0.2">
      <c r="P277" s="14"/>
      <c r="Z277">
        <f t="shared" ref="Z277:Z340" si="157">F277</f>
        <v>0</v>
      </c>
      <c r="AA277" s="120">
        <f t="shared" ref="AA277:AA340" si="158">AB$3+AB$4*Z277+AB$5*Z277^2+AH277</f>
        <v>7.8371169394205117E-3</v>
      </c>
      <c r="AB277" s="120">
        <f t="shared" ref="AB277:AB340" si="159">IF(S277&lt;&gt;0,G277-AH277, -9999)</f>
        <v>-9999</v>
      </c>
      <c r="AC277" s="120">
        <f t="shared" ref="AC277:AC340" si="160">+G277-P277</f>
        <v>0</v>
      </c>
      <c r="AD277" s="120">
        <f t="shared" ref="AD277:AD340" si="161">IF(S277&lt;&gt;0,G277-AA277, -9999)</f>
        <v>-9999</v>
      </c>
      <c r="AE277" s="120">
        <f t="shared" ref="AE277:AE340" si="162">+(G277-AA277)^2*S277</f>
        <v>0</v>
      </c>
      <c r="AF277">
        <f t="shared" ref="AF277:AF340" si="163">IF(S277&lt;&gt;0,G277-P277, -9999)</f>
        <v>-9999</v>
      </c>
      <c r="AG277" s="136"/>
      <c r="AH277">
        <f t="shared" ref="AH277:AH340" si="164">$AB$6*($AB$11/AI277*AJ277+$AB$12)</f>
        <v>-1.5583209659680162E-2</v>
      </c>
      <c r="AI277">
        <f t="shared" ref="AI277:AI340" si="165">1+$AB$7*COS(AL277)</f>
        <v>1.0156854388407157</v>
      </c>
      <c r="AJ277">
        <f t="shared" ref="AJ277:AJ340" si="166">SIN(AL277+RADIANS($AB$9))</f>
        <v>-0.65561619635665369</v>
      </c>
      <c r="AK277">
        <f t="shared" ref="AK277:AK340" si="167">$AB$7*SIN(AL277)</f>
        <v>2.5704960239620465E-2</v>
      </c>
      <c r="AL277">
        <f t="shared" ref="AL277:AL340" si="168">2*ATAN(AM277)</f>
        <v>1.022902850585159</v>
      </c>
      <c r="AM277">
        <f t="shared" ref="AM277:AM340" si="169">SQRT((1+$AB$7)/(1-$AB$7))*TAN(AN277/2)</f>
        <v>0.56126581568819556</v>
      </c>
      <c r="AN277" s="120">
        <f t="shared" si="156"/>
        <v>51.262876019763496</v>
      </c>
      <c r="AO277" s="120">
        <f t="shared" si="156"/>
        <v>51.26287601976302</v>
      </c>
      <c r="AP277" s="120">
        <f t="shared" si="156"/>
        <v>51.262876019733497</v>
      </c>
      <c r="AQ277" s="120">
        <f t="shared" si="156"/>
        <v>51.262876017926274</v>
      </c>
      <c r="AR277" s="120">
        <f t="shared" si="156"/>
        <v>51.262875907298294</v>
      </c>
      <c r="AS277" s="120">
        <f t="shared" si="156"/>
        <v>51.262869135290259</v>
      </c>
      <c r="AT277" s="120">
        <f t="shared" si="156"/>
        <v>51.262454727093747</v>
      </c>
      <c r="AU277" s="120">
        <f t="shared" ref="AU277:AU340" si="170">RADIANS($AB$9)+$AB$18*(F277-AB$15)</f>
        <v>51.237579503472098</v>
      </c>
    </row>
    <row r="278" spans="16:48" x14ac:dyDescent="0.2">
      <c r="P278" s="14"/>
      <c r="Z278">
        <f t="shared" si="157"/>
        <v>0</v>
      </c>
      <c r="AA278" s="120">
        <f t="shared" si="158"/>
        <v>7.8371169394205117E-3</v>
      </c>
      <c r="AB278" s="120">
        <f t="shared" si="159"/>
        <v>-9999</v>
      </c>
      <c r="AC278" s="120">
        <f t="shared" si="160"/>
        <v>0</v>
      </c>
      <c r="AD278" s="120">
        <f t="shared" si="161"/>
        <v>-9999</v>
      </c>
      <c r="AE278" s="120">
        <f t="shared" si="162"/>
        <v>0</v>
      </c>
      <c r="AF278">
        <f t="shared" si="163"/>
        <v>-9999</v>
      </c>
      <c r="AG278" s="136"/>
      <c r="AH278">
        <f t="shared" si="164"/>
        <v>-1.5583209659680162E-2</v>
      </c>
      <c r="AI278">
        <f t="shared" si="165"/>
        <v>1.0156854388407157</v>
      </c>
      <c r="AJ278">
        <f t="shared" si="166"/>
        <v>-0.65561619635665369</v>
      </c>
      <c r="AK278">
        <f t="shared" si="167"/>
        <v>2.5704960239620465E-2</v>
      </c>
      <c r="AL278">
        <f t="shared" si="168"/>
        <v>1.022902850585159</v>
      </c>
      <c r="AM278">
        <f t="shared" si="169"/>
        <v>0.56126581568819556</v>
      </c>
      <c r="AN278" s="120">
        <f t="shared" si="156"/>
        <v>51.262876019763496</v>
      </c>
      <c r="AO278" s="120">
        <f t="shared" si="156"/>
        <v>51.26287601976302</v>
      </c>
      <c r="AP278" s="120">
        <f t="shared" si="156"/>
        <v>51.262876019733497</v>
      </c>
      <c r="AQ278" s="120">
        <f t="shared" si="156"/>
        <v>51.262876017926274</v>
      </c>
      <c r="AR278" s="120">
        <f t="shared" si="156"/>
        <v>51.262875907298294</v>
      </c>
      <c r="AS278" s="120">
        <f t="shared" si="156"/>
        <v>51.262869135290259</v>
      </c>
      <c r="AT278" s="120">
        <f t="shared" si="156"/>
        <v>51.262454727093747</v>
      </c>
      <c r="AU278" s="120">
        <f t="shared" si="170"/>
        <v>51.237579503472098</v>
      </c>
    </row>
    <row r="279" spans="16:48" x14ac:dyDescent="0.2">
      <c r="P279" s="14"/>
      <c r="Z279">
        <f t="shared" si="157"/>
        <v>0</v>
      </c>
      <c r="AA279" s="120">
        <f t="shared" si="158"/>
        <v>7.8371169394205117E-3</v>
      </c>
      <c r="AB279" s="120">
        <f t="shared" si="159"/>
        <v>-9999</v>
      </c>
      <c r="AC279" s="120">
        <f t="shared" si="160"/>
        <v>0</v>
      </c>
      <c r="AD279" s="120">
        <f t="shared" si="161"/>
        <v>-9999</v>
      </c>
      <c r="AE279" s="120">
        <f t="shared" si="162"/>
        <v>0</v>
      </c>
      <c r="AF279">
        <f t="shared" si="163"/>
        <v>-9999</v>
      </c>
      <c r="AG279" s="136"/>
      <c r="AH279">
        <f t="shared" si="164"/>
        <v>-1.5583209659680162E-2</v>
      </c>
      <c r="AI279">
        <f t="shared" si="165"/>
        <v>1.0156854388407157</v>
      </c>
      <c r="AJ279">
        <f t="shared" si="166"/>
        <v>-0.65561619635665369</v>
      </c>
      <c r="AK279">
        <f t="shared" si="167"/>
        <v>2.5704960239620465E-2</v>
      </c>
      <c r="AL279">
        <f t="shared" si="168"/>
        <v>1.022902850585159</v>
      </c>
      <c r="AM279">
        <f t="shared" si="169"/>
        <v>0.56126581568819556</v>
      </c>
      <c r="AN279" s="120">
        <f t="shared" si="156"/>
        <v>51.262876019763496</v>
      </c>
      <c r="AO279" s="120">
        <f t="shared" si="156"/>
        <v>51.26287601976302</v>
      </c>
      <c r="AP279" s="120">
        <f t="shared" si="156"/>
        <v>51.262876019733497</v>
      </c>
      <c r="AQ279" s="120">
        <f t="shared" si="156"/>
        <v>51.262876017926274</v>
      </c>
      <c r="AR279" s="120">
        <f t="shared" si="156"/>
        <v>51.262875907298294</v>
      </c>
      <c r="AS279" s="120">
        <f t="shared" si="156"/>
        <v>51.262869135290259</v>
      </c>
      <c r="AT279" s="120">
        <f t="shared" si="156"/>
        <v>51.262454727093747</v>
      </c>
      <c r="AU279" s="120">
        <f t="shared" si="170"/>
        <v>51.237579503472098</v>
      </c>
    </row>
    <row r="280" spans="16:48" x14ac:dyDescent="0.2">
      <c r="P280" s="14"/>
      <c r="Z280">
        <f t="shared" si="157"/>
        <v>0</v>
      </c>
      <c r="AA280" s="120">
        <f t="shared" si="158"/>
        <v>7.8371169394205117E-3</v>
      </c>
      <c r="AB280" s="120">
        <f t="shared" si="159"/>
        <v>-9999</v>
      </c>
      <c r="AC280" s="120">
        <f t="shared" si="160"/>
        <v>0</v>
      </c>
      <c r="AD280" s="120">
        <f t="shared" si="161"/>
        <v>-9999</v>
      </c>
      <c r="AE280" s="120">
        <f t="shared" si="162"/>
        <v>0</v>
      </c>
      <c r="AF280">
        <f t="shared" si="163"/>
        <v>-9999</v>
      </c>
      <c r="AG280" s="136"/>
      <c r="AH280">
        <f t="shared" si="164"/>
        <v>-1.5583209659680162E-2</v>
      </c>
      <c r="AI280">
        <f t="shared" si="165"/>
        <v>1.0156854388407157</v>
      </c>
      <c r="AJ280">
        <f t="shared" si="166"/>
        <v>-0.65561619635665369</v>
      </c>
      <c r="AK280">
        <f t="shared" si="167"/>
        <v>2.5704960239620465E-2</v>
      </c>
      <c r="AL280">
        <f t="shared" si="168"/>
        <v>1.022902850585159</v>
      </c>
      <c r="AM280">
        <f t="shared" si="169"/>
        <v>0.56126581568819556</v>
      </c>
      <c r="AN280" s="120">
        <f t="shared" si="156"/>
        <v>51.262876019763496</v>
      </c>
      <c r="AO280" s="120">
        <f t="shared" si="156"/>
        <v>51.26287601976302</v>
      </c>
      <c r="AP280" s="120">
        <f t="shared" si="156"/>
        <v>51.262876019733497</v>
      </c>
      <c r="AQ280" s="120">
        <f t="shared" si="156"/>
        <v>51.262876017926274</v>
      </c>
      <c r="AR280" s="120">
        <f t="shared" si="156"/>
        <v>51.262875907298294</v>
      </c>
      <c r="AS280" s="120">
        <f t="shared" si="156"/>
        <v>51.262869135290259</v>
      </c>
      <c r="AT280" s="120">
        <f t="shared" si="156"/>
        <v>51.262454727093747</v>
      </c>
      <c r="AU280" s="120">
        <f t="shared" si="170"/>
        <v>51.237579503472098</v>
      </c>
    </row>
    <row r="281" spans="16:48" x14ac:dyDescent="0.2">
      <c r="P281" s="14"/>
      <c r="Z281">
        <f t="shared" si="157"/>
        <v>0</v>
      </c>
      <c r="AA281" s="120">
        <f t="shared" si="158"/>
        <v>7.8371169394205117E-3</v>
      </c>
      <c r="AB281" s="120">
        <f t="shared" si="159"/>
        <v>-9999</v>
      </c>
      <c r="AC281" s="120">
        <f t="shared" si="160"/>
        <v>0</v>
      </c>
      <c r="AD281" s="120">
        <f t="shared" si="161"/>
        <v>-9999</v>
      </c>
      <c r="AE281" s="120">
        <f t="shared" si="162"/>
        <v>0</v>
      </c>
      <c r="AF281">
        <f t="shared" si="163"/>
        <v>-9999</v>
      </c>
      <c r="AG281" s="136"/>
      <c r="AH281">
        <f t="shared" si="164"/>
        <v>-1.5583209659680162E-2</v>
      </c>
      <c r="AI281">
        <f t="shared" si="165"/>
        <v>1.0156854388407157</v>
      </c>
      <c r="AJ281">
        <f t="shared" si="166"/>
        <v>-0.65561619635665369</v>
      </c>
      <c r="AK281">
        <f t="shared" si="167"/>
        <v>2.5704960239620465E-2</v>
      </c>
      <c r="AL281">
        <f t="shared" si="168"/>
        <v>1.022902850585159</v>
      </c>
      <c r="AM281">
        <f t="shared" si="169"/>
        <v>0.56126581568819556</v>
      </c>
      <c r="AN281" s="120">
        <f t="shared" ref="AN281:AT290" si="171">$AU281+$AB$7*SIN(AO281)</f>
        <v>51.262876019763496</v>
      </c>
      <c r="AO281" s="120">
        <f t="shared" si="171"/>
        <v>51.26287601976302</v>
      </c>
      <c r="AP281" s="120">
        <f t="shared" si="171"/>
        <v>51.262876019733497</v>
      </c>
      <c r="AQ281" s="120">
        <f t="shared" si="171"/>
        <v>51.262876017926274</v>
      </c>
      <c r="AR281" s="120">
        <f t="shared" si="171"/>
        <v>51.262875907298294</v>
      </c>
      <c r="AS281" s="120">
        <f t="shared" si="171"/>
        <v>51.262869135290259</v>
      </c>
      <c r="AT281" s="120">
        <f t="shared" si="171"/>
        <v>51.262454727093747</v>
      </c>
      <c r="AU281" s="120">
        <f t="shared" si="170"/>
        <v>51.237579503472098</v>
      </c>
      <c r="AV281" s="120"/>
    </row>
    <row r="282" spans="16:48" x14ac:dyDescent="0.2">
      <c r="P282" s="14"/>
      <c r="Z282">
        <f t="shared" si="157"/>
        <v>0</v>
      </c>
      <c r="AA282" s="120">
        <f t="shared" si="158"/>
        <v>7.8371169394205117E-3</v>
      </c>
      <c r="AB282" s="120">
        <f t="shared" si="159"/>
        <v>-9999</v>
      </c>
      <c r="AC282" s="120">
        <f t="shared" si="160"/>
        <v>0</v>
      </c>
      <c r="AD282" s="120">
        <f t="shared" si="161"/>
        <v>-9999</v>
      </c>
      <c r="AE282" s="120">
        <f t="shared" si="162"/>
        <v>0</v>
      </c>
      <c r="AF282">
        <f t="shared" si="163"/>
        <v>-9999</v>
      </c>
      <c r="AG282" s="136"/>
      <c r="AH282">
        <f t="shared" si="164"/>
        <v>-1.5583209659680162E-2</v>
      </c>
      <c r="AI282">
        <f t="shared" si="165"/>
        <v>1.0156854388407157</v>
      </c>
      <c r="AJ282">
        <f t="shared" si="166"/>
        <v>-0.65561619635665369</v>
      </c>
      <c r="AK282">
        <f t="shared" si="167"/>
        <v>2.5704960239620465E-2</v>
      </c>
      <c r="AL282">
        <f t="shared" si="168"/>
        <v>1.022902850585159</v>
      </c>
      <c r="AM282">
        <f t="shared" si="169"/>
        <v>0.56126581568819556</v>
      </c>
      <c r="AN282" s="120">
        <f t="shared" si="171"/>
        <v>51.262876019763496</v>
      </c>
      <c r="AO282" s="120">
        <f t="shared" si="171"/>
        <v>51.26287601976302</v>
      </c>
      <c r="AP282" s="120">
        <f t="shared" si="171"/>
        <v>51.262876019733497</v>
      </c>
      <c r="AQ282" s="120">
        <f t="shared" si="171"/>
        <v>51.262876017926274</v>
      </c>
      <c r="AR282" s="120">
        <f t="shared" si="171"/>
        <v>51.262875907298294</v>
      </c>
      <c r="AS282" s="120">
        <f t="shared" si="171"/>
        <v>51.262869135290259</v>
      </c>
      <c r="AT282" s="120">
        <f t="shared" si="171"/>
        <v>51.262454727093747</v>
      </c>
      <c r="AU282" s="120">
        <f t="shared" si="170"/>
        <v>51.237579503472098</v>
      </c>
      <c r="AV282" s="120"/>
    </row>
    <row r="283" spans="16:48" x14ac:dyDescent="0.2">
      <c r="P283" s="14"/>
      <c r="Z283">
        <f t="shared" si="157"/>
        <v>0</v>
      </c>
      <c r="AA283" s="120">
        <f t="shared" si="158"/>
        <v>7.8371169394205117E-3</v>
      </c>
      <c r="AB283" s="120">
        <f t="shared" si="159"/>
        <v>-9999</v>
      </c>
      <c r="AC283" s="120">
        <f t="shared" si="160"/>
        <v>0</v>
      </c>
      <c r="AD283" s="120">
        <f t="shared" si="161"/>
        <v>-9999</v>
      </c>
      <c r="AE283" s="120">
        <f t="shared" si="162"/>
        <v>0</v>
      </c>
      <c r="AF283">
        <f t="shared" si="163"/>
        <v>-9999</v>
      </c>
      <c r="AG283" s="136"/>
      <c r="AH283">
        <f t="shared" si="164"/>
        <v>-1.5583209659680162E-2</v>
      </c>
      <c r="AI283">
        <f t="shared" si="165"/>
        <v>1.0156854388407157</v>
      </c>
      <c r="AJ283">
        <f t="shared" si="166"/>
        <v>-0.65561619635665369</v>
      </c>
      <c r="AK283">
        <f t="shared" si="167"/>
        <v>2.5704960239620465E-2</v>
      </c>
      <c r="AL283">
        <f t="shared" si="168"/>
        <v>1.022902850585159</v>
      </c>
      <c r="AM283">
        <f t="shared" si="169"/>
        <v>0.56126581568819556</v>
      </c>
      <c r="AN283" s="120">
        <f t="shared" si="171"/>
        <v>51.262876019763496</v>
      </c>
      <c r="AO283" s="120">
        <f t="shared" si="171"/>
        <v>51.26287601976302</v>
      </c>
      <c r="AP283" s="120">
        <f t="shared" si="171"/>
        <v>51.262876019733497</v>
      </c>
      <c r="AQ283" s="120">
        <f t="shared" si="171"/>
        <v>51.262876017926274</v>
      </c>
      <c r="AR283" s="120">
        <f t="shared" si="171"/>
        <v>51.262875907298294</v>
      </c>
      <c r="AS283" s="120">
        <f t="shared" si="171"/>
        <v>51.262869135290259</v>
      </c>
      <c r="AT283" s="120">
        <f t="shared" si="171"/>
        <v>51.262454727093747</v>
      </c>
      <c r="AU283" s="120">
        <f t="shared" si="170"/>
        <v>51.237579503472098</v>
      </c>
    </row>
    <row r="284" spans="16:48" x14ac:dyDescent="0.2">
      <c r="P284" s="14"/>
      <c r="Z284">
        <f t="shared" si="157"/>
        <v>0</v>
      </c>
      <c r="AA284" s="120">
        <f t="shared" si="158"/>
        <v>7.8371169394205117E-3</v>
      </c>
      <c r="AB284" s="120">
        <f t="shared" si="159"/>
        <v>-9999</v>
      </c>
      <c r="AC284" s="120">
        <f t="shared" si="160"/>
        <v>0</v>
      </c>
      <c r="AD284" s="120">
        <f t="shared" si="161"/>
        <v>-9999</v>
      </c>
      <c r="AE284" s="120">
        <f t="shared" si="162"/>
        <v>0</v>
      </c>
      <c r="AF284">
        <f t="shared" si="163"/>
        <v>-9999</v>
      </c>
      <c r="AG284" s="136"/>
      <c r="AH284">
        <f t="shared" si="164"/>
        <v>-1.5583209659680162E-2</v>
      </c>
      <c r="AI284">
        <f t="shared" si="165"/>
        <v>1.0156854388407157</v>
      </c>
      <c r="AJ284">
        <f t="shared" si="166"/>
        <v>-0.65561619635665369</v>
      </c>
      <c r="AK284">
        <f t="shared" si="167"/>
        <v>2.5704960239620465E-2</v>
      </c>
      <c r="AL284">
        <f t="shared" si="168"/>
        <v>1.022902850585159</v>
      </c>
      <c r="AM284">
        <f t="shared" si="169"/>
        <v>0.56126581568819556</v>
      </c>
      <c r="AN284" s="120">
        <f t="shared" si="171"/>
        <v>51.262876019763496</v>
      </c>
      <c r="AO284" s="120">
        <f t="shared" si="171"/>
        <v>51.26287601976302</v>
      </c>
      <c r="AP284" s="120">
        <f t="shared" si="171"/>
        <v>51.262876019733497</v>
      </c>
      <c r="AQ284" s="120">
        <f t="shared" si="171"/>
        <v>51.262876017926274</v>
      </c>
      <c r="AR284" s="120">
        <f t="shared" si="171"/>
        <v>51.262875907298294</v>
      </c>
      <c r="AS284" s="120">
        <f t="shared" si="171"/>
        <v>51.262869135290259</v>
      </c>
      <c r="AT284" s="120">
        <f t="shared" si="171"/>
        <v>51.262454727093747</v>
      </c>
      <c r="AU284" s="120">
        <f t="shared" si="170"/>
        <v>51.237579503472098</v>
      </c>
    </row>
    <row r="285" spans="16:48" x14ac:dyDescent="0.2">
      <c r="P285" s="14"/>
      <c r="Z285">
        <f t="shared" si="157"/>
        <v>0</v>
      </c>
      <c r="AA285" s="120">
        <f t="shared" si="158"/>
        <v>7.8371169394205117E-3</v>
      </c>
      <c r="AB285" s="120">
        <f t="shared" si="159"/>
        <v>-9999</v>
      </c>
      <c r="AC285" s="120">
        <f t="shared" si="160"/>
        <v>0</v>
      </c>
      <c r="AD285" s="120">
        <f t="shared" si="161"/>
        <v>-9999</v>
      </c>
      <c r="AE285" s="120">
        <f t="shared" si="162"/>
        <v>0</v>
      </c>
      <c r="AF285">
        <f t="shared" si="163"/>
        <v>-9999</v>
      </c>
      <c r="AG285" s="136"/>
      <c r="AH285">
        <f t="shared" si="164"/>
        <v>-1.5583209659680162E-2</v>
      </c>
      <c r="AI285">
        <f t="shared" si="165"/>
        <v>1.0156854388407157</v>
      </c>
      <c r="AJ285">
        <f t="shared" si="166"/>
        <v>-0.65561619635665369</v>
      </c>
      <c r="AK285">
        <f t="shared" si="167"/>
        <v>2.5704960239620465E-2</v>
      </c>
      <c r="AL285">
        <f t="shared" si="168"/>
        <v>1.022902850585159</v>
      </c>
      <c r="AM285">
        <f t="shared" si="169"/>
        <v>0.56126581568819556</v>
      </c>
      <c r="AN285" s="120">
        <f t="shared" si="171"/>
        <v>51.262876019763496</v>
      </c>
      <c r="AO285" s="120">
        <f t="shared" si="171"/>
        <v>51.26287601976302</v>
      </c>
      <c r="AP285" s="120">
        <f t="shared" si="171"/>
        <v>51.262876019733497</v>
      </c>
      <c r="AQ285" s="120">
        <f t="shared" si="171"/>
        <v>51.262876017926274</v>
      </c>
      <c r="AR285" s="120">
        <f t="shared" si="171"/>
        <v>51.262875907298294</v>
      </c>
      <c r="AS285" s="120">
        <f t="shared" si="171"/>
        <v>51.262869135290259</v>
      </c>
      <c r="AT285" s="120">
        <f t="shared" si="171"/>
        <v>51.262454727093747</v>
      </c>
      <c r="AU285" s="120">
        <f t="shared" si="170"/>
        <v>51.237579503472098</v>
      </c>
    </row>
    <row r="286" spans="16:48" x14ac:dyDescent="0.2">
      <c r="P286" s="14"/>
      <c r="Z286">
        <f t="shared" si="157"/>
        <v>0</v>
      </c>
      <c r="AA286" s="120">
        <f t="shared" si="158"/>
        <v>7.8371169394205117E-3</v>
      </c>
      <c r="AB286" s="120">
        <f t="shared" si="159"/>
        <v>-9999</v>
      </c>
      <c r="AC286" s="120">
        <f t="shared" si="160"/>
        <v>0</v>
      </c>
      <c r="AD286" s="120">
        <f t="shared" si="161"/>
        <v>-9999</v>
      </c>
      <c r="AE286" s="120">
        <f t="shared" si="162"/>
        <v>0</v>
      </c>
      <c r="AF286">
        <f t="shared" si="163"/>
        <v>-9999</v>
      </c>
      <c r="AG286" s="136"/>
      <c r="AH286">
        <f t="shared" si="164"/>
        <v>-1.5583209659680162E-2</v>
      </c>
      <c r="AI286">
        <f t="shared" si="165"/>
        <v>1.0156854388407157</v>
      </c>
      <c r="AJ286">
        <f t="shared" si="166"/>
        <v>-0.65561619635665369</v>
      </c>
      <c r="AK286">
        <f t="shared" si="167"/>
        <v>2.5704960239620465E-2</v>
      </c>
      <c r="AL286">
        <f t="shared" si="168"/>
        <v>1.022902850585159</v>
      </c>
      <c r="AM286">
        <f t="shared" si="169"/>
        <v>0.56126581568819556</v>
      </c>
      <c r="AN286" s="120">
        <f t="shared" si="171"/>
        <v>51.262876019763496</v>
      </c>
      <c r="AO286" s="120">
        <f t="shared" si="171"/>
        <v>51.26287601976302</v>
      </c>
      <c r="AP286" s="120">
        <f t="shared" si="171"/>
        <v>51.262876019733497</v>
      </c>
      <c r="AQ286" s="120">
        <f t="shared" si="171"/>
        <v>51.262876017926274</v>
      </c>
      <c r="AR286" s="120">
        <f t="shared" si="171"/>
        <v>51.262875907298294</v>
      </c>
      <c r="AS286" s="120">
        <f t="shared" si="171"/>
        <v>51.262869135290259</v>
      </c>
      <c r="AT286" s="120">
        <f t="shared" si="171"/>
        <v>51.262454727093747</v>
      </c>
      <c r="AU286" s="120">
        <f t="shared" si="170"/>
        <v>51.237579503472098</v>
      </c>
    </row>
    <row r="287" spans="16:48" x14ac:dyDescent="0.2">
      <c r="P287" s="14"/>
      <c r="Z287">
        <f t="shared" si="157"/>
        <v>0</v>
      </c>
      <c r="AA287" s="120">
        <f t="shared" si="158"/>
        <v>7.8371169394205117E-3</v>
      </c>
      <c r="AB287" s="120">
        <f t="shared" si="159"/>
        <v>-9999</v>
      </c>
      <c r="AC287" s="120">
        <f t="shared" si="160"/>
        <v>0</v>
      </c>
      <c r="AD287" s="120">
        <f t="shared" si="161"/>
        <v>-9999</v>
      </c>
      <c r="AE287" s="120">
        <f t="shared" si="162"/>
        <v>0</v>
      </c>
      <c r="AF287">
        <f t="shared" si="163"/>
        <v>-9999</v>
      </c>
      <c r="AG287" s="136"/>
      <c r="AH287">
        <f t="shared" si="164"/>
        <v>-1.5583209659680162E-2</v>
      </c>
      <c r="AI287">
        <f t="shared" si="165"/>
        <v>1.0156854388407157</v>
      </c>
      <c r="AJ287">
        <f t="shared" si="166"/>
        <v>-0.65561619635665369</v>
      </c>
      <c r="AK287">
        <f t="shared" si="167"/>
        <v>2.5704960239620465E-2</v>
      </c>
      <c r="AL287">
        <f t="shared" si="168"/>
        <v>1.022902850585159</v>
      </c>
      <c r="AM287">
        <f t="shared" si="169"/>
        <v>0.56126581568819556</v>
      </c>
      <c r="AN287" s="120">
        <f t="shared" si="171"/>
        <v>51.262876019763496</v>
      </c>
      <c r="AO287" s="120">
        <f t="shared" si="171"/>
        <v>51.26287601976302</v>
      </c>
      <c r="AP287" s="120">
        <f t="shared" si="171"/>
        <v>51.262876019733497</v>
      </c>
      <c r="AQ287" s="120">
        <f t="shared" si="171"/>
        <v>51.262876017926274</v>
      </c>
      <c r="AR287" s="120">
        <f t="shared" si="171"/>
        <v>51.262875907298294</v>
      </c>
      <c r="AS287" s="120">
        <f t="shared" si="171"/>
        <v>51.262869135290259</v>
      </c>
      <c r="AT287" s="120">
        <f t="shared" si="171"/>
        <v>51.262454727093747</v>
      </c>
      <c r="AU287" s="120">
        <f t="shared" si="170"/>
        <v>51.237579503472098</v>
      </c>
      <c r="AV287" s="120"/>
    </row>
    <row r="288" spans="16:48" x14ac:dyDescent="0.2">
      <c r="P288" s="14"/>
      <c r="Z288">
        <f t="shared" si="157"/>
        <v>0</v>
      </c>
      <c r="AA288" s="120">
        <f t="shared" si="158"/>
        <v>7.8371169394205117E-3</v>
      </c>
      <c r="AB288" s="120">
        <f t="shared" si="159"/>
        <v>-9999</v>
      </c>
      <c r="AC288" s="120">
        <f t="shared" si="160"/>
        <v>0</v>
      </c>
      <c r="AD288" s="120">
        <f t="shared" si="161"/>
        <v>-9999</v>
      </c>
      <c r="AE288" s="120">
        <f t="shared" si="162"/>
        <v>0</v>
      </c>
      <c r="AF288">
        <f t="shared" si="163"/>
        <v>-9999</v>
      </c>
      <c r="AG288" s="136"/>
      <c r="AH288">
        <f t="shared" si="164"/>
        <v>-1.5583209659680162E-2</v>
      </c>
      <c r="AI288">
        <f t="shared" si="165"/>
        <v>1.0156854388407157</v>
      </c>
      <c r="AJ288">
        <f t="shared" si="166"/>
        <v>-0.65561619635665369</v>
      </c>
      <c r="AK288">
        <f t="shared" si="167"/>
        <v>2.5704960239620465E-2</v>
      </c>
      <c r="AL288">
        <f t="shared" si="168"/>
        <v>1.022902850585159</v>
      </c>
      <c r="AM288">
        <f t="shared" si="169"/>
        <v>0.56126581568819556</v>
      </c>
      <c r="AN288" s="120">
        <f t="shared" si="171"/>
        <v>51.262876019763496</v>
      </c>
      <c r="AO288" s="120">
        <f t="shared" si="171"/>
        <v>51.26287601976302</v>
      </c>
      <c r="AP288" s="120">
        <f t="shared" si="171"/>
        <v>51.262876019733497</v>
      </c>
      <c r="AQ288" s="120">
        <f t="shared" si="171"/>
        <v>51.262876017926274</v>
      </c>
      <c r="AR288" s="120">
        <f t="shared" si="171"/>
        <v>51.262875907298294</v>
      </c>
      <c r="AS288" s="120">
        <f t="shared" si="171"/>
        <v>51.262869135290259</v>
      </c>
      <c r="AT288" s="120">
        <f t="shared" si="171"/>
        <v>51.262454727093747</v>
      </c>
      <c r="AU288" s="120">
        <f t="shared" si="170"/>
        <v>51.237579503472098</v>
      </c>
      <c r="AV288" s="120"/>
    </row>
    <row r="289" spans="16:48" x14ac:dyDescent="0.2">
      <c r="P289" s="14"/>
      <c r="Z289">
        <f t="shared" si="157"/>
        <v>0</v>
      </c>
      <c r="AA289" s="120">
        <f t="shared" si="158"/>
        <v>7.8371169394205117E-3</v>
      </c>
      <c r="AB289" s="120">
        <f t="shared" si="159"/>
        <v>-9999</v>
      </c>
      <c r="AC289" s="120">
        <f t="shared" si="160"/>
        <v>0</v>
      </c>
      <c r="AD289" s="120">
        <f t="shared" si="161"/>
        <v>-9999</v>
      </c>
      <c r="AE289" s="120">
        <f t="shared" si="162"/>
        <v>0</v>
      </c>
      <c r="AF289">
        <f t="shared" si="163"/>
        <v>-9999</v>
      </c>
      <c r="AG289" s="136"/>
      <c r="AH289">
        <f t="shared" si="164"/>
        <v>-1.5583209659680162E-2</v>
      </c>
      <c r="AI289">
        <f t="shared" si="165"/>
        <v>1.0156854388407157</v>
      </c>
      <c r="AJ289">
        <f t="shared" si="166"/>
        <v>-0.65561619635665369</v>
      </c>
      <c r="AK289">
        <f t="shared" si="167"/>
        <v>2.5704960239620465E-2</v>
      </c>
      <c r="AL289">
        <f t="shared" si="168"/>
        <v>1.022902850585159</v>
      </c>
      <c r="AM289">
        <f t="shared" si="169"/>
        <v>0.56126581568819556</v>
      </c>
      <c r="AN289" s="120">
        <f t="shared" si="171"/>
        <v>51.262876019763496</v>
      </c>
      <c r="AO289" s="120">
        <f t="shared" si="171"/>
        <v>51.26287601976302</v>
      </c>
      <c r="AP289" s="120">
        <f t="shared" si="171"/>
        <v>51.262876019733497</v>
      </c>
      <c r="AQ289" s="120">
        <f t="shared" si="171"/>
        <v>51.262876017926274</v>
      </c>
      <c r="AR289" s="120">
        <f t="shared" si="171"/>
        <v>51.262875907298294</v>
      </c>
      <c r="AS289" s="120">
        <f t="shared" si="171"/>
        <v>51.262869135290259</v>
      </c>
      <c r="AT289" s="120">
        <f t="shared" si="171"/>
        <v>51.262454727093747</v>
      </c>
      <c r="AU289" s="120">
        <f t="shared" si="170"/>
        <v>51.237579503472098</v>
      </c>
    </row>
    <row r="290" spans="16:48" x14ac:dyDescent="0.2">
      <c r="P290" s="14"/>
      <c r="Z290">
        <f t="shared" si="157"/>
        <v>0</v>
      </c>
      <c r="AA290" s="120">
        <f t="shared" si="158"/>
        <v>7.8371169394205117E-3</v>
      </c>
      <c r="AB290" s="120">
        <f t="shared" si="159"/>
        <v>-9999</v>
      </c>
      <c r="AC290" s="120">
        <f t="shared" si="160"/>
        <v>0</v>
      </c>
      <c r="AD290" s="120">
        <f t="shared" si="161"/>
        <v>-9999</v>
      </c>
      <c r="AE290" s="120">
        <f t="shared" si="162"/>
        <v>0</v>
      </c>
      <c r="AF290">
        <f t="shared" si="163"/>
        <v>-9999</v>
      </c>
      <c r="AG290" s="136"/>
      <c r="AH290">
        <f t="shared" si="164"/>
        <v>-1.5583209659680162E-2</v>
      </c>
      <c r="AI290">
        <f t="shared" si="165"/>
        <v>1.0156854388407157</v>
      </c>
      <c r="AJ290">
        <f t="shared" si="166"/>
        <v>-0.65561619635665369</v>
      </c>
      <c r="AK290">
        <f t="shared" si="167"/>
        <v>2.5704960239620465E-2</v>
      </c>
      <c r="AL290">
        <f t="shared" si="168"/>
        <v>1.022902850585159</v>
      </c>
      <c r="AM290">
        <f t="shared" si="169"/>
        <v>0.56126581568819556</v>
      </c>
      <c r="AN290" s="120">
        <f t="shared" si="171"/>
        <v>51.262876019763496</v>
      </c>
      <c r="AO290" s="120">
        <f t="shared" si="171"/>
        <v>51.26287601976302</v>
      </c>
      <c r="AP290" s="120">
        <f t="shared" si="171"/>
        <v>51.262876019733497</v>
      </c>
      <c r="AQ290" s="120">
        <f t="shared" si="171"/>
        <v>51.262876017926274</v>
      </c>
      <c r="AR290" s="120">
        <f t="shared" si="171"/>
        <v>51.262875907298294</v>
      </c>
      <c r="AS290" s="120">
        <f t="shared" si="171"/>
        <v>51.262869135290259</v>
      </c>
      <c r="AT290" s="120">
        <f t="shared" si="171"/>
        <v>51.262454727093747</v>
      </c>
      <c r="AU290" s="120">
        <f t="shared" si="170"/>
        <v>51.237579503472098</v>
      </c>
    </row>
    <row r="291" spans="16:48" x14ac:dyDescent="0.2">
      <c r="P291" s="14"/>
      <c r="Z291">
        <f t="shared" si="157"/>
        <v>0</v>
      </c>
      <c r="AA291" s="120">
        <f t="shared" si="158"/>
        <v>7.8371169394205117E-3</v>
      </c>
      <c r="AB291" s="120">
        <f t="shared" si="159"/>
        <v>-9999</v>
      </c>
      <c r="AC291" s="120">
        <f t="shared" si="160"/>
        <v>0</v>
      </c>
      <c r="AD291" s="120">
        <f t="shared" si="161"/>
        <v>-9999</v>
      </c>
      <c r="AE291" s="120">
        <f t="shared" si="162"/>
        <v>0</v>
      </c>
      <c r="AF291">
        <f t="shared" si="163"/>
        <v>-9999</v>
      </c>
      <c r="AG291" s="136"/>
      <c r="AH291">
        <f t="shared" si="164"/>
        <v>-1.5583209659680162E-2</v>
      </c>
      <c r="AI291">
        <f t="shared" si="165"/>
        <v>1.0156854388407157</v>
      </c>
      <c r="AJ291">
        <f t="shared" si="166"/>
        <v>-0.65561619635665369</v>
      </c>
      <c r="AK291">
        <f t="shared" si="167"/>
        <v>2.5704960239620465E-2</v>
      </c>
      <c r="AL291">
        <f t="shared" si="168"/>
        <v>1.022902850585159</v>
      </c>
      <c r="AM291">
        <f t="shared" si="169"/>
        <v>0.56126581568819556</v>
      </c>
      <c r="AN291" s="120">
        <f t="shared" ref="AN291:AT300" si="172">$AU291+$AB$7*SIN(AO291)</f>
        <v>51.262876019763496</v>
      </c>
      <c r="AO291" s="120">
        <f t="shared" si="172"/>
        <v>51.26287601976302</v>
      </c>
      <c r="AP291" s="120">
        <f t="shared" si="172"/>
        <v>51.262876019733497</v>
      </c>
      <c r="AQ291" s="120">
        <f t="shared" si="172"/>
        <v>51.262876017926274</v>
      </c>
      <c r="AR291" s="120">
        <f t="shared" si="172"/>
        <v>51.262875907298294</v>
      </c>
      <c r="AS291" s="120">
        <f t="shared" si="172"/>
        <v>51.262869135290259</v>
      </c>
      <c r="AT291" s="120">
        <f t="shared" si="172"/>
        <v>51.262454727093747</v>
      </c>
      <c r="AU291" s="120">
        <f t="shared" si="170"/>
        <v>51.237579503472098</v>
      </c>
    </row>
    <row r="292" spans="16:48" x14ac:dyDescent="0.2">
      <c r="P292" s="14"/>
      <c r="Z292">
        <f t="shared" si="157"/>
        <v>0</v>
      </c>
      <c r="AA292" s="120">
        <f t="shared" si="158"/>
        <v>7.8371169394205117E-3</v>
      </c>
      <c r="AB292" s="120">
        <f t="shared" si="159"/>
        <v>-9999</v>
      </c>
      <c r="AC292" s="120">
        <f t="shared" si="160"/>
        <v>0</v>
      </c>
      <c r="AD292" s="120">
        <f t="shared" si="161"/>
        <v>-9999</v>
      </c>
      <c r="AE292" s="120">
        <f t="shared" si="162"/>
        <v>0</v>
      </c>
      <c r="AF292">
        <f t="shared" si="163"/>
        <v>-9999</v>
      </c>
      <c r="AG292" s="136"/>
      <c r="AH292">
        <f t="shared" si="164"/>
        <v>-1.5583209659680162E-2</v>
      </c>
      <c r="AI292">
        <f t="shared" si="165"/>
        <v>1.0156854388407157</v>
      </c>
      <c r="AJ292">
        <f t="shared" si="166"/>
        <v>-0.65561619635665369</v>
      </c>
      <c r="AK292">
        <f t="shared" si="167"/>
        <v>2.5704960239620465E-2</v>
      </c>
      <c r="AL292">
        <f t="shared" si="168"/>
        <v>1.022902850585159</v>
      </c>
      <c r="AM292">
        <f t="shared" si="169"/>
        <v>0.56126581568819556</v>
      </c>
      <c r="AN292" s="120">
        <f t="shared" si="172"/>
        <v>51.262876019763496</v>
      </c>
      <c r="AO292" s="120">
        <f t="shared" si="172"/>
        <v>51.26287601976302</v>
      </c>
      <c r="AP292" s="120">
        <f t="shared" si="172"/>
        <v>51.262876019733497</v>
      </c>
      <c r="AQ292" s="120">
        <f t="shared" si="172"/>
        <v>51.262876017926274</v>
      </c>
      <c r="AR292" s="120">
        <f t="shared" si="172"/>
        <v>51.262875907298294</v>
      </c>
      <c r="AS292" s="120">
        <f t="shared" si="172"/>
        <v>51.262869135290259</v>
      </c>
      <c r="AT292" s="120">
        <f t="shared" si="172"/>
        <v>51.262454727093747</v>
      </c>
      <c r="AU292" s="120">
        <f t="shared" si="170"/>
        <v>51.237579503472098</v>
      </c>
    </row>
    <row r="293" spans="16:48" x14ac:dyDescent="0.2">
      <c r="P293" s="14"/>
      <c r="Z293">
        <f t="shared" si="157"/>
        <v>0</v>
      </c>
      <c r="AA293" s="120">
        <f t="shared" si="158"/>
        <v>7.8371169394205117E-3</v>
      </c>
      <c r="AB293" s="120">
        <f t="shared" si="159"/>
        <v>-9999</v>
      </c>
      <c r="AC293" s="120">
        <f t="shared" si="160"/>
        <v>0</v>
      </c>
      <c r="AD293" s="120">
        <f t="shared" si="161"/>
        <v>-9999</v>
      </c>
      <c r="AE293" s="120">
        <f t="shared" si="162"/>
        <v>0</v>
      </c>
      <c r="AF293">
        <f t="shared" si="163"/>
        <v>-9999</v>
      </c>
      <c r="AG293" s="136"/>
      <c r="AH293">
        <f t="shared" si="164"/>
        <v>-1.5583209659680162E-2</v>
      </c>
      <c r="AI293">
        <f t="shared" si="165"/>
        <v>1.0156854388407157</v>
      </c>
      <c r="AJ293">
        <f t="shared" si="166"/>
        <v>-0.65561619635665369</v>
      </c>
      <c r="AK293">
        <f t="shared" si="167"/>
        <v>2.5704960239620465E-2</v>
      </c>
      <c r="AL293">
        <f t="shared" si="168"/>
        <v>1.022902850585159</v>
      </c>
      <c r="AM293">
        <f t="shared" si="169"/>
        <v>0.56126581568819556</v>
      </c>
      <c r="AN293" s="120">
        <f t="shared" si="172"/>
        <v>51.262876019763496</v>
      </c>
      <c r="AO293" s="120">
        <f t="shared" si="172"/>
        <v>51.26287601976302</v>
      </c>
      <c r="AP293" s="120">
        <f t="shared" si="172"/>
        <v>51.262876019733497</v>
      </c>
      <c r="AQ293" s="120">
        <f t="shared" si="172"/>
        <v>51.262876017926274</v>
      </c>
      <c r="AR293" s="120">
        <f t="shared" si="172"/>
        <v>51.262875907298294</v>
      </c>
      <c r="AS293" s="120">
        <f t="shared" si="172"/>
        <v>51.262869135290259</v>
      </c>
      <c r="AT293" s="120">
        <f t="shared" si="172"/>
        <v>51.262454727093747</v>
      </c>
      <c r="AU293" s="120">
        <f t="shared" si="170"/>
        <v>51.237579503472098</v>
      </c>
      <c r="AV293" s="120"/>
    </row>
    <row r="294" spans="16:48" x14ac:dyDescent="0.2">
      <c r="P294" s="14"/>
      <c r="Z294">
        <f t="shared" si="157"/>
        <v>0</v>
      </c>
      <c r="AA294" s="120">
        <f t="shared" si="158"/>
        <v>7.8371169394205117E-3</v>
      </c>
      <c r="AB294" s="120">
        <f t="shared" si="159"/>
        <v>-9999</v>
      </c>
      <c r="AC294" s="120">
        <f t="shared" si="160"/>
        <v>0</v>
      </c>
      <c r="AD294" s="120">
        <f t="shared" si="161"/>
        <v>-9999</v>
      </c>
      <c r="AE294" s="120">
        <f t="shared" si="162"/>
        <v>0</v>
      </c>
      <c r="AF294">
        <f t="shared" si="163"/>
        <v>-9999</v>
      </c>
      <c r="AG294" s="136"/>
      <c r="AH294">
        <f t="shared" si="164"/>
        <v>-1.5583209659680162E-2</v>
      </c>
      <c r="AI294">
        <f t="shared" si="165"/>
        <v>1.0156854388407157</v>
      </c>
      <c r="AJ294">
        <f t="shared" si="166"/>
        <v>-0.65561619635665369</v>
      </c>
      <c r="AK294">
        <f t="shared" si="167"/>
        <v>2.5704960239620465E-2</v>
      </c>
      <c r="AL294">
        <f t="shared" si="168"/>
        <v>1.022902850585159</v>
      </c>
      <c r="AM294">
        <f t="shared" si="169"/>
        <v>0.56126581568819556</v>
      </c>
      <c r="AN294" s="120">
        <f t="shared" si="172"/>
        <v>51.262876019763496</v>
      </c>
      <c r="AO294" s="120">
        <f t="shared" si="172"/>
        <v>51.26287601976302</v>
      </c>
      <c r="AP294" s="120">
        <f t="shared" si="172"/>
        <v>51.262876019733497</v>
      </c>
      <c r="AQ294" s="120">
        <f t="shared" si="172"/>
        <v>51.262876017926274</v>
      </c>
      <c r="AR294" s="120">
        <f t="shared" si="172"/>
        <v>51.262875907298294</v>
      </c>
      <c r="AS294" s="120">
        <f t="shared" si="172"/>
        <v>51.262869135290259</v>
      </c>
      <c r="AT294" s="120">
        <f t="shared" si="172"/>
        <v>51.262454727093747</v>
      </c>
      <c r="AU294" s="120">
        <f t="shared" si="170"/>
        <v>51.237579503472098</v>
      </c>
      <c r="AV294" s="120"/>
    </row>
    <row r="295" spans="16:48" x14ac:dyDescent="0.2">
      <c r="P295" s="14"/>
      <c r="Z295">
        <f t="shared" si="157"/>
        <v>0</v>
      </c>
      <c r="AA295" s="120">
        <f t="shared" si="158"/>
        <v>7.8371169394205117E-3</v>
      </c>
      <c r="AB295" s="120">
        <f t="shared" si="159"/>
        <v>-9999</v>
      </c>
      <c r="AC295" s="120">
        <f t="shared" si="160"/>
        <v>0</v>
      </c>
      <c r="AD295" s="120">
        <f t="shared" si="161"/>
        <v>-9999</v>
      </c>
      <c r="AE295" s="120">
        <f t="shared" si="162"/>
        <v>0</v>
      </c>
      <c r="AF295">
        <f t="shared" si="163"/>
        <v>-9999</v>
      </c>
      <c r="AG295" s="136"/>
      <c r="AH295">
        <f t="shared" si="164"/>
        <v>-1.5583209659680162E-2</v>
      </c>
      <c r="AI295">
        <f t="shared" si="165"/>
        <v>1.0156854388407157</v>
      </c>
      <c r="AJ295">
        <f t="shared" si="166"/>
        <v>-0.65561619635665369</v>
      </c>
      <c r="AK295">
        <f t="shared" si="167"/>
        <v>2.5704960239620465E-2</v>
      </c>
      <c r="AL295">
        <f t="shared" si="168"/>
        <v>1.022902850585159</v>
      </c>
      <c r="AM295">
        <f t="shared" si="169"/>
        <v>0.56126581568819556</v>
      </c>
      <c r="AN295" s="120">
        <f t="shared" si="172"/>
        <v>51.262876019763496</v>
      </c>
      <c r="AO295" s="120">
        <f t="shared" si="172"/>
        <v>51.26287601976302</v>
      </c>
      <c r="AP295" s="120">
        <f t="shared" si="172"/>
        <v>51.262876019733497</v>
      </c>
      <c r="AQ295" s="120">
        <f t="shared" si="172"/>
        <v>51.262876017926274</v>
      </c>
      <c r="AR295" s="120">
        <f t="shared" si="172"/>
        <v>51.262875907298294</v>
      </c>
      <c r="AS295" s="120">
        <f t="shared" si="172"/>
        <v>51.262869135290259</v>
      </c>
      <c r="AT295" s="120">
        <f t="shared" si="172"/>
        <v>51.262454727093747</v>
      </c>
      <c r="AU295" s="120">
        <f t="shared" si="170"/>
        <v>51.237579503472098</v>
      </c>
      <c r="AV295" s="120"/>
    </row>
    <row r="296" spans="16:48" x14ac:dyDescent="0.2">
      <c r="P296" s="14"/>
      <c r="Z296">
        <f t="shared" si="157"/>
        <v>0</v>
      </c>
      <c r="AA296" s="120">
        <f t="shared" si="158"/>
        <v>7.8371169394205117E-3</v>
      </c>
      <c r="AB296" s="120">
        <f t="shared" si="159"/>
        <v>-9999</v>
      </c>
      <c r="AC296" s="120">
        <f t="shared" si="160"/>
        <v>0</v>
      </c>
      <c r="AD296" s="120">
        <f t="shared" si="161"/>
        <v>-9999</v>
      </c>
      <c r="AE296" s="120">
        <f t="shared" si="162"/>
        <v>0</v>
      </c>
      <c r="AF296">
        <f t="shared" si="163"/>
        <v>-9999</v>
      </c>
      <c r="AG296" s="136"/>
      <c r="AH296">
        <f t="shared" si="164"/>
        <v>-1.5583209659680162E-2</v>
      </c>
      <c r="AI296">
        <f t="shared" si="165"/>
        <v>1.0156854388407157</v>
      </c>
      <c r="AJ296">
        <f t="shared" si="166"/>
        <v>-0.65561619635665369</v>
      </c>
      <c r="AK296">
        <f t="shared" si="167"/>
        <v>2.5704960239620465E-2</v>
      </c>
      <c r="AL296">
        <f t="shared" si="168"/>
        <v>1.022902850585159</v>
      </c>
      <c r="AM296">
        <f t="shared" si="169"/>
        <v>0.56126581568819556</v>
      </c>
      <c r="AN296" s="120">
        <f t="shared" si="172"/>
        <v>51.262876019763496</v>
      </c>
      <c r="AO296" s="120">
        <f t="shared" si="172"/>
        <v>51.26287601976302</v>
      </c>
      <c r="AP296" s="120">
        <f t="shared" si="172"/>
        <v>51.262876019733497</v>
      </c>
      <c r="AQ296" s="120">
        <f t="shared" si="172"/>
        <v>51.262876017926274</v>
      </c>
      <c r="AR296" s="120">
        <f t="shared" si="172"/>
        <v>51.262875907298294</v>
      </c>
      <c r="AS296" s="120">
        <f t="shared" si="172"/>
        <v>51.262869135290259</v>
      </c>
      <c r="AT296" s="120">
        <f t="shared" si="172"/>
        <v>51.262454727093747</v>
      </c>
      <c r="AU296" s="120">
        <f t="shared" si="170"/>
        <v>51.237579503472098</v>
      </c>
    </row>
    <row r="297" spans="16:48" x14ac:dyDescent="0.2">
      <c r="P297" s="14"/>
      <c r="Z297">
        <f t="shared" si="157"/>
        <v>0</v>
      </c>
      <c r="AA297" s="120">
        <f t="shared" si="158"/>
        <v>7.8371169394205117E-3</v>
      </c>
      <c r="AB297" s="120">
        <f t="shared" si="159"/>
        <v>-9999</v>
      </c>
      <c r="AC297" s="120">
        <f t="shared" si="160"/>
        <v>0</v>
      </c>
      <c r="AD297" s="120">
        <f t="shared" si="161"/>
        <v>-9999</v>
      </c>
      <c r="AE297" s="120">
        <f t="shared" si="162"/>
        <v>0</v>
      </c>
      <c r="AF297">
        <f t="shared" si="163"/>
        <v>-9999</v>
      </c>
      <c r="AG297" s="136"/>
      <c r="AH297">
        <f t="shared" si="164"/>
        <v>-1.5583209659680162E-2</v>
      </c>
      <c r="AI297">
        <f t="shared" si="165"/>
        <v>1.0156854388407157</v>
      </c>
      <c r="AJ297">
        <f t="shared" si="166"/>
        <v>-0.65561619635665369</v>
      </c>
      <c r="AK297">
        <f t="shared" si="167"/>
        <v>2.5704960239620465E-2</v>
      </c>
      <c r="AL297">
        <f t="shared" si="168"/>
        <v>1.022902850585159</v>
      </c>
      <c r="AM297">
        <f t="shared" si="169"/>
        <v>0.56126581568819556</v>
      </c>
      <c r="AN297" s="120">
        <f t="shared" si="172"/>
        <v>51.262876019763496</v>
      </c>
      <c r="AO297" s="120">
        <f t="shared" si="172"/>
        <v>51.26287601976302</v>
      </c>
      <c r="AP297" s="120">
        <f t="shared" si="172"/>
        <v>51.262876019733497</v>
      </c>
      <c r="AQ297" s="120">
        <f t="shared" si="172"/>
        <v>51.262876017926274</v>
      </c>
      <c r="AR297" s="120">
        <f t="shared" si="172"/>
        <v>51.262875907298294</v>
      </c>
      <c r="AS297" s="120">
        <f t="shared" si="172"/>
        <v>51.262869135290259</v>
      </c>
      <c r="AT297" s="120">
        <f t="shared" si="172"/>
        <v>51.262454727093747</v>
      </c>
      <c r="AU297" s="120">
        <f t="shared" si="170"/>
        <v>51.237579503472098</v>
      </c>
    </row>
    <row r="298" spans="16:48" x14ac:dyDescent="0.2">
      <c r="P298" s="14"/>
      <c r="Z298">
        <f t="shared" si="157"/>
        <v>0</v>
      </c>
      <c r="AA298" s="120">
        <f t="shared" si="158"/>
        <v>7.8371169394205117E-3</v>
      </c>
      <c r="AB298" s="120">
        <f t="shared" si="159"/>
        <v>-9999</v>
      </c>
      <c r="AC298" s="120">
        <f t="shared" si="160"/>
        <v>0</v>
      </c>
      <c r="AD298" s="120">
        <f t="shared" si="161"/>
        <v>-9999</v>
      </c>
      <c r="AE298" s="120">
        <f t="shared" si="162"/>
        <v>0</v>
      </c>
      <c r="AF298">
        <f t="shared" si="163"/>
        <v>-9999</v>
      </c>
      <c r="AG298" s="136"/>
      <c r="AH298">
        <f t="shared" si="164"/>
        <v>-1.5583209659680162E-2</v>
      </c>
      <c r="AI298">
        <f t="shared" si="165"/>
        <v>1.0156854388407157</v>
      </c>
      <c r="AJ298">
        <f t="shared" si="166"/>
        <v>-0.65561619635665369</v>
      </c>
      <c r="AK298">
        <f t="shared" si="167"/>
        <v>2.5704960239620465E-2</v>
      </c>
      <c r="AL298">
        <f t="shared" si="168"/>
        <v>1.022902850585159</v>
      </c>
      <c r="AM298">
        <f t="shared" si="169"/>
        <v>0.56126581568819556</v>
      </c>
      <c r="AN298" s="120">
        <f t="shared" si="172"/>
        <v>51.262876019763496</v>
      </c>
      <c r="AO298" s="120">
        <f t="shared" si="172"/>
        <v>51.26287601976302</v>
      </c>
      <c r="AP298" s="120">
        <f t="shared" si="172"/>
        <v>51.262876019733497</v>
      </c>
      <c r="AQ298" s="120">
        <f t="shared" si="172"/>
        <v>51.262876017926274</v>
      </c>
      <c r="AR298" s="120">
        <f t="shared" si="172"/>
        <v>51.262875907298294</v>
      </c>
      <c r="AS298" s="120">
        <f t="shared" si="172"/>
        <v>51.262869135290259</v>
      </c>
      <c r="AT298" s="120">
        <f t="shared" si="172"/>
        <v>51.262454727093747</v>
      </c>
      <c r="AU298" s="120">
        <f t="shared" si="170"/>
        <v>51.237579503472098</v>
      </c>
    </row>
    <row r="299" spans="16:48" x14ac:dyDescent="0.2">
      <c r="P299" s="14"/>
      <c r="Z299">
        <f t="shared" si="157"/>
        <v>0</v>
      </c>
      <c r="AA299" s="120">
        <f t="shared" si="158"/>
        <v>7.8371169394205117E-3</v>
      </c>
      <c r="AB299" s="120">
        <f t="shared" si="159"/>
        <v>-9999</v>
      </c>
      <c r="AC299" s="120">
        <f t="shared" si="160"/>
        <v>0</v>
      </c>
      <c r="AD299" s="120">
        <f t="shared" si="161"/>
        <v>-9999</v>
      </c>
      <c r="AE299" s="120">
        <f t="shared" si="162"/>
        <v>0</v>
      </c>
      <c r="AF299">
        <f t="shared" si="163"/>
        <v>-9999</v>
      </c>
      <c r="AG299" s="136"/>
      <c r="AH299">
        <f t="shared" si="164"/>
        <v>-1.5583209659680162E-2</v>
      </c>
      <c r="AI299">
        <f t="shared" si="165"/>
        <v>1.0156854388407157</v>
      </c>
      <c r="AJ299">
        <f t="shared" si="166"/>
        <v>-0.65561619635665369</v>
      </c>
      <c r="AK299">
        <f t="shared" si="167"/>
        <v>2.5704960239620465E-2</v>
      </c>
      <c r="AL299">
        <f t="shared" si="168"/>
        <v>1.022902850585159</v>
      </c>
      <c r="AM299">
        <f t="shared" si="169"/>
        <v>0.56126581568819556</v>
      </c>
      <c r="AN299" s="120">
        <f t="shared" si="172"/>
        <v>51.262876019763496</v>
      </c>
      <c r="AO299" s="120">
        <f t="shared" si="172"/>
        <v>51.26287601976302</v>
      </c>
      <c r="AP299" s="120">
        <f t="shared" si="172"/>
        <v>51.262876019733497</v>
      </c>
      <c r="AQ299" s="120">
        <f t="shared" si="172"/>
        <v>51.262876017926274</v>
      </c>
      <c r="AR299" s="120">
        <f t="shared" si="172"/>
        <v>51.262875907298294</v>
      </c>
      <c r="AS299" s="120">
        <f t="shared" si="172"/>
        <v>51.262869135290259</v>
      </c>
      <c r="AT299" s="120">
        <f t="shared" si="172"/>
        <v>51.262454727093747</v>
      </c>
      <c r="AU299" s="120">
        <f t="shared" si="170"/>
        <v>51.237579503472098</v>
      </c>
    </row>
    <row r="300" spans="16:48" x14ac:dyDescent="0.2">
      <c r="P300" s="14"/>
      <c r="Z300">
        <f t="shared" si="157"/>
        <v>0</v>
      </c>
      <c r="AA300" s="120">
        <f t="shared" si="158"/>
        <v>7.8371169394205117E-3</v>
      </c>
      <c r="AB300" s="120">
        <f t="shared" si="159"/>
        <v>-9999</v>
      </c>
      <c r="AC300" s="120">
        <f t="shared" si="160"/>
        <v>0</v>
      </c>
      <c r="AD300" s="120">
        <f t="shared" si="161"/>
        <v>-9999</v>
      </c>
      <c r="AE300" s="120">
        <f t="shared" si="162"/>
        <v>0</v>
      </c>
      <c r="AF300">
        <f t="shared" si="163"/>
        <v>-9999</v>
      </c>
      <c r="AG300" s="136"/>
      <c r="AH300">
        <f t="shared" si="164"/>
        <v>-1.5583209659680162E-2</v>
      </c>
      <c r="AI300">
        <f t="shared" si="165"/>
        <v>1.0156854388407157</v>
      </c>
      <c r="AJ300">
        <f t="shared" si="166"/>
        <v>-0.65561619635665369</v>
      </c>
      <c r="AK300">
        <f t="shared" si="167"/>
        <v>2.5704960239620465E-2</v>
      </c>
      <c r="AL300">
        <f t="shared" si="168"/>
        <v>1.022902850585159</v>
      </c>
      <c r="AM300">
        <f t="shared" si="169"/>
        <v>0.56126581568819556</v>
      </c>
      <c r="AN300" s="120">
        <f t="shared" si="172"/>
        <v>51.262876019763496</v>
      </c>
      <c r="AO300" s="120">
        <f t="shared" si="172"/>
        <v>51.26287601976302</v>
      </c>
      <c r="AP300" s="120">
        <f t="shared" si="172"/>
        <v>51.262876019733497</v>
      </c>
      <c r="AQ300" s="120">
        <f t="shared" si="172"/>
        <v>51.262876017926274</v>
      </c>
      <c r="AR300" s="120">
        <f t="shared" si="172"/>
        <v>51.262875907298294</v>
      </c>
      <c r="AS300" s="120">
        <f t="shared" si="172"/>
        <v>51.262869135290259</v>
      </c>
      <c r="AT300" s="120">
        <f t="shared" si="172"/>
        <v>51.262454727093747</v>
      </c>
      <c r="AU300" s="120">
        <f t="shared" si="170"/>
        <v>51.237579503472098</v>
      </c>
    </row>
    <row r="301" spans="16:48" x14ac:dyDescent="0.2">
      <c r="P301" s="14"/>
      <c r="Z301">
        <f t="shared" si="157"/>
        <v>0</v>
      </c>
      <c r="AA301" s="120">
        <f t="shared" si="158"/>
        <v>7.8371169394205117E-3</v>
      </c>
      <c r="AB301" s="120">
        <f t="shared" si="159"/>
        <v>-9999</v>
      </c>
      <c r="AC301" s="120">
        <f t="shared" si="160"/>
        <v>0</v>
      </c>
      <c r="AD301" s="120">
        <f t="shared" si="161"/>
        <v>-9999</v>
      </c>
      <c r="AE301" s="120">
        <f t="shared" si="162"/>
        <v>0</v>
      </c>
      <c r="AF301">
        <f t="shared" si="163"/>
        <v>-9999</v>
      </c>
      <c r="AG301" s="136"/>
      <c r="AH301">
        <f t="shared" si="164"/>
        <v>-1.5583209659680162E-2</v>
      </c>
      <c r="AI301">
        <f t="shared" si="165"/>
        <v>1.0156854388407157</v>
      </c>
      <c r="AJ301">
        <f t="shared" si="166"/>
        <v>-0.65561619635665369</v>
      </c>
      <c r="AK301">
        <f t="shared" si="167"/>
        <v>2.5704960239620465E-2</v>
      </c>
      <c r="AL301">
        <f t="shared" si="168"/>
        <v>1.022902850585159</v>
      </c>
      <c r="AM301">
        <f t="shared" si="169"/>
        <v>0.56126581568819556</v>
      </c>
      <c r="AN301" s="120">
        <f t="shared" ref="AN301:AT310" si="173">$AU301+$AB$7*SIN(AO301)</f>
        <v>51.262876019763496</v>
      </c>
      <c r="AO301" s="120">
        <f t="shared" si="173"/>
        <v>51.26287601976302</v>
      </c>
      <c r="AP301" s="120">
        <f t="shared" si="173"/>
        <v>51.262876019733497</v>
      </c>
      <c r="AQ301" s="120">
        <f t="shared" si="173"/>
        <v>51.262876017926274</v>
      </c>
      <c r="AR301" s="120">
        <f t="shared" si="173"/>
        <v>51.262875907298294</v>
      </c>
      <c r="AS301" s="120">
        <f t="shared" si="173"/>
        <v>51.262869135290259</v>
      </c>
      <c r="AT301" s="120">
        <f t="shared" si="173"/>
        <v>51.262454727093747</v>
      </c>
      <c r="AU301" s="120">
        <f t="shared" si="170"/>
        <v>51.237579503472098</v>
      </c>
    </row>
    <row r="302" spans="16:48" x14ac:dyDescent="0.2">
      <c r="P302" s="14"/>
      <c r="Z302">
        <f t="shared" si="157"/>
        <v>0</v>
      </c>
      <c r="AA302" s="120">
        <f t="shared" si="158"/>
        <v>7.8371169394205117E-3</v>
      </c>
      <c r="AB302" s="120">
        <f t="shared" si="159"/>
        <v>-9999</v>
      </c>
      <c r="AC302" s="120">
        <f t="shared" si="160"/>
        <v>0</v>
      </c>
      <c r="AD302" s="120">
        <f t="shared" si="161"/>
        <v>-9999</v>
      </c>
      <c r="AE302" s="120">
        <f t="shared" si="162"/>
        <v>0</v>
      </c>
      <c r="AF302">
        <f t="shared" si="163"/>
        <v>-9999</v>
      </c>
      <c r="AG302" s="136"/>
      <c r="AH302">
        <f t="shared" si="164"/>
        <v>-1.5583209659680162E-2</v>
      </c>
      <c r="AI302">
        <f t="shared" si="165"/>
        <v>1.0156854388407157</v>
      </c>
      <c r="AJ302">
        <f t="shared" si="166"/>
        <v>-0.65561619635665369</v>
      </c>
      <c r="AK302">
        <f t="shared" si="167"/>
        <v>2.5704960239620465E-2</v>
      </c>
      <c r="AL302">
        <f t="shared" si="168"/>
        <v>1.022902850585159</v>
      </c>
      <c r="AM302">
        <f t="shared" si="169"/>
        <v>0.56126581568819556</v>
      </c>
      <c r="AN302" s="120">
        <f t="shared" si="173"/>
        <v>51.262876019763496</v>
      </c>
      <c r="AO302" s="120">
        <f t="shared" si="173"/>
        <v>51.26287601976302</v>
      </c>
      <c r="AP302" s="120">
        <f t="shared" si="173"/>
        <v>51.262876019733497</v>
      </c>
      <c r="AQ302" s="120">
        <f t="shared" si="173"/>
        <v>51.262876017926274</v>
      </c>
      <c r="AR302" s="120">
        <f t="shared" si="173"/>
        <v>51.262875907298294</v>
      </c>
      <c r="AS302" s="120">
        <f t="shared" si="173"/>
        <v>51.262869135290259</v>
      </c>
      <c r="AT302" s="120">
        <f t="shared" si="173"/>
        <v>51.262454727093747</v>
      </c>
      <c r="AU302" s="120">
        <f t="shared" si="170"/>
        <v>51.237579503472098</v>
      </c>
    </row>
    <row r="303" spans="16:48" x14ac:dyDescent="0.2">
      <c r="P303" s="14"/>
      <c r="Z303">
        <f t="shared" si="157"/>
        <v>0</v>
      </c>
      <c r="AA303" s="120">
        <f t="shared" si="158"/>
        <v>7.8371169394205117E-3</v>
      </c>
      <c r="AB303" s="120">
        <f t="shared" si="159"/>
        <v>-9999</v>
      </c>
      <c r="AC303" s="120">
        <f t="shared" si="160"/>
        <v>0</v>
      </c>
      <c r="AD303" s="120">
        <f t="shared" si="161"/>
        <v>-9999</v>
      </c>
      <c r="AE303" s="120">
        <f t="shared" si="162"/>
        <v>0</v>
      </c>
      <c r="AF303">
        <f t="shared" si="163"/>
        <v>-9999</v>
      </c>
      <c r="AG303" s="136"/>
      <c r="AH303">
        <f t="shared" si="164"/>
        <v>-1.5583209659680162E-2</v>
      </c>
      <c r="AI303">
        <f t="shared" si="165"/>
        <v>1.0156854388407157</v>
      </c>
      <c r="AJ303">
        <f t="shared" si="166"/>
        <v>-0.65561619635665369</v>
      </c>
      <c r="AK303">
        <f t="shared" si="167"/>
        <v>2.5704960239620465E-2</v>
      </c>
      <c r="AL303">
        <f t="shared" si="168"/>
        <v>1.022902850585159</v>
      </c>
      <c r="AM303">
        <f t="shared" si="169"/>
        <v>0.56126581568819556</v>
      </c>
      <c r="AN303" s="120">
        <f t="shared" si="173"/>
        <v>51.262876019763496</v>
      </c>
      <c r="AO303" s="120">
        <f t="shared" si="173"/>
        <v>51.26287601976302</v>
      </c>
      <c r="AP303" s="120">
        <f t="shared" si="173"/>
        <v>51.262876019733497</v>
      </c>
      <c r="AQ303" s="120">
        <f t="shared" si="173"/>
        <v>51.262876017926274</v>
      </c>
      <c r="AR303" s="120">
        <f t="shared" si="173"/>
        <v>51.262875907298294</v>
      </c>
      <c r="AS303" s="120">
        <f t="shared" si="173"/>
        <v>51.262869135290259</v>
      </c>
      <c r="AT303" s="120">
        <f t="shared" si="173"/>
        <v>51.262454727093747</v>
      </c>
      <c r="AU303" s="120">
        <f t="shared" si="170"/>
        <v>51.237579503472098</v>
      </c>
      <c r="AV303" s="120"/>
    </row>
    <row r="304" spans="16:48" x14ac:dyDescent="0.2">
      <c r="P304" s="14"/>
      <c r="Z304">
        <f t="shared" si="157"/>
        <v>0</v>
      </c>
      <c r="AA304" s="120">
        <f t="shared" si="158"/>
        <v>7.8371169394205117E-3</v>
      </c>
      <c r="AB304" s="120">
        <f t="shared" si="159"/>
        <v>-9999</v>
      </c>
      <c r="AC304" s="120">
        <f t="shared" si="160"/>
        <v>0</v>
      </c>
      <c r="AD304" s="120">
        <f t="shared" si="161"/>
        <v>-9999</v>
      </c>
      <c r="AE304" s="120">
        <f t="shared" si="162"/>
        <v>0</v>
      </c>
      <c r="AF304">
        <f t="shared" si="163"/>
        <v>-9999</v>
      </c>
      <c r="AG304" s="136"/>
      <c r="AH304">
        <f t="shared" si="164"/>
        <v>-1.5583209659680162E-2</v>
      </c>
      <c r="AI304">
        <f t="shared" si="165"/>
        <v>1.0156854388407157</v>
      </c>
      <c r="AJ304">
        <f t="shared" si="166"/>
        <v>-0.65561619635665369</v>
      </c>
      <c r="AK304">
        <f t="shared" si="167"/>
        <v>2.5704960239620465E-2</v>
      </c>
      <c r="AL304">
        <f t="shared" si="168"/>
        <v>1.022902850585159</v>
      </c>
      <c r="AM304">
        <f t="shared" si="169"/>
        <v>0.56126581568819556</v>
      </c>
      <c r="AN304" s="120">
        <f t="shared" si="173"/>
        <v>51.262876019763496</v>
      </c>
      <c r="AO304" s="120">
        <f t="shared" si="173"/>
        <v>51.26287601976302</v>
      </c>
      <c r="AP304" s="120">
        <f t="shared" si="173"/>
        <v>51.262876019733497</v>
      </c>
      <c r="AQ304" s="120">
        <f t="shared" si="173"/>
        <v>51.262876017926274</v>
      </c>
      <c r="AR304" s="120">
        <f t="shared" si="173"/>
        <v>51.262875907298294</v>
      </c>
      <c r="AS304" s="120">
        <f t="shared" si="173"/>
        <v>51.262869135290259</v>
      </c>
      <c r="AT304" s="120">
        <f t="shared" si="173"/>
        <v>51.262454727093747</v>
      </c>
      <c r="AU304" s="120">
        <f t="shared" si="170"/>
        <v>51.237579503472098</v>
      </c>
      <c r="AV304" s="120"/>
    </row>
    <row r="305" spans="16:48" x14ac:dyDescent="0.2">
      <c r="P305" s="14"/>
      <c r="Z305">
        <f t="shared" si="157"/>
        <v>0</v>
      </c>
      <c r="AA305" s="120">
        <f t="shared" si="158"/>
        <v>7.8371169394205117E-3</v>
      </c>
      <c r="AB305" s="120">
        <f t="shared" si="159"/>
        <v>-9999</v>
      </c>
      <c r="AC305" s="120">
        <f t="shared" si="160"/>
        <v>0</v>
      </c>
      <c r="AD305" s="120">
        <f t="shared" si="161"/>
        <v>-9999</v>
      </c>
      <c r="AE305" s="120">
        <f t="shared" si="162"/>
        <v>0</v>
      </c>
      <c r="AF305">
        <f t="shared" si="163"/>
        <v>-9999</v>
      </c>
      <c r="AG305" s="136"/>
      <c r="AH305">
        <f t="shared" si="164"/>
        <v>-1.5583209659680162E-2</v>
      </c>
      <c r="AI305">
        <f t="shared" si="165"/>
        <v>1.0156854388407157</v>
      </c>
      <c r="AJ305">
        <f t="shared" si="166"/>
        <v>-0.65561619635665369</v>
      </c>
      <c r="AK305">
        <f t="shared" si="167"/>
        <v>2.5704960239620465E-2</v>
      </c>
      <c r="AL305">
        <f t="shared" si="168"/>
        <v>1.022902850585159</v>
      </c>
      <c r="AM305">
        <f t="shared" si="169"/>
        <v>0.56126581568819556</v>
      </c>
      <c r="AN305" s="120">
        <f t="shared" si="173"/>
        <v>51.262876019763496</v>
      </c>
      <c r="AO305" s="120">
        <f t="shared" si="173"/>
        <v>51.26287601976302</v>
      </c>
      <c r="AP305" s="120">
        <f t="shared" si="173"/>
        <v>51.262876019733497</v>
      </c>
      <c r="AQ305" s="120">
        <f t="shared" si="173"/>
        <v>51.262876017926274</v>
      </c>
      <c r="AR305" s="120">
        <f t="shared" si="173"/>
        <v>51.262875907298294</v>
      </c>
      <c r="AS305" s="120">
        <f t="shared" si="173"/>
        <v>51.262869135290259</v>
      </c>
      <c r="AT305" s="120">
        <f t="shared" si="173"/>
        <v>51.262454727093747</v>
      </c>
      <c r="AU305" s="120">
        <f t="shared" si="170"/>
        <v>51.237579503472098</v>
      </c>
      <c r="AV305" s="120"/>
    </row>
    <row r="306" spans="16:48" x14ac:dyDescent="0.2">
      <c r="P306" s="14"/>
      <c r="Z306">
        <f t="shared" si="157"/>
        <v>0</v>
      </c>
      <c r="AA306" s="120">
        <f t="shared" si="158"/>
        <v>7.8371169394205117E-3</v>
      </c>
      <c r="AB306" s="120">
        <f t="shared" si="159"/>
        <v>-9999</v>
      </c>
      <c r="AC306" s="120">
        <f t="shared" si="160"/>
        <v>0</v>
      </c>
      <c r="AD306" s="120">
        <f t="shared" si="161"/>
        <v>-9999</v>
      </c>
      <c r="AE306" s="120">
        <f t="shared" si="162"/>
        <v>0</v>
      </c>
      <c r="AF306">
        <f t="shared" si="163"/>
        <v>-9999</v>
      </c>
      <c r="AG306" s="136"/>
      <c r="AH306">
        <f t="shared" si="164"/>
        <v>-1.5583209659680162E-2</v>
      </c>
      <c r="AI306">
        <f t="shared" si="165"/>
        <v>1.0156854388407157</v>
      </c>
      <c r="AJ306">
        <f t="shared" si="166"/>
        <v>-0.65561619635665369</v>
      </c>
      <c r="AK306">
        <f t="shared" si="167"/>
        <v>2.5704960239620465E-2</v>
      </c>
      <c r="AL306">
        <f t="shared" si="168"/>
        <v>1.022902850585159</v>
      </c>
      <c r="AM306">
        <f t="shared" si="169"/>
        <v>0.56126581568819556</v>
      </c>
      <c r="AN306" s="120">
        <f t="shared" si="173"/>
        <v>51.262876019763496</v>
      </c>
      <c r="AO306" s="120">
        <f t="shared" si="173"/>
        <v>51.26287601976302</v>
      </c>
      <c r="AP306" s="120">
        <f t="shared" si="173"/>
        <v>51.262876019733497</v>
      </c>
      <c r="AQ306" s="120">
        <f t="shared" si="173"/>
        <v>51.262876017926274</v>
      </c>
      <c r="AR306" s="120">
        <f t="shared" si="173"/>
        <v>51.262875907298294</v>
      </c>
      <c r="AS306" s="120">
        <f t="shared" si="173"/>
        <v>51.262869135290259</v>
      </c>
      <c r="AT306" s="120">
        <f t="shared" si="173"/>
        <v>51.262454727093747</v>
      </c>
      <c r="AU306" s="120">
        <f t="shared" si="170"/>
        <v>51.237579503472098</v>
      </c>
    </row>
    <row r="307" spans="16:48" x14ac:dyDescent="0.2">
      <c r="Z307">
        <f t="shared" si="157"/>
        <v>0</v>
      </c>
      <c r="AA307" s="120">
        <f t="shared" si="158"/>
        <v>7.8371169394205117E-3</v>
      </c>
      <c r="AB307" s="120">
        <f t="shared" si="159"/>
        <v>-9999</v>
      </c>
      <c r="AC307" s="120">
        <f t="shared" si="160"/>
        <v>0</v>
      </c>
      <c r="AD307" s="120">
        <f t="shared" si="161"/>
        <v>-9999</v>
      </c>
      <c r="AE307" s="120">
        <f t="shared" si="162"/>
        <v>0</v>
      </c>
      <c r="AF307">
        <f t="shared" si="163"/>
        <v>-9999</v>
      </c>
      <c r="AG307" s="136"/>
      <c r="AH307">
        <f t="shared" si="164"/>
        <v>-1.5583209659680162E-2</v>
      </c>
      <c r="AI307">
        <f t="shared" si="165"/>
        <v>1.0156854388407157</v>
      </c>
      <c r="AJ307">
        <f t="shared" si="166"/>
        <v>-0.65561619635665369</v>
      </c>
      <c r="AK307">
        <f t="shared" si="167"/>
        <v>2.5704960239620465E-2</v>
      </c>
      <c r="AL307">
        <f t="shared" si="168"/>
        <v>1.022902850585159</v>
      </c>
      <c r="AM307">
        <f t="shared" si="169"/>
        <v>0.56126581568819556</v>
      </c>
      <c r="AN307" s="120">
        <f t="shared" si="173"/>
        <v>51.262876019763496</v>
      </c>
      <c r="AO307" s="120">
        <f t="shared" si="173"/>
        <v>51.26287601976302</v>
      </c>
      <c r="AP307" s="120">
        <f t="shared" si="173"/>
        <v>51.262876019733497</v>
      </c>
      <c r="AQ307" s="120">
        <f t="shared" si="173"/>
        <v>51.262876017926274</v>
      </c>
      <c r="AR307" s="120">
        <f t="shared" si="173"/>
        <v>51.262875907298294</v>
      </c>
      <c r="AS307" s="120">
        <f t="shared" si="173"/>
        <v>51.262869135290259</v>
      </c>
      <c r="AT307" s="120">
        <f t="shared" si="173"/>
        <v>51.262454727093747</v>
      </c>
      <c r="AU307" s="120">
        <f t="shared" si="170"/>
        <v>51.237579503472098</v>
      </c>
    </row>
    <row r="308" spans="16:48" x14ac:dyDescent="0.2">
      <c r="Z308">
        <f t="shared" si="157"/>
        <v>0</v>
      </c>
      <c r="AA308" s="120">
        <f t="shared" si="158"/>
        <v>7.8371169394205117E-3</v>
      </c>
      <c r="AB308" s="120">
        <f t="shared" si="159"/>
        <v>-9999</v>
      </c>
      <c r="AC308" s="120">
        <f t="shared" si="160"/>
        <v>0</v>
      </c>
      <c r="AD308" s="120">
        <f t="shared" si="161"/>
        <v>-9999</v>
      </c>
      <c r="AE308" s="120">
        <f t="shared" si="162"/>
        <v>0</v>
      </c>
      <c r="AF308">
        <f t="shared" si="163"/>
        <v>-9999</v>
      </c>
      <c r="AG308" s="136"/>
      <c r="AH308">
        <f t="shared" si="164"/>
        <v>-1.5583209659680162E-2</v>
      </c>
      <c r="AI308">
        <f t="shared" si="165"/>
        <v>1.0156854388407157</v>
      </c>
      <c r="AJ308">
        <f t="shared" si="166"/>
        <v>-0.65561619635665369</v>
      </c>
      <c r="AK308">
        <f t="shared" si="167"/>
        <v>2.5704960239620465E-2</v>
      </c>
      <c r="AL308">
        <f t="shared" si="168"/>
        <v>1.022902850585159</v>
      </c>
      <c r="AM308">
        <f t="shared" si="169"/>
        <v>0.56126581568819556</v>
      </c>
      <c r="AN308" s="120">
        <f t="shared" si="173"/>
        <v>51.262876019763496</v>
      </c>
      <c r="AO308" s="120">
        <f t="shared" si="173"/>
        <v>51.26287601976302</v>
      </c>
      <c r="AP308" s="120">
        <f t="shared" si="173"/>
        <v>51.262876019733497</v>
      </c>
      <c r="AQ308" s="120">
        <f t="shared" si="173"/>
        <v>51.262876017926274</v>
      </c>
      <c r="AR308" s="120">
        <f t="shared" si="173"/>
        <v>51.262875907298294</v>
      </c>
      <c r="AS308" s="120">
        <f t="shared" si="173"/>
        <v>51.262869135290259</v>
      </c>
      <c r="AT308" s="120">
        <f t="shared" si="173"/>
        <v>51.262454727093747</v>
      </c>
      <c r="AU308" s="120">
        <f t="shared" si="170"/>
        <v>51.237579503472098</v>
      </c>
    </row>
    <row r="309" spans="16:48" x14ac:dyDescent="0.2">
      <c r="Z309">
        <f t="shared" si="157"/>
        <v>0</v>
      </c>
      <c r="AA309" s="120">
        <f t="shared" si="158"/>
        <v>7.8371169394205117E-3</v>
      </c>
      <c r="AB309" s="120">
        <f t="shared" si="159"/>
        <v>-9999</v>
      </c>
      <c r="AC309" s="120">
        <f t="shared" si="160"/>
        <v>0</v>
      </c>
      <c r="AD309" s="120">
        <f t="shared" si="161"/>
        <v>-9999</v>
      </c>
      <c r="AE309" s="120">
        <f t="shared" si="162"/>
        <v>0</v>
      </c>
      <c r="AF309">
        <f t="shared" si="163"/>
        <v>-9999</v>
      </c>
      <c r="AG309" s="136"/>
      <c r="AH309">
        <f t="shared" si="164"/>
        <v>-1.5583209659680162E-2</v>
      </c>
      <c r="AI309">
        <f t="shared" si="165"/>
        <v>1.0156854388407157</v>
      </c>
      <c r="AJ309">
        <f t="shared" si="166"/>
        <v>-0.65561619635665369</v>
      </c>
      <c r="AK309">
        <f t="shared" si="167"/>
        <v>2.5704960239620465E-2</v>
      </c>
      <c r="AL309">
        <f t="shared" si="168"/>
        <v>1.022902850585159</v>
      </c>
      <c r="AM309">
        <f t="shared" si="169"/>
        <v>0.56126581568819556</v>
      </c>
      <c r="AN309" s="120">
        <f t="shared" si="173"/>
        <v>51.262876019763496</v>
      </c>
      <c r="AO309" s="120">
        <f t="shared" si="173"/>
        <v>51.26287601976302</v>
      </c>
      <c r="AP309" s="120">
        <f t="shared" si="173"/>
        <v>51.262876019733497</v>
      </c>
      <c r="AQ309" s="120">
        <f t="shared" si="173"/>
        <v>51.262876017926274</v>
      </c>
      <c r="AR309" s="120">
        <f t="shared" si="173"/>
        <v>51.262875907298294</v>
      </c>
      <c r="AS309" s="120">
        <f t="shared" si="173"/>
        <v>51.262869135290259</v>
      </c>
      <c r="AT309" s="120">
        <f t="shared" si="173"/>
        <v>51.262454727093747</v>
      </c>
      <c r="AU309" s="120">
        <f t="shared" si="170"/>
        <v>51.237579503472098</v>
      </c>
    </row>
    <row r="310" spans="16:48" x14ac:dyDescent="0.2">
      <c r="Z310">
        <f t="shared" si="157"/>
        <v>0</v>
      </c>
      <c r="AA310" s="120">
        <f t="shared" si="158"/>
        <v>7.8371169394205117E-3</v>
      </c>
      <c r="AB310" s="120">
        <f t="shared" si="159"/>
        <v>-9999</v>
      </c>
      <c r="AC310" s="120">
        <f t="shared" si="160"/>
        <v>0</v>
      </c>
      <c r="AD310" s="120">
        <f t="shared" si="161"/>
        <v>-9999</v>
      </c>
      <c r="AE310" s="120">
        <f t="shared" si="162"/>
        <v>0</v>
      </c>
      <c r="AF310">
        <f t="shared" si="163"/>
        <v>-9999</v>
      </c>
      <c r="AG310" s="136"/>
      <c r="AH310">
        <f t="shared" si="164"/>
        <v>-1.5583209659680162E-2</v>
      </c>
      <c r="AI310">
        <f t="shared" si="165"/>
        <v>1.0156854388407157</v>
      </c>
      <c r="AJ310">
        <f t="shared" si="166"/>
        <v>-0.65561619635665369</v>
      </c>
      <c r="AK310">
        <f t="shared" si="167"/>
        <v>2.5704960239620465E-2</v>
      </c>
      <c r="AL310">
        <f t="shared" si="168"/>
        <v>1.022902850585159</v>
      </c>
      <c r="AM310">
        <f t="shared" si="169"/>
        <v>0.56126581568819556</v>
      </c>
      <c r="AN310" s="120">
        <f t="shared" si="173"/>
        <v>51.262876019763496</v>
      </c>
      <c r="AO310" s="120">
        <f t="shared" si="173"/>
        <v>51.26287601976302</v>
      </c>
      <c r="AP310" s="120">
        <f t="shared" si="173"/>
        <v>51.262876019733497</v>
      </c>
      <c r="AQ310" s="120">
        <f t="shared" si="173"/>
        <v>51.262876017926274</v>
      </c>
      <c r="AR310" s="120">
        <f t="shared" si="173"/>
        <v>51.262875907298294</v>
      </c>
      <c r="AS310" s="120">
        <f t="shared" si="173"/>
        <v>51.262869135290259</v>
      </c>
      <c r="AT310" s="120">
        <f t="shared" si="173"/>
        <v>51.262454727093747</v>
      </c>
      <c r="AU310" s="120">
        <f t="shared" si="170"/>
        <v>51.237579503472098</v>
      </c>
    </row>
    <row r="311" spans="16:48" x14ac:dyDescent="0.2">
      <c r="Z311">
        <f t="shared" si="157"/>
        <v>0</v>
      </c>
      <c r="AA311" s="120">
        <f t="shared" si="158"/>
        <v>7.8371169394205117E-3</v>
      </c>
      <c r="AB311" s="120">
        <f t="shared" si="159"/>
        <v>-9999</v>
      </c>
      <c r="AC311" s="120">
        <f t="shared" si="160"/>
        <v>0</v>
      </c>
      <c r="AD311" s="120">
        <f t="shared" si="161"/>
        <v>-9999</v>
      </c>
      <c r="AE311" s="120">
        <f t="shared" si="162"/>
        <v>0</v>
      </c>
      <c r="AF311">
        <f t="shared" si="163"/>
        <v>-9999</v>
      </c>
      <c r="AG311" s="136"/>
      <c r="AH311">
        <f t="shared" si="164"/>
        <v>-1.5583209659680162E-2</v>
      </c>
      <c r="AI311">
        <f t="shared" si="165"/>
        <v>1.0156854388407157</v>
      </c>
      <c r="AJ311">
        <f t="shared" si="166"/>
        <v>-0.65561619635665369</v>
      </c>
      <c r="AK311">
        <f t="shared" si="167"/>
        <v>2.5704960239620465E-2</v>
      </c>
      <c r="AL311">
        <f t="shared" si="168"/>
        <v>1.022902850585159</v>
      </c>
      <c r="AM311">
        <f t="shared" si="169"/>
        <v>0.56126581568819556</v>
      </c>
      <c r="AN311" s="120">
        <f t="shared" ref="AN311:AT320" si="174">$AU311+$AB$7*SIN(AO311)</f>
        <v>51.262876019763496</v>
      </c>
      <c r="AO311" s="120">
        <f t="shared" si="174"/>
        <v>51.26287601976302</v>
      </c>
      <c r="AP311" s="120">
        <f t="shared" si="174"/>
        <v>51.262876019733497</v>
      </c>
      <c r="AQ311" s="120">
        <f t="shared" si="174"/>
        <v>51.262876017926274</v>
      </c>
      <c r="AR311" s="120">
        <f t="shared" si="174"/>
        <v>51.262875907298294</v>
      </c>
      <c r="AS311" s="120">
        <f t="shared" si="174"/>
        <v>51.262869135290259</v>
      </c>
      <c r="AT311" s="120">
        <f t="shared" si="174"/>
        <v>51.262454727093747</v>
      </c>
      <c r="AU311" s="120">
        <f t="shared" si="170"/>
        <v>51.237579503472098</v>
      </c>
    </row>
    <row r="312" spans="16:48" x14ac:dyDescent="0.2">
      <c r="Z312">
        <f t="shared" si="157"/>
        <v>0</v>
      </c>
      <c r="AA312" s="120">
        <f t="shared" si="158"/>
        <v>7.8371169394205117E-3</v>
      </c>
      <c r="AB312" s="120">
        <f t="shared" si="159"/>
        <v>-9999</v>
      </c>
      <c r="AC312" s="120">
        <f t="shared" si="160"/>
        <v>0</v>
      </c>
      <c r="AD312" s="120">
        <f t="shared" si="161"/>
        <v>-9999</v>
      </c>
      <c r="AE312" s="120">
        <f t="shared" si="162"/>
        <v>0</v>
      </c>
      <c r="AF312">
        <f t="shared" si="163"/>
        <v>-9999</v>
      </c>
      <c r="AG312" s="136"/>
      <c r="AH312">
        <f t="shared" si="164"/>
        <v>-1.5583209659680162E-2</v>
      </c>
      <c r="AI312">
        <f t="shared" si="165"/>
        <v>1.0156854388407157</v>
      </c>
      <c r="AJ312">
        <f t="shared" si="166"/>
        <v>-0.65561619635665369</v>
      </c>
      <c r="AK312">
        <f t="shared" si="167"/>
        <v>2.5704960239620465E-2</v>
      </c>
      <c r="AL312">
        <f t="shared" si="168"/>
        <v>1.022902850585159</v>
      </c>
      <c r="AM312">
        <f t="shared" si="169"/>
        <v>0.56126581568819556</v>
      </c>
      <c r="AN312" s="120">
        <f t="shared" si="174"/>
        <v>51.262876019763496</v>
      </c>
      <c r="AO312" s="120">
        <f t="shared" si="174"/>
        <v>51.26287601976302</v>
      </c>
      <c r="AP312" s="120">
        <f t="shared" si="174"/>
        <v>51.262876019733497</v>
      </c>
      <c r="AQ312" s="120">
        <f t="shared" si="174"/>
        <v>51.262876017926274</v>
      </c>
      <c r="AR312" s="120">
        <f t="shared" si="174"/>
        <v>51.262875907298294</v>
      </c>
      <c r="AS312" s="120">
        <f t="shared" si="174"/>
        <v>51.262869135290259</v>
      </c>
      <c r="AT312" s="120">
        <f t="shared" si="174"/>
        <v>51.262454727093747</v>
      </c>
      <c r="AU312" s="120">
        <f t="shared" si="170"/>
        <v>51.237579503472098</v>
      </c>
    </row>
    <row r="313" spans="16:48" x14ac:dyDescent="0.2">
      <c r="Z313">
        <f t="shared" si="157"/>
        <v>0</v>
      </c>
      <c r="AA313" s="120">
        <f t="shared" si="158"/>
        <v>7.8371169394205117E-3</v>
      </c>
      <c r="AB313" s="120">
        <f t="shared" si="159"/>
        <v>-9999</v>
      </c>
      <c r="AC313" s="120">
        <f t="shared" si="160"/>
        <v>0</v>
      </c>
      <c r="AD313" s="120">
        <f t="shared" si="161"/>
        <v>-9999</v>
      </c>
      <c r="AE313" s="120">
        <f t="shared" si="162"/>
        <v>0</v>
      </c>
      <c r="AF313">
        <f t="shared" si="163"/>
        <v>-9999</v>
      </c>
      <c r="AG313" s="136"/>
      <c r="AH313">
        <f t="shared" si="164"/>
        <v>-1.5583209659680162E-2</v>
      </c>
      <c r="AI313">
        <f t="shared" si="165"/>
        <v>1.0156854388407157</v>
      </c>
      <c r="AJ313">
        <f t="shared" si="166"/>
        <v>-0.65561619635665369</v>
      </c>
      <c r="AK313">
        <f t="shared" si="167"/>
        <v>2.5704960239620465E-2</v>
      </c>
      <c r="AL313">
        <f t="shared" si="168"/>
        <v>1.022902850585159</v>
      </c>
      <c r="AM313">
        <f t="shared" si="169"/>
        <v>0.56126581568819556</v>
      </c>
      <c r="AN313" s="120">
        <f t="shared" si="174"/>
        <v>51.262876019763496</v>
      </c>
      <c r="AO313" s="120">
        <f t="shared" si="174"/>
        <v>51.26287601976302</v>
      </c>
      <c r="AP313" s="120">
        <f t="shared" si="174"/>
        <v>51.262876019733497</v>
      </c>
      <c r="AQ313" s="120">
        <f t="shared" si="174"/>
        <v>51.262876017926274</v>
      </c>
      <c r="AR313" s="120">
        <f t="shared" si="174"/>
        <v>51.262875907298294</v>
      </c>
      <c r="AS313" s="120">
        <f t="shared" si="174"/>
        <v>51.262869135290259</v>
      </c>
      <c r="AT313" s="120">
        <f t="shared" si="174"/>
        <v>51.262454727093747</v>
      </c>
      <c r="AU313" s="120">
        <f t="shared" si="170"/>
        <v>51.237579503472098</v>
      </c>
    </row>
    <row r="314" spans="16:48" x14ac:dyDescent="0.2">
      <c r="Z314">
        <f t="shared" si="157"/>
        <v>0</v>
      </c>
      <c r="AA314" s="120">
        <f t="shared" si="158"/>
        <v>7.8371169394205117E-3</v>
      </c>
      <c r="AB314" s="120">
        <f t="shared" si="159"/>
        <v>-9999</v>
      </c>
      <c r="AC314" s="120">
        <f t="shared" si="160"/>
        <v>0</v>
      </c>
      <c r="AD314" s="120">
        <f t="shared" si="161"/>
        <v>-9999</v>
      </c>
      <c r="AE314" s="120">
        <f t="shared" si="162"/>
        <v>0</v>
      </c>
      <c r="AF314">
        <f t="shared" si="163"/>
        <v>-9999</v>
      </c>
      <c r="AG314" s="136"/>
      <c r="AH314">
        <f t="shared" si="164"/>
        <v>-1.5583209659680162E-2</v>
      </c>
      <c r="AI314">
        <f t="shared" si="165"/>
        <v>1.0156854388407157</v>
      </c>
      <c r="AJ314">
        <f t="shared" si="166"/>
        <v>-0.65561619635665369</v>
      </c>
      <c r="AK314">
        <f t="shared" si="167"/>
        <v>2.5704960239620465E-2</v>
      </c>
      <c r="AL314">
        <f t="shared" si="168"/>
        <v>1.022902850585159</v>
      </c>
      <c r="AM314">
        <f t="shared" si="169"/>
        <v>0.56126581568819556</v>
      </c>
      <c r="AN314" s="120">
        <f t="shared" si="174"/>
        <v>51.262876019763496</v>
      </c>
      <c r="AO314" s="120">
        <f t="shared" si="174"/>
        <v>51.26287601976302</v>
      </c>
      <c r="AP314" s="120">
        <f t="shared" si="174"/>
        <v>51.262876019733497</v>
      </c>
      <c r="AQ314" s="120">
        <f t="shared" si="174"/>
        <v>51.262876017926274</v>
      </c>
      <c r="AR314" s="120">
        <f t="shared" si="174"/>
        <v>51.262875907298294</v>
      </c>
      <c r="AS314" s="120">
        <f t="shared" si="174"/>
        <v>51.262869135290259</v>
      </c>
      <c r="AT314" s="120">
        <f t="shared" si="174"/>
        <v>51.262454727093747</v>
      </c>
      <c r="AU314" s="120">
        <f t="shared" si="170"/>
        <v>51.237579503472098</v>
      </c>
    </row>
    <row r="315" spans="16:48" x14ac:dyDescent="0.2">
      <c r="Z315">
        <f t="shared" si="157"/>
        <v>0</v>
      </c>
      <c r="AA315" s="120">
        <f t="shared" si="158"/>
        <v>7.8371169394205117E-3</v>
      </c>
      <c r="AB315" s="120">
        <f t="shared" si="159"/>
        <v>-9999</v>
      </c>
      <c r="AC315" s="120">
        <f t="shared" si="160"/>
        <v>0</v>
      </c>
      <c r="AD315" s="120">
        <f t="shared" si="161"/>
        <v>-9999</v>
      </c>
      <c r="AE315" s="120">
        <f t="shared" si="162"/>
        <v>0</v>
      </c>
      <c r="AF315">
        <f t="shared" si="163"/>
        <v>-9999</v>
      </c>
      <c r="AG315" s="136"/>
      <c r="AH315">
        <f t="shared" si="164"/>
        <v>-1.5583209659680162E-2</v>
      </c>
      <c r="AI315">
        <f t="shared" si="165"/>
        <v>1.0156854388407157</v>
      </c>
      <c r="AJ315">
        <f t="shared" si="166"/>
        <v>-0.65561619635665369</v>
      </c>
      <c r="AK315">
        <f t="shared" si="167"/>
        <v>2.5704960239620465E-2</v>
      </c>
      <c r="AL315">
        <f t="shared" si="168"/>
        <v>1.022902850585159</v>
      </c>
      <c r="AM315">
        <f t="shared" si="169"/>
        <v>0.56126581568819556</v>
      </c>
      <c r="AN315" s="120">
        <f t="shared" si="174"/>
        <v>51.262876019763496</v>
      </c>
      <c r="AO315" s="120">
        <f t="shared" si="174"/>
        <v>51.26287601976302</v>
      </c>
      <c r="AP315" s="120">
        <f t="shared" si="174"/>
        <v>51.262876019733497</v>
      </c>
      <c r="AQ315" s="120">
        <f t="shared" si="174"/>
        <v>51.262876017926274</v>
      </c>
      <c r="AR315" s="120">
        <f t="shared" si="174"/>
        <v>51.262875907298294</v>
      </c>
      <c r="AS315" s="120">
        <f t="shared" si="174"/>
        <v>51.262869135290259</v>
      </c>
      <c r="AT315" s="120">
        <f t="shared" si="174"/>
        <v>51.262454727093747</v>
      </c>
      <c r="AU315" s="120">
        <f t="shared" si="170"/>
        <v>51.237579503472098</v>
      </c>
    </row>
    <row r="316" spans="16:48" x14ac:dyDescent="0.2">
      <c r="Z316">
        <f t="shared" si="157"/>
        <v>0</v>
      </c>
      <c r="AA316" s="120">
        <f t="shared" si="158"/>
        <v>7.8371169394205117E-3</v>
      </c>
      <c r="AB316" s="120">
        <f t="shared" si="159"/>
        <v>-9999</v>
      </c>
      <c r="AC316" s="120">
        <f t="shared" si="160"/>
        <v>0</v>
      </c>
      <c r="AD316" s="120">
        <f t="shared" si="161"/>
        <v>-9999</v>
      </c>
      <c r="AE316" s="120">
        <f t="shared" si="162"/>
        <v>0</v>
      </c>
      <c r="AF316">
        <f t="shared" si="163"/>
        <v>-9999</v>
      </c>
      <c r="AG316" s="136"/>
      <c r="AH316">
        <f t="shared" si="164"/>
        <v>-1.5583209659680162E-2</v>
      </c>
      <c r="AI316">
        <f t="shared" si="165"/>
        <v>1.0156854388407157</v>
      </c>
      <c r="AJ316">
        <f t="shared" si="166"/>
        <v>-0.65561619635665369</v>
      </c>
      <c r="AK316">
        <f t="shared" si="167"/>
        <v>2.5704960239620465E-2</v>
      </c>
      <c r="AL316">
        <f t="shared" si="168"/>
        <v>1.022902850585159</v>
      </c>
      <c r="AM316">
        <f t="shared" si="169"/>
        <v>0.56126581568819556</v>
      </c>
      <c r="AN316" s="120">
        <f t="shared" si="174"/>
        <v>51.262876019763496</v>
      </c>
      <c r="AO316" s="120">
        <f t="shared" si="174"/>
        <v>51.26287601976302</v>
      </c>
      <c r="AP316" s="120">
        <f t="shared" si="174"/>
        <v>51.262876019733497</v>
      </c>
      <c r="AQ316" s="120">
        <f t="shared" si="174"/>
        <v>51.262876017926274</v>
      </c>
      <c r="AR316" s="120">
        <f t="shared" si="174"/>
        <v>51.262875907298294</v>
      </c>
      <c r="AS316" s="120">
        <f t="shared" si="174"/>
        <v>51.262869135290259</v>
      </c>
      <c r="AT316" s="120">
        <f t="shared" si="174"/>
        <v>51.262454727093747</v>
      </c>
      <c r="AU316" s="120">
        <f t="shared" si="170"/>
        <v>51.237579503472098</v>
      </c>
    </row>
    <row r="317" spans="16:48" x14ac:dyDescent="0.2">
      <c r="Z317">
        <f t="shared" si="157"/>
        <v>0</v>
      </c>
      <c r="AA317" s="120">
        <f t="shared" si="158"/>
        <v>7.8371169394205117E-3</v>
      </c>
      <c r="AB317" s="120">
        <f t="shared" si="159"/>
        <v>-9999</v>
      </c>
      <c r="AC317" s="120">
        <f t="shared" si="160"/>
        <v>0</v>
      </c>
      <c r="AD317" s="120">
        <f t="shared" si="161"/>
        <v>-9999</v>
      </c>
      <c r="AE317" s="120">
        <f t="shared" si="162"/>
        <v>0</v>
      </c>
      <c r="AF317">
        <f t="shared" si="163"/>
        <v>-9999</v>
      </c>
      <c r="AG317" s="136"/>
      <c r="AH317">
        <f t="shared" si="164"/>
        <v>-1.5583209659680162E-2</v>
      </c>
      <c r="AI317">
        <f t="shared" si="165"/>
        <v>1.0156854388407157</v>
      </c>
      <c r="AJ317">
        <f t="shared" si="166"/>
        <v>-0.65561619635665369</v>
      </c>
      <c r="AK317">
        <f t="shared" si="167"/>
        <v>2.5704960239620465E-2</v>
      </c>
      <c r="AL317">
        <f t="shared" si="168"/>
        <v>1.022902850585159</v>
      </c>
      <c r="AM317">
        <f t="shared" si="169"/>
        <v>0.56126581568819556</v>
      </c>
      <c r="AN317" s="120">
        <f t="shared" si="174"/>
        <v>51.262876019763496</v>
      </c>
      <c r="AO317" s="120">
        <f t="shared" si="174"/>
        <v>51.26287601976302</v>
      </c>
      <c r="AP317" s="120">
        <f t="shared" si="174"/>
        <v>51.262876019733497</v>
      </c>
      <c r="AQ317" s="120">
        <f t="shared" si="174"/>
        <v>51.262876017926274</v>
      </c>
      <c r="AR317" s="120">
        <f t="shared" si="174"/>
        <v>51.262875907298294</v>
      </c>
      <c r="AS317" s="120">
        <f t="shared" si="174"/>
        <v>51.262869135290259</v>
      </c>
      <c r="AT317" s="120">
        <f t="shared" si="174"/>
        <v>51.262454727093747</v>
      </c>
      <c r="AU317" s="120">
        <f t="shared" si="170"/>
        <v>51.237579503472098</v>
      </c>
    </row>
    <row r="318" spans="16:48" x14ac:dyDescent="0.2">
      <c r="Z318">
        <f t="shared" si="157"/>
        <v>0</v>
      </c>
      <c r="AA318" s="120">
        <f t="shared" si="158"/>
        <v>7.8371169394205117E-3</v>
      </c>
      <c r="AB318" s="120">
        <f t="shared" si="159"/>
        <v>-9999</v>
      </c>
      <c r="AC318" s="120">
        <f t="shared" si="160"/>
        <v>0</v>
      </c>
      <c r="AD318" s="120">
        <f t="shared" si="161"/>
        <v>-9999</v>
      </c>
      <c r="AE318" s="120">
        <f t="shared" si="162"/>
        <v>0</v>
      </c>
      <c r="AF318">
        <f t="shared" si="163"/>
        <v>-9999</v>
      </c>
      <c r="AG318" s="136"/>
      <c r="AH318">
        <f t="shared" si="164"/>
        <v>-1.5583209659680162E-2</v>
      </c>
      <c r="AI318">
        <f t="shared" si="165"/>
        <v>1.0156854388407157</v>
      </c>
      <c r="AJ318">
        <f t="shared" si="166"/>
        <v>-0.65561619635665369</v>
      </c>
      <c r="AK318">
        <f t="shared" si="167"/>
        <v>2.5704960239620465E-2</v>
      </c>
      <c r="AL318">
        <f t="shared" si="168"/>
        <v>1.022902850585159</v>
      </c>
      <c r="AM318">
        <f t="shared" si="169"/>
        <v>0.56126581568819556</v>
      </c>
      <c r="AN318" s="120">
        <f t="shared" si="174"/>
        <v>51.262876019763496</v>
      </c>
      <c r="AO318" s="120">
        <f t="shared" si="174"/>
        <v>51.26287601976302</v>
      </c>
      <c r="AP318" s="120">
        <f t="shared" si="174"/>
        <v>51.262876019733497</v>
      </c>
      <c r="AQ318" s="120">
        <f t="shared" si="174"/>
        <v>51.262876017926274</v>
      </c>
      <c r="AR318" s="120">
        <f t="shared" si="174"/>
        <v>51.262875907298294</v>
      </c>
      <c r="AS318" s="120">
        <f t="shared" si="174"/>
        <v>51.262869135290259</v>
      </c>
      <c r="AT318" s="120">
        <f t="shared" si="174"/>
        <v>51.262454727093747</v>
      </c>
      <c r="AU318" s="120">
        <f t="shared" si="170"/>
        <v>51.237579503472098</v>
      </c>
    </row>
    <row r="319" spans="16:48" x14ac:dyDescent="0.2">
      <c r="Z319">
        <f t="shared" si="157"/>
        <v>0</v>
      </c>
      <c r="AA319" s="120">
        <f t="shared" si="158"/>
        <v>7.8371169394205117E-3</v>
      </c>
      <c r="AB319" s="120">
        <f t="shared" si="159"/>
        <v>-9999</v>
      </c>
      <c r="AC319" s="120">
        <f t="shared" si="160"/>
        <v>0</v>
      </c>
      <c r="AD319" s="120">
        <f t="shared" si="161"/>
        <v>-9999</v>
      </c>
      <c r="AE319" s="120">
        <f t="shared" si="162"/>
        <v>0</v>
      </c>
      <c r="AF319">
        <f t="shared" si="163"/>
        <v>-9999</v>
      </c>
      <c r="AG319" s="136"/>
      <c r="AH319">
        <f t="shared" si="164"/>
        <v>-1.5583209659680162E-2</v>
      </c>
      <c r="AI319">
        <f t="shared" si="165"/>
        <v>1.0156854388407157</v>
      </c>
      <c r="AJ319">
        <f t="shared" si="166"/>
        <v>-0.65561619635665369</v>
      </c>
      <c r="AK319">
        <f t="shared" si="167"/>
        <v>2.5704960239620465E-2</v>
      </c>
      <c r="AL319">
        <f t="shared" si="168"/>
        <v>1.022902850585159</v>
      </c>
      <c r="AM319">
        <f t="shared" si="169"/>
        <v>0.56126581568819556</v>
      </c>
      <c r="AN319" s="120">
        <f t="shared" si="174"/>
        <v>51.262876019763496</v>
      </c>
      <c r="AO319" s="120">
        <f t="shared" si="174"/>
        <v>51.26287601976302</v>
      </c>
      <c r="AP319" s="120">
        <f t="shared" si="174"/>
        <v>51.262876019733497</v>
      </c>
      <c r="AQ319" s="120">
        <f t="shared" si="174"/>
        <v>51.262876017926274</v>
      </c>
      <c r="AR319" s="120">
        <f t="shared" si="174"/>
        <v>51.262875907298294</v>
      </c>
      <c r="AS319" s="120">
        <f t="shared" si="174"/>
        <v>51.262869135290259</v>
      </c>
      <c r="AT319" s="120">
        <f t="shared" si="174"/>
        <v>51.262454727093747</v>
      </c>
      <c r="AU319" s="120">
        <f t="shared" si="170"/>
        <v>51.237579503472098</v>
      </c>
    </row>
    <row r="320" spans="16:48" x14ac:dyDescent="0.2">
      <c r="Z320">
        <f t="shared" si="157"/>
        <v>0</v>
      </c>
      <c r="AA320" s="120">
        <f t="shared" si="158"/>
        <v>7.8371169394205117E-3</v>
      </c>
      <c r="AB320" s="120">
        <f t="shared" si="159"/>
        <v>-9999</v>
      </c>
      <c r="AC320" s="120">
        <f t="shared" si="160"/>
        <v>0</v>
      </c>
      <c r="AD320" s="120">
        <f t="shared" si="161"/>
        <v>-9999</v>
      </c>
      <c r="AE320" s="120">
        <f t="shared" si="162"/>
        <v>0</v>
      </c>
      <c r="AF320">
        <f t="shared" si="163"/>
        <v>-9999</v>
      </c>
      <c r="AG320" s="136"/>
      <c r="AH320">
        <f t="shared" si="164"/>
        <v>-1.5583209659680162E-2</v>
      </c>
      <c r="AI320">
        <f t="shared" si="165"/>
        <v>1.0156854388407157</v>
      </c>
      <c r="AJ320">
        <f t="shared" si="166"/>
        <v>-0.65561619635665369</v>
      </c>
      <c r="AK320">
        <f t="shared" si="167"/>
        <v>2.5704960239620465E-2</v>
      </c>
      <c r="AL320">
        <f t="shared" si="168"/>
        <v>1.022902850585159</v>
      </c>
      <c r="AM320">
        <f t="shared" si="169"/>
        <v>0.56126581568819556</v>
      </c>
      <c r="AN320" s="120">
        <f t="shared" si="174"/>
        <v>51.262876019763496</v>
      </c>
      <c r="AO320" s="120">
        <f t="shared" si="174"/>
        <v>51.26287601976302</v>
      </c>
      <c r="AP320" s="120">
        <f t="shared" si="174"/>
        <v>51.262876019733497</v>
      </c>
      <c r="AQ320" s="120">
        <f t="shared" si="174"/>
        <v>51.262876017926274</v>
      </c>
      <c r="AR320" s="120">
        <f t="shared" si="174"/>
        <v>51.262875907298294</v>
      </c>
      <c r="AS320" s="120">
        <f t="shared" si="174"/>
        <v>51.262869135290259</v>
      </c>
      <c r="AT320" s="120">
        <f t="shared" si="174"/>
        <v>51.262454727093747</v>
      </c>
      <c r="AU320" s="120">
        <f t="shared" si="170"/>
        <v>51.237579503472098</v>
      </c>
    </row>
    <row r="321" spans="26:48" x14ac:dyDescent="0.2">
      <c r="Z321">
        <f t="shared" si="157"/>
        <v>0</v>
      </c>
      <c r="AA321" s="120">
        <f t="shared" si="158"/>
        <v>7.8371169394205117E-3</v>
      </c>
      <c r="AB321" s="120">
        <f t="shared" si="159"/>
        <v>-9999</v>
      </c>
      <c r="AC321" s="120">
        <f t="shared" si="160"/>
        <v>0</v>
      </c>
      <c r="AD321" s="120">
        <f t="shared" si="161"/>
        <v>-9999</v>
      </c>
      <c r="AE321" s="120">
        <f t="shared" si="162"/>
        <v>0</v>
      </c>
      <c r="AF321">
        <f t="shared" si="163"/>
        <v>-9999</v>
      </c>
      <c r="AG321" s="136"/>
      <c r="AH321">
        <f t="shared" si="164"/>
        <v>-1.5583209659680162E-2</v>
      </c>
      <c r="AI321">
        <f t="shared" si="165"/>
        <v>1.0156854388407157</v>
      </c>
      <c r="AJ321">
        <f t="shared" si="166"/>
        <v>-0.65561619635665369</v>
      </c>
      <c r="AK321">
        <f t="shared" si="167"/>
        <v>2.5704960239620465E-2</v>
      </c>
      <c r="AL321">
        <f t="shared" si="168"/>
        <v>1.022902850585159</v>
      </c>
      <c r="AM321">
        <f t="shared" si="169"/>
        <v>0.56126581568819556</v>
      </c>
      <c r="AN321" s="120">
        <f t="shared" ref="AN321:AT330" si="175">$AU321+$AB$7*SIN(AO321)</f>
        <v>51.262876019763496</v>
      </c>
      <c r="AO321" s="120">
        <f t="shared" si="175"/>
        <v>51.26287601976302</v>
      </c>
      <c r="AP321" s="120">
        <f t="shared" si="175"/>
        <v>51.262876019733497</v>
      </c>
      <c r="AQ321" s="120">
        <f t="shared" si="175"/>
        <v>51.262876017926274</v>
      </c>
      <c r="AR321" s="120">
        <f t="shared" si="175"/>
        <v>51.262875907298294</v>
      </c>
      <c r="AS321" s="120">
        <f t="shared" si="175"/>
        <v>51.262869135290259</v>
      </c>
      <c r="AT321" s="120">
        <f t="shared" si="175"/>
        <v>51.262454727093747</v>
      </c>
      <c r="AU321" s="120">
        <f t="shared" si="170"/>
        <v>51.237579503472098</v>
      </c>
      <c r="AV321" s="120"/>
    </row>
    <row r="322" spans="26:48" x14ac:dyDescent="0.2">
      <c r="Z322">
        <f t="shared" si="157"/>
        <v>0</v>
      </c>
      <c r="AA322" s="120">
        <f t="shared" si="158"/>
        <v>7.8371169394205117E-3</v>
      </c>
      <c r="AB322" s="120">
        <f t="shared" si="159"/>
        <v>-9999</v>
      </c>
      <c r="AC322" s="120">
        <f t="shared" si="160"/>
        <v>0</v>
      </c>
      <c r="AD322" s="120">
        <f t="shared" si="161"/>
        <v>-9999</v>
      </c>
      <c r="AE322" s="120">
        <f t="shared" si="162"/>
        <v>0</v>
      </c>
      <c r="AF322">
        <f t="shared" si="163"/>
        <v>-9999</v>
      </c>
      <c r="AG322" s="136"/>
      <c r="AH322">
        <f t="shared" si="164"/>
        <v>-1.5583209659680162E-2</v>
      </c>
      <c r="AI322">
        <f t="shared" si="165"/>
        <v>1.0156854388407157</v>
      </c>
      <c r="AJ322">
        <f t="shared" si="166"/>
        <v>-0.65561619635665369</v>
      </c>
      <c r="AK322">
        <f t="shared" si="167"/>
        <v>2.5704960239620465E-2</v>
      </c>
      <c r="AL322">
        <f t="shared" si="168"/>
        <v>1.022902850585159</v>
      </c>
      <c r="AM322">
        <f t="shared" si="169"/>
        <v>0.56126581568819556</v>
      </c>
      <c r="AN322" s="120">
        <f t="shared" si="175"/>
        <v>51.262876019763496</v>
      </c>
      <c r="AO322" s="120">
        <f t="shared" si="175"/>
        <v>51.26287601976302</v>
      </c>
      <c r="AP322" s="120">
        <f t="shared" si="175"/>
        <v>51.262876019733497</v>
      </c>
      <c r="AQ322" s="120">
        <f t="shared" si="175"/>
        <v>51.262876017926274</v>
      </c>
      <c r="AR322" s="120">
        <f t="shared" si="175"/>
        <v>51.262875907298294</v>
      </c>
      <c r="AS322" s="120">
        <f t="shared" si="175"/>
        <v>51.262869135290259</v>
      </c>
      <c r="AT322" s="120">
        <f t="shared" si="175"/>
        <v>51.262454727093747</v>
      </c>
      <c r="AU322" s="120">
        <f t="shared" si="170"/>
        <v>51.237579503472098</v>
      </c>
    </row>
    <row r="323" spans="26:48" x14ac:dyDescent="0.2">
      <c r="Z323">
        <f t="shared" si="157"/>
        <v>0</v>
      </c>
      <c r="AA323" s="120">
        <f t="shared" si="158"/>
        <v>7.8371169394205117E-3</v>
      </c>
      <c r="AB323" s="120">
        <f t="shared" si="159"/>
        <v>-9999</v>
      </c>
      <c r="AC323" s="120">
        <f t="shared" si="160"/>
        <v>0</v>
      </c>
      <c r="AD323" s="120">
        <f t="shared" si="161"/>
        <v>-9999</v>
      </c>
      <c r="AE323" s="120">
        <f t="shared" si="162"/>
        <v>0</v>
      </c>
      <c r="AF323">
        <f t="shared" si="163"/>
        <v>-9999</v>
      </c>
      <c r="AG323" s="136"/>
      <c r="AH323">
        <f t="shared" si="164"/>
        <v>-1.5583209659680162E-2</v>
      </c>
      <c r="AI323">
        <f t="shared" si="165"/>
        <v>1.0156854388407157</v>
      </c>
      <c r="AJ323">
        <f t="shared" si="166"/>
        <v>-0.65561619635665369</v>
      </c>
      <c r="AK323">
        <f t="shared" si="167"/>
        <v>2.5704960239620465E-2</v>
      </c>
      <c r="AL323">
        <f t="shared" si="168"/>
        <v>1.022902850585159</v>
      </c>
      <c r="AM323">
        <f t="shared" si="169"/>
        <v>0.56126581568819556</v>
      </c>
      <c r="AN323" s="120">
        <f t="shared" si="175"/>
        <v>51.262876019763496</v>
      </c>
      <c r="AO323" s="120">
        <f t="shared" si="175"/>
        <v>51.26287601976302</v>
      </c>
      <c r="AP323" s="120">
        <f t="shared" si="175"/>
        <v>51.262876019733497</v>
      </c>
      <c r="AQ323" s="120">
        <f t="shared" si="175"/>
        <v>51.262876017926274</v>
      </c>
      <c r="AR323" s="120">
        <f t="shared" si="175"/>
        <v>51.262875907298294</v>
      </c>
      <c r="AS323" s="120">
        <f t="shared" si="175"/>
        <v>51.262869135290259</v>
      </c>
      <c r="AT323" s="120">
        <f t="shared" si="175"/>
        <v>51.262454727093747</v>
      </c>
      <c r="AU323" s="120">
        <f t="shared" si="170"/>
        <v>51.237579503472098</v>
      </c>
    </row>
    <row r="324" spans="26:48" x14ac:dyDescent="0.2">
      <c r="Z324">
        <f t="shared" si="157"/>
        <v>0</v>
      </c>
      <c r="AA324" s="120">
        <f t="shared" si="158"/>
        <v>7.8371169394205117E-3</v>
      </c>
      <c r="AB324" s="120">
        <f t="shared" si="159"/>
        <v>-9999</v>
      </c>
      <c r="AC324" s="120">
        <f t="shared" si="160"/>
        <v>0</v>
      </c>
      <c r="AD324" s="120">
        <f t="shared" si="161"/>
        <v>-9999</v>
      </c>
      <c r="AE324" s="120">
        <f t="shared" si="162"/>
        <v>0</v>
      </c>
      <c r="AF324">
        <f t="shared" si="163"/>
        <v>-9999</v>
      </c>
      <c r="AG324" s="136"/>
      <c r="AH324">
        <f t="shared" si="164"/>
        <v>-1.5583209659680162E-2</v>
      </c>
      <c r="AI324">
        <f t="shared" si="165"/>
        <v>1.0156854388407157</v>
      </c>
      <c r="AJ324">
        <f t="shared" si="166"/>
        <v>-0.65561619635665369</v>
      </c>
      <c r="AK324">
        <f t="shared" si="167"/>
        <v>2.5704960239620465E-2</v>
      </c>
      <c r="AL324">
        <f t="shared" si="168"/>
        <v>1.022902850585159</v>
      </c>
      <c r="AM324">
        <f t="shared" si="169"/>
        <v>0.56126581568819556</v>
      </c>
      <c r="AN324" s="120">
        <f t="shared" si="175"/>
        <v>51.262876019763496</v>
      </c>
      <c r="AO324" s="120">
        <f t="shared" si="175"/>
        <v>51.26287601976302</v>
      </c>
      <c r="AP324" s="120">
        <f t="shared" si="175"/>
        <v>51.262876019733497</v>
      </c>
      <c r="AQ324" s="120">
        <f t="shared" si="175"/>
        <v>51.262876017926274</v>
      </c>
      <c r="AR324" s="120">
        <f t="shared" si="175"/>
        <v>51.262875907298294</v>
      </c>
      <c r="AS324" s="120">
        <f t="shared" si="175"/>
        <v>51.262869135290259</v>
      </c>
      <c r="AT324" s="120">
        <f t="shared" si="175"/>
        <v>51.262454727093747</v>
      </c>
      <c r="AU324" s="120">
        <f t="shared" si="170"/>
        <v>51.237579503472098</v>
      </c>
    </row>
    <row r="325" spans="26:48" x14ac:dyDescent="0.2">
      <c r="Z325">
        <f t="shared" si="157"/>
        <v>0</v>
      </c>
      <c r="AA325" s="120">
        <f t="shared" si="158"/>
        <v>7.8371169394205117E-3</v>
      </c>
      <c r="AB325" s="120">
        <f t="shared" si="159"/>
        <v>-9999</v>
      </c>
      <c r="AC325" s="120">
        <f t="shared" si="160"/>
        <v>0</v>
      </c>
      <c r="AD325" s="120">
        <f t="shared" si="161"/>
        <v>-9999</v>
      </c>
      <c r="AE325" s="120">
        <f t="shared" si="162"/>
        <v>0</v>
      </c>
      <c r="AF325">
        <f t="shared" si="163"/>
        <v>-9999</v>
      </c>
      <c r="AG325" s="136"/>
      <c r="AH325">
        <f t="shared" si="164"/>
        <v>-1.5583209659680162E-2</v>
      </c>
      <c r="AI325">
        <f t="shared" si="165"/>
        <v>1.0156854388407157</v>
      </c>
      <c r="AJ325">
        <f t="shared" si="166"/>
        <v>-0.65561619635665369</v>
      </c>
      <c r="AK325">
        <f t="shared" si="167"/>
        <v>2.5704960239620465E-2</v>
      </c>
      <c r="AL325">
        <f t="shared" si="168"/>
        <v>1.022902850585159</v>
      </c>
      <c r="AM325">
        <f t="shared" si="169"/>
        <v>0.56126581568819556</v>
      </c>
      <c r="AN325" s="120">
        <f t="shared" si="175"/>
        <v>51.262876019763496</v>
      </c>
      <c r="AO325" s="120">
        <f t="shared" si="175"/>
        <v>51.26287601976302</v>
      </c>
      <c r="AP325" s="120">
        <f t="shared" si="175"/>
        <v>51.262876019733497</v>
      </c>
      <c r="AQ325" s="120">
        <f t="shared" si="175"/>
        <v>51.262876017926274</v>
      </c>
      <c r="AR325" s="120">
        <f t="shared" si="175"/>
        <v>51.262875907298294</v>
      </c>
      <c r="AS325" s="120">
        <f t="shared" si="175"/>
        <v>51.262869135290259</v>
      </c>
      <c r="AT325" s="120">
        <f t="shared" si="175"/>
        <v>51.262454727093747</v>
      </c>
      <c r="AU325" s="120">
        <f t="shared" si="170"/>
        <v>51.237579503472098</v>
      </c>
    </row>
    <row r="326" spans="26:48" x14ac:dyDescent="0.2">
      <c r="Z326">
        <f t="shared" si="157"/>
        <v>0</v>
      </c>
      <c r="AA326" s="120">
        <f t="shared" si="158"/>
        <v>7.8371169394205117E-3</v>
      </c>
      <c r="AB326" s="120">
        <f t="shared" si="159"/>
        <v>-9999</v>
      </c>
      <c r="AC326" s="120">
        <f t="shared" si="160"/>
        <v>0</v>
      </c>
      <c r="AD326" s="120">
        <f t="shared" si="161"/>
        <v>-9999</v>
      </c>
      <c r="AE326" s="120">
        <f t="shared" si="162"/>
        <v>0</v>
      </c>
      <c r="AF326">
        <f t="shared" si="163"/>
        <v>-9999</v>
      </c>
      <c r="AG326" s="136"/>
      <c r="AH326">
        <f t="shared" si="164"/>
        <v>-1.5583209659680162E-2</v>
      </c>
      <c r="AI326">
        <f t="shared" si="165"/>
        <v>1.0156854388407157</v>
      </c>
      <c r="AJ326">
        <f t="shared" si="166"/>
        <v>-0.65561619635665369</v>
      </c>
      <c r="AK326">
        <f t="shared" si="167"/>
        <v>2.5704960239620465E-2</v>
      </c>
      <c r="AL326">
        <f t="shared" si="168"/>
        <v>1.022902850585159</v>
      </c>
      <c r="AM326">
        <f t="shared" si="169"/>
        <v>0.56126581568819556</v>
      </c>
      <c r="AN326" s="120">
        <f t="shared" si="175"/>
        <v>51.262876019763496</v>
      </c>
      <c r="AO326" s="120">
        <f t="shared" si="175"/>
        <v>51.26287601976302</v>
      </c>
      <c r="AP326" s="120">
        <f t="shared" si="175"/>
        <v>51.262876019733497</v>
      </c>
      <c r="AQ326" s="120">
        <f t="shared" si="175"/>
        <v>51.262876017926274</v>
      </c>
      <c r="AR326" s="120">
        <f t="shared" si="175"/>
        <v>51.262875907298294</v>
      </c>
      <c r="AS326" s="120">
        <f t="shared" si="175"/>
        <v>51.262869135290259</v>
      </c>
      <c r="AT326" s="120">
        <f t="shared" si="175"/>
        <v>51.262454727093747</v>
      </c>
      <c r="AU326" s="120">
        <f t="shared" si="170"/>
        <v>51.237579503472098</v>
      </c>
    </row>
    <row r="327" spans="26:48" x14ac:dyDescent="0.2">
      <c r="Z327">
        <f t="shared" si="157"/>
        <v>0</v>
      </c>
      <c r="AA327" s="120">
        <f t="shared" si="158"/>
        <v>7.8371169394205117E-3</v>
      </c>
      <c r="AB327" s="120">
        <f t="shared" si="159"/>
        <v>-9999</v>
      </c>
      <c r="AC327" s="120">
        <f t="shared" si="160"/>
        <v>0</v>
      </c>
      <c r="AD327" s="120">
        <f t="shared" si="161"/>
        <v>-9999</v>
      </c>
      <c r="AE327" s="120">
        <f t="shared" si="162"/>
        <v>0</v>
      </c>
      <c r="AF327">
        <f t="shared" si="163"/>
        <v>-9999</v>
      </c>
      <c r="AG327" s="136"/>
      <c r="AH327">
        <f t="shared" si="164"/>
        <v>-1.5583209659680162E-2</v>
      </c>
      <c r="AI327">
        <f t="shared" si="165"/>
        <v>1.0156854388407157</v>
      </c>
      <c r="AJ327">
        <f t="shared" si="166"/>
        <v>-0.65561619635665369</v>
      </c>
      <c r="AK327">
        <f t="shared" si="167"/>
        <v>2.5704960239620465E-2</v>
      </c>
      <c r="AL327">
        <f t="shared" si="168"/>
        <v>1.022902850585159</v>
      </c>
      <c r="AM327">
        <f t="shared" si="169"/>
        <v>0.56126581568819556</v>
      </c>
      <c r="AN327" s="120">
        <f t="shared" si="175"/>
        <v>51.262876019763496</v>
      </c>
      <c r="AO327" s="120">
        <f t="shared" si="175"/>
        <v>51.26287601976302</v>
      </c>
      <c r="AP327" s="120">
        <f t="shared" si="175"/>
        <v>51.262876019733497</v>
      </c>
      <c r="AQ327" s="120">
        <f t="shared" si="175"/>
        <v>51.262876017926274</v>
      </c>
      <c r="AR327" s="120">
        <f t="shared" si="175"/>
        <v>51.262875907298294</v>
      </c>
      <c r="AS327" s="120">
        <f t="shared" si="175"/>
        <v>51.262869135290259</v>
      </c>
      <c r="AT327" s="120">
        <f t="shared" si="175"/>
        <v>51.262454727093747</v>
      </c>
      <c r="AU327" s="120">
        <f t="shared" si="170"/>
        <v>51.237579503472098</v>
      </c>
    </row>
    <row r="328" spans="26:48" x14ac:dyDescent="0.2">
      <c r="Z328">
        <f t="shared" si="157"/>
        <v>0</v>
      </c>
      <c r="AA328" s="120">
        <f t="shared" si="158"/>
        <v>7.8371169394205117E-3</v>
      </c>
      <c r="AB328" s="120">
        <f t="shared" si="159"/>
        <v>-9999</v>
      </c>
      <c r="AC328" s="120">
        <f t="shared" si="160"/>
        <v>0</v>
      </c>
      <c r="AD328" s="120">
        <f t="shared" si="161"/>
        <v>-9999</v>
      </c>
      <c r="AE328" s="120">
        <f t="shared" si="162"/>
        <v>0</v>
      </c>
      <c r="AF328">
        <f t="shared" si="163"/>
        <v>-9999</v>
      </c>
      <c r="AG328" s="136"/>
      <c r="AH328">
        <f t="shared" si="164"/>
        <v>-1.5583209659680162E-2</v>
      </c>
      <c r="AI328">
        <f t="shared" si="165"/>
        <v>1.0156854388407157</v>
      </c>
      <c r="AJ328">
        <f t="shared" si="166"/>
        <v>-0.65561619635665369</v>
      </c>
      <c r="AK328">
        <f t="shared" si="167"/>
        <v>2.5704960239620465E-2</v>
      </c>
      <c r="AL328">
        <f t="shared" si="168"/>
        <v>1.022902850585159</v>
      </c>
      <c r="AM328">
        <f t="shared" si="169"/>
        <v>0.56126581568819556</v>
      </c>
      <c r="AN328" s="120">
        <f t="shared" si="175"/>
        <v>51.262876019763496</v>
      </c>
      <c r="AO328" s="120">
        <f t="shared" si="175"/>
        <v>51.26287601976302</v>
      </c>
      <c r="AP328" s="120">
        <f t="shared" si="175"/>
        <v>51.262876019733497</v>
      </c>
      <c r="AQ328" s="120">
        <f t="shared" si="175"/>
        <v>51.262876017926274</v>
      </c>
      <c r="AR328" s="120">
        <f t="shared" si="175"/>
        <v>51.262875907298294</v>
      </c>
      <c r="AS328" s="120">
        <f t="shared" si="175"/>
        <v>51.262869135290259</v>
      </c>
      <c r="AT328" s="120">
        <f t="shared" si="175"/>
        <v>51.262454727093747</v>
      </c>
      <c r="AU328" s="120">
        <f t="shared" si="170"/>
        <v>51.237579503472098</v>
      </c>
    </row>
    <row r="329" spans="26:48" x14ac:dyDescent="0.2">
      <c r="Z329">
        <f t="shared" si="157"/>
        <v>0</v>
      </c>
      <c r="AA329" s="120">
        <f t="shared" si="158"/>
        <v>7.8371169394205117E-3</v>
      </c>
      <c r="AB329" s="120">
        <f t="shared" si="159"/>
        <v>-9999</v>
      </c>
      <c r="AC329" s="120">
        <f t="shared" si="160"/>
        <v>0</v>
      </c>
      <c r="AD329" s="120">
        <f t="shared" si="161"/>
        <v>-9999</v>
      </c>
      <c r="AE329" s="120">
        <f t="shared" si="162"/>
        <v>0</v>
      </c>
      <c r="AF329">
        <f t="shared" si="163"/>
        <v>-9999</v>
      </c>
      <c r="AG329" s="136"/>
      <c r="AH329">
        <f t="shared" si="164"/>
        <v>-1.5583209659680162E-2</v>
      </c>
      <c r="AI329">
        <f t="shared" si="165"/>
        <v>1.0156854388407157</v>
      </c>
      <c r="AJ329">
        <f t="shared" si="166"/>
        <v>-0.65561619635665369</v>
      </c>
      <c r="AK329">
        <f t="shared" si="167"/>
        <v>2.5704960239620465E-2</v>
      </c>
      <c r="AL329">
        <f t="shared" si="168"/>
        <v>1.022902850585159</v>
      </c>
      <c r="AM329">
        <f t="shared" si="169"/>
        <v>0.56126581568819556</v>
      </c>
      <c r="AN329" s="120">
        <f t="shared" si="175"/>
        <v>51.262876019763496</v>
      </c>
      <c r="AO329" s="120">
        <f t="shared" si="175"/>
        <v>51.26287601976302</v>
      </c>
      <c r="AP329" s="120">
        <f t="shared" si="175"/>
        <v>51.262876019733497</v>
      </c>
      <c r="AQ329" s="120">
        <f t="shared" si="175"/>
        <v>51.262876017926274</v>
      </c>
      <c r="AR329" s="120">
        <f t="shared" si="175"/>
        <v>51.262875907298294</v>
      </c>
      <c r="AS329" s="120">
        <f t="shared" si="175"/>
        <v>51.262869135290259</v>
      </c>
      <c r="AT329" s="120">
        <f t="shared" si="175"/>
        <v>51.262454727093747</v>
      </c>
      <c r="AU329" s="120">
        <f t="shared" si="170"/>
        <v>51.237579503472098</v>
      </c>
    </row>
    <row r="330" spans="26:48" x14ac:dyDescent="0.2">
      <c r="Z330">
        <f t="shared" si="157"/>
        <v>0</v>
      </c>
      <c r="AA330" s="120">
        <f t="shared" si="158"/>
        <v>7.8371169394205117E-3</v>
      </c>
      <c r="AB330" s="120">
        <f t="shared" si="159"/>
        <v>-9999</v>
      </c>
      <c r="AC330" s="120">
        <f t="shared" si="160"/>
        <v>0</v>
      </c>
      <c r="AD330" s="120">
        <f t="shared" si="161"/>
        <v>-9999</v>
      </c>
      <c r="AE330" s="120">
        <f t="shared" si="162"/>
        <v>0</v>
      </c>
      <c r="AF330">
        <f t="shared" si="163"/>
        <v>-9999</v>
      </c>
      <c r="AG330" s="136"/>
      <c r="AH330">
        <f t="shared" si="164"/>
        <v>-1.5583209659680162E-2</v>
      </c>
      <c r="AI330">
        <f t="shared" si="165"/>
        <v>1.0156854388407157</v>
      </c>
      <c r="AJ330">
        <f t="shared" si="166"/>
        <v>-0.65561619635665369</v>
      </c>
      <c r="AK330">
        <f t="shared" si="167"/>
        <v>2.5704960239620465E-2</v>
      </c>
      <c r="AL330">
        <f t="shared" si="168"/>
        <v>1.022902850585159</v>
      </c>
      <c r="AM330">
        <f t="shared" si="169"/>
        <v>0.56126581568819556</v>
      </c>
      <c r="AN330" s="120">
        <f t="shared" si="175"/>
        <v>51.262876019763496</v>
      </c>
      <c r="AO330" s="120">
        <f t="shared" si="175"/>
        <v>51.26287601976302</v>
      </c>
      <c r="AP330" s="120">
        <f t="shared" si="175"/>
        <v>51.262876019733497</v>
      </c>
      <c r="AQ330" s="120">
        <f t="shared" si="175"/>
        <v>51.262876017926274</v>
      </c>
      <c r="AR330" s="120">
        <f t="shared" si="175"/>
        <v>51.262875907298294</v>
      </c>
      <c r="AS330" s="120">
        <f t="shared" si="175"/>
        <v>51.262869135290259</v>
      </c>
      <c r="AT330" s="120">
        <f t="shared" si="175"/>
        <v>51.262454727093747</v>
      </c>
      <c r="AU330" s="120">
        <f t="shared" si="170"/>
        <v>51.237579503472098</v>
      </c>
    </row>
    <row r="331" spans="26:48" x14ac:dyDescent="0.2">
      <c r="Z331">
        <f t="shared" si="157"/>
        <v>0</v>
      </c>
      <c r="AA331" s="120">
        <f t="shared" si="158"/>
        <v>7.8371169394205117E-3</v>
      </c>
      <c r="AB331" s="120">
        <f t="shared" si="159"/>
        <v>-9999</v>
      </c>
      <c r="AC331" s="120">
        <f t="shared" si="160"/>
        <v>0</v>
      </c>
      <c r="AD331" s="120">
        <f t="shared" si="161"/>
        <v>-9999</v>
      </c>
      <c r="AE331" s="120">
        <f t="shared" si="162"/>
        <v>0</v>
      </c>
      <c r="AF331">
        <f t="shared" si="163"/>
        <v>-9999</v>
      </c>
      <c r="AG331" s="136"/>
      <c r="AH331">
        <f t="shared" si="164"/>
        <v>-1.5583209659680162E-2</v>
      </c>
      <c r="AI331">
        <f t="shared" si="165"/>
        <v>1.0156854388407157</v>
      </c>
      <c r="AJ331">
        <f t="shared" si="166"/>
        <v>-0.65561619635665369</v>
      </c>
      <c r="AK331">
        <f t="shared" si="167"/>
        <v>2.5704960239620465E-2</v>
      </c>
      <c r="AL331">
        <f t="shared" si="168"/>
        <v>1.022902850585159</v>
      </c>
      <c r="AM331">
        <f t="shared" si="169"/>
        <v>0.56126581568819556</v>
      </c>
      <c r="AN331" s="120">
        <f t="shared" ref="AN331:AT340" si="176">$AU331+$AB$7*SIN(AO331)</f>
        <v>51.262876019763496</v>
      </c>
      <c r="AO331" s="120">
        <f t="shared" si="176"/>
        <v>51.26287601976302</v>
      </c>
      <c r="AP331" s="120">
        <f t="shared" si="176"/>
        <v>51.262876019733497</v>
      </c>
      <c r="AQ331" s="120">
        <f t="shared" si="176"/>
        <v>51.262876017926274</v>
      </c>
      <c r="AR331" s="120">
        <f t="shared" si="176"/>
        <v>51.262875907298294</v>
      </c>
      <c r="AS331" s="120">
        <f t="shared" si="176"/>
        <v>51.262869135290259</v>
      </c>
      <c r="AT331" s="120">
        <f t="shared" si="176"/>
        <v>51.262454727093747</v>
      </c>
      <c r="AU331" s="120">
        <f t="shared" si="170"/>
        <v>51.237579503472098</v>
      </c>
    </row>
    <row r="332" spans="26:48" x14ac:dyDescent="0.2">
      <c r="Z332">
        <f t="shared" si="157"/>
        <v>0</v>
      </c>
      <c r="AA332" s="120">
        <f t="shared" si="158"/>
        <v>7.8371169394205117E-3</v>
      </c>
      <c r="AB332" s="120">
        <f t="shared" si="159"/>
        <v>-9999</v>
      </c>
      <c r="AC332" s="120">
        <f t="shared" si="160"/>
        <v>0</v>
      </c>
      <c r="AD332" s="120">
        <f t="shared" si="161"/>
        <v>-9999</v>
      </c>
      <c r="AE332" s="120">
        <f t="shared" si="162"/>
        <v>0</v>
      </c>
      <c r="AF332">
        <f t="shared" si="163"/>
        <v>-9999</v>
      </c>
      <c r="AG332" s="136"/>
      <c r="AH332">
        <f t="shared" si="164"/>
        <v>-1.5583209659680162E-2</v>
      </c>
      <c r="AI332">
        <f t="shared" si="165"/>
        <v>1.0156854388407157</v>
      </c>
      <c r="AJ332">
        <f t="shared" si="166"/>
        <v>-0.65561619635665369</v>
      </c>
      <c r="AK332">
        <f t="shared" si="167"/>
        <v>2.5704960239620465E-2</v>
      </c>
      <c r="AL332">
        <f t="shared" si="168"/>
        <v>1.022902850585159</v>
      </c>
      <c r="AM332">
        <f t="shared" si="169"/>
        <v>0.56126581568819556</v>
      </c>
      <c r="AN332" s="120">
        <f t="shared" si="176"/>
        <v>51.262876019763496</v>
      </c>
      <c r="AO332" s="120">
        <f t="shared" si="176"/>
        <v>51.26287601976302</v>
      </c>
      <c r="AP332" s="120">
        <f t="shared" si="176"/>
        <v>51.262876019733497</v>
      </c>
      <c r="AQ332" s="120">
        <f t="shared" si="176"/>
        <v>51.262876017926274</v>
      </c>
      <c r="AR332" s="120">
        <f t="shared" si="176"/>
        <v>51.262875907298294</v>
      </c>
      <c r="AS332" s="120">
        <f t="shared" si="176"/>
        <v>51.262869135290259</v>
      </c>
      <c r="AT332" s="120">
        <f t="shared" si="176"/>
        <v>51.262454727093747</v>
      </c>
      <c r="AU332" s="120">
        <f t="shared" si="170"/>
        <v>51.237579503472098</v>
      </c>
    </row>
    <row r="333" spans="26:48" x14ac:dyDescent="0.2">
      <c r="Z333">
        <f t="shared" si="157"/>
        <v>0</v>
      </c>
      <c r="AA333" s="120">
        <f t="shared" si="158"/>
        <v>7.8371169394205117E-3</v>
      </c>
      <c r="AB333" s="120">
        <f t="shared" si="159"/>
        <v>-9999</v>
      </c>
      <c r="AC333" s="120">
        <f t="shared" si="160"/>
        <v>0</v>
      </c>
      <c r="AD333" s="120">
        <f t="shared" si="161"/>
        <v>-9999</v>
      </c>
      <c r="AE333" s="120">
        <f t="shared" si="162"/>
        <v>0</v>
      </c>
      <c r="AF333">
        <f t="shared" si="163"/>
        <v>-9999</v>
      </c>
      <c r="AG333" s="136"/>
      <c r="AH333">
        <f t="shared" si="164"/>
        <v>-1.5583209659680162E-2</v>
      </c>
      <c r="AI333">
        <f t="shared" si="165"/>
        <v>1.0156854388407157</v>
      </c>
      <c r="AJ333">
        <f t="shared" si="166"/>
        <v>-0.65561619635665369</v>
      </c>
      <c r="AK333">
        <f t="shared" si="167"/>
        <v>2.5704960239620465E-2</v>
      </c>
      <c r="AL333">
        <f t="shared" si="168"/>
        <v>1.022902850585159</v>
      </c>
      <c r="AM333">
        <f t="shared" si="169"/>
        <v>0.56126581568819556</v>
      </c>
      <c r="AN333" s="120">
        <f t="shared" si="176"/>
        <v>51.262876019763496</v>
      </c>
      <c r="AO333" s="120">
        <f t="shared" si="176"/>
        <v>51.26287601976302</v>
      </c>
      <c r="AP333" s="120">
        <f t="shared" si="176"/>
        <v>51.262876019733497</v>
      </c>
      <c r="AQ333" s="120">
        <f t="shared" si="176"/>
        <v>51.262876017926274</v>
      </c>
      <c r="AR333" s="120">
        <f t="shared" si="176"/>
        <v>51.262875907298294</v>
      </c>
      <c r="AS333" s="120">
        <f t="shared" si="176"/>
        <v>51.262869135290259</v>
      </c>
      <c r="AT333" s="120">
        <f t="shared" si="176"/>
        <v>51.262454727093747</v>
      </c>
      <c r="AU333" s="120">
        <f t="shared" si="170"/>
        <v>51.237579503472098</v>
      </c>
    </row>
    <row r="334" spans="26:48" x14ac:dyDescent="0.2">
      <c r="Z334">
        <f t="shared" si="157"/>
        <v>0</v>
      </c>
      <c r="AA334" s="120">
        <f t="shared" si="158"/>
        <v>7.8371169394205117E-3</v>
      </c>
      <c r="AB334" s="120">
        <f t="shared" si="159"/>
        <v>-9999</v>
      </c>
      <c r="AC334" s="120">
        <f t="shared" si="160"/>
        <v>0</v>
      </c>
      <c r="AD334" s="120">
        <f t="shared" si="161"/>
        <v>-9999</v>
      </c>
      <c r="AE334" s="120">
        <f t="shared" si="162"/>
        <v>0</v>
      </c>
      <c r="AF334">
        <f t="shared" si="163"/>
        <v>-9999</v>
      </c>
      <c r="AG334" s="136"/>
      <c r="AH334">
        <f t="shared" si="164"/>
        <v>-1.5583209659680162E-2</v>
      </c>
      <c r="AI334">
        <f t="shared" si="165"/>
        <v>1.0156854388407157</v>
      </c>
      <c r="AJ334">
        <f t="shared" si="166"/>
        <v>-0.65561619635665369</v>
      </c>
      <c r="AK334">
        <f t="shared" si="167"/>
        <v>2.5704960239620465E-2</v>
      </c>
      <c r="AL334">
        <f t="shared" si="168"/>
        <v>1.022902850585159</v>
      </c>
      <c r="AM334">
        <f t="shared" si="169"/>
        <v>0.56126581568819556</v>
      </c>
      <c r="AN334" s="120">
        <f t="shared" si="176"/>
        <v>51.262876019763496</v>
      </c>
      <c r="AO334" s="120">
        <f t="shared" si="176"/>
        <v>51.26287601976302</v>
      </c>
      <c r="AP334" s="120">
        <f t="shared" si="176"/>
        <v>51.262876019733497</v>
      </c>
      <c r="AQ334" s="120">
        <f t="shared" si="176"/>
        <v>51.262876017926274</v>
      </c>
      <c r="AR334" s="120">
        <f t="shared" si="176"/>
        <v>51.262875907298294</v>
      </c>
      <c r="AS334" s="120">
        <f t="shared" si="176"/>
        <v>51.262869135290259</v>
      </c>
      <c r="AT334" s="120">
        <f t="shared" si="176"/>
        <v>51.262454727093747</v>
      </c>
      <c r="AU334" s="120">
        <f t="shared" si="170"/>
        <v>51.237579503472098</v>
      </c>
    </row>
    <row r="335" spans="26:48" x14ac:dyDescent="0.2">
      <c r="Z335">
        <f t="shared" si="157"/>
        <v>0</v>
      </c>
      <c r="AA335" s="120">
        <f t="shared" si="158"/>
        <v>7.8371169394205117E-3</v>
      </c>
      <c r="AB335" s="120">
        <f t="shared" si="159"/>
        <v>-9999</v>
      </c>
      <c r="AC335" s="120">
        <f t="shared" si="160"/>
        <v>0</v>
      </c>
      <c r="AD335" s="120">
        <f t="shared" si="161"/>
        <v>-9999</v>
      </c>
      <c r="AE335" s="120">
        <f t="shared" si="162"/>
        <v>0</v>
      </c>
      <c r="AF335">
        <f t="shared" si="163"/>
        <v>-9999</v>
      </c>
      <c r="AG335" s="136"/>
      <c r="AH335">
        <f t="shared" si="164"/>
        <v>-1.5583209659680162E-2</v>
      </c>
      <c r="AI335">
        <f t="shared" si="165"/>
        <v>1.0156854388407157</v>
      </c>
      <c r="AJ335">
        <f t="shared" si="166"/>
        <v>-0.65561619635665369</v>
      </c>
      <c r="AK335">
        <f t="shared" si="167"/>
        <v>2.5704960239620465E-2</v>
      </c>
      <c r="AL335">
        <f t="shared" si="168"/>
        <v>1.022902850585159</v>
      </c>
      <c r="AM335">
        <f t="shared" si="169"/>
        <v>0.56126581568819556</v>
      </c>
      <c r="AN335" s="120">
        <f t="shared" si="176"/>
        <v>51.262876019763496</v>
      </c>
      <c r="AO335" s="120">
        <f t="shared" si="176"/>
        <v>51.26287601976302</v>
      </c>
      <c r="AP335" s="120">
        <f t="shared" si="176"/>
        <v>51.262876019733497</v>
      </c>
      <c r="AQ335" s="120">
        <f t="shared" si="176"/>
        <v>51.262876017926274</v>
      </c>
      <c r="AR335" s="120">
        <f t="shared" si="176"/>
        <v>51.262875907298294</v>
      </c>
      <c r="AS335" s="120">
        <f t="shared" si="176"/>
        <v>51.262869135290259</v>
      </c>
      <c r="AT335" s="120">
        <f t="shared" si="176"/>
        <v>51.262454727093747</v>
      </c>
      <c r="AU335" s="120">
        <f t="shared" si="170"/>
        <v>51.237579503472098</v>
      </c>
      <c r="AV335" s="120"/>
    </row>
    <row r="336" spans="26:48" x14ac:dyDescent="0.2">
      <c r="Z336">
        <f t="shared" si="157"/>
        <v>0</v>
      </c>
      <c r="AA336" s="120">
        <f t="shared" si="158"/>
        <v>7.8371169394205117E-3</v>
      </c>
      <c r="AB336" s="120">
        <f t="shared" si="159"/>
        <v>-9999</v>
      </c>
      <c r="AC336" s="120">
        <f t="shared" si="160"/>
        <v>0</v>
      </c>
      <c r="AD336" s="120">
        <f t="shared" si="161"/>
        <v>-9999</v>
      </c>
      <c r="AE336" s="120">
        <f t="shared" si="162"/>
        <v>0</v>
      </c>
      <c r="AF336">
        <f t="shared" si="163"/>
        <v>-9999</v>
      </c>
      <c r="AG336" s="136"/>
      <c r="AH336">
        <f t="shared" si="164"/>
        <v>-1.5583209659680162E-2</v>
      </c>
      <c r="AI336">
        <f t="shared" si="165"/>
        <v>1.0156854388407157</v>
      </c>
      <c r="AJ336">
        <f t="shared" si="166"/>
        <v>-0.65561619635665369</v>
      </c>
      <c r="AK336">
        <f t="shared" si="167"/>
        <v>2.5704960239620465E-2</v>
      </c>
      <c r="AL336">
        <f t="shared" si="168"/>
        <v>1.022902850585159</v>
      </c>
      <c r="AM336">
        <f t="shared" si="169"/>
        <v>0.56126581568819556</v>
      </c>
      <c r="AN336" s="120">
        <f t="shared" si="176"/>
        <v>51.262876019763496</v>
      </c>
      <c r="AO336" s="120">
        <f t="shared" si="176"/>
        <v>51.26287601976302</v>
      </c>
      <c r="AP336" s="120">
        <f t="shared" si="176"/>
        <v>51.262876019733497</v>
      </c>
      <c r="AQ336" s="120">
        <f t="shared" si="176"/>
        <v>51.262876017926274</v>
      </c>
      <c r="AR336" s="120">
        <f t="shared" si="176"/>
        <v>51.262875907298294</v>
      </c>
      <c r="AS336" s="120">
        <f t="shared" si="176"/>
        <v>51.262869135290259</v>
      </c>
      <c r="AT336" s="120">
        <f t="shared" si="176"/>
        <v>51.262454727093747</v>
      </c>
      <c r="AU336" s="120">
        <f t="shared" si="170"/>
        <v>51.237579503472098</v>
      </c>
    </row>
    <row r="337" spans="26:47" x14ac:dyDescent="0.2">
      <c r="Z337">
        <f t="shared" si="157"/>
        <v>0</v>
      </c>
      <c r="AA337" s="120">
        <f t="shared" si="158"/>
        <v>7.8371169394205117E-3</v>
      </c>
      <c r="AB337" s="120">
        <f t="shared" si="159"/>
        <v>-9999</v>
      </c>
      <c r="AC337" s="120">
        <f t="shared" si="160"/>
        <v>0</v>
      </c>
      <c r="AD337" s="120">
        <f t="shared" si="161"/>
        <v>-9999</v>
      </c>
      <c r="AE337" s="120">
        <f t="shared" si="162"/>
        <v>0</v>
      </c>
      <c r="AF337">
        <f t="shared" si="163"/>
        <v>-9999</v>
      </c>
      <c r="AG337" s="136"/>
      <c r="AH337">
        <f t="shared" si="164"/>
        <v>-1.5583209659680162E-2</v>
      </c>
      <c r="AI337">
        <f t="shared" si="165"/>
        <v>1.0156854388407157</v>
      </c>
      <c r="AJ337">
        <f t="shared" si="166"/>
        <v>-0.65561619635665369</v>
      </c>
      <c r="AK337">
        <f t="shared" si="167"/>
        <v>2.5704960239620465E-2</v>
      </c>
      <c r="AL337">
        <f t="shared" si="168"/>
        <v>1.022902850585159</v>
      </c>
      <c r="AM337">
        <f t="shared" si="169"/>
        <v>0.56126581568819556</v>
      </c>
      <c r="AN337" s="120">
        <f t="shared" si="176"/>
        <v>51.262876019763496</v>
      </c>
      <c r="AO337" s="120">
        <f t="shared" si="176"/>
        <v>51.26287601976302</v>
      </c>
      <c r="AP337" s="120">
        <f t="shared" si="176"/>
        <v>51.262876019733497</v>
      </c>
      <c r="AQ337" s="120">
        <f t="shared" si="176"/>
        <v>51.262876017926274</v>
      </c>
      <c r="AR337" s="120">
        <f t="shared" si="176"/>
        <v>51.262875907298294</v>
      </c>
      <c r="AS337" s="120">
        <f t="shared" si="176"/>
        <v>51.262869135290259</v>
      </c>
      <c r="AT337" s="120">
        <f t="shared" si="176"/>
        <v>51.262454727093747</v>
      </c>
      <c r="AU337" s="120">
        <f t="shared" si="170"/>
        <v>51.237579503472098</v>
      </c>
    </row>
    <row r="338" spans="26:47" x14ac:dyDescent="0.2">
      <c r="Z338">
        <f t="shared" si="157"/>
        <v>0</v>
      </c>
      <c r="AA338" s="120">
        <f t="shared" si="158"/>
        <v>7.8371169394205117E-3</v>
      </c>
      <c r="AB338" s="120">
        <f t="shared" si="159"/>
        <v>-9999</v>
      </c>
      <c r="AC338" s="120">
        <f t="shared" si="160"/>
        <v>0</v>
      </c>
      <c r="AD338" s="120">
        <f t="shared" si="161"/>
        <v>-9999</v>
      </c>
      <c r="AE338" s="120">
        <f t="shared" si="162"/>
        <v>0</v>
      </c>
      <c r="AF338">
        <f t="shared" si="163"/>
        <v>-9999</v>
      </c>
      <c r="AG338" s="136"/>
      <c r="AH338">
        <f t="shared" si="164"/>
        <v>-1.5583209659680162E-2</v>
      </c>
      <c r="AI338">
        <f t="shared" si="165"/>
        <v>1.0156854388407157</v>
      </c>
      <c r="AJ338">
        <f t="shared" si="166"/>
        <v>-0.65561619635665369</v>
      </c>
      <c r="AK338">
        <f t="shared" si="167"/>
        <v>2.5704960239620465E-2</v>
      </c>
      <c r="AL338">
        <f t="shared" si="168"/>
        <v>1.022902850585159</v>
      </c>
      <c r="AM338">
        <f t="shared" si="169"/>
        <v>0.56126581568819556</v>
      </c>
      <c r="AN338" s="120">
        <f t="shared" si="176"/>
        <v>51.262876019763496</v>
      </c>
      <c r="AO338" s="120">
        <f t="shared" si="176"/>
        <v>51.26287601976302</v>
      </c>
      <c r="AP338" s="120">
        <f t="shared" si="176"/>
        <v>51.262876019733497</v>
      </c>
      <c r="AQ338" s="120">
        <f t="shared" si="176"/>
        <v>51.262876017926274</v>
      </c>
      <c r="AR338" s="120">
        <f t="shared" si="176"/>
        <v>51.262875907298294</v>
      </c>
      <c r="AS338" s="120">
        <f t="shared" si="176"/>
        <v>51.262869135290259</v>
      </c>
      <c r="AT338" s="120">
        <f t="shared" si="176"/>
        <v>51.262454727093747</v>
      </c>
      <c r="AU338" s="120">
        <f t="shared" si="170"/>
        <v>51.237579503472098</v>
      </c>
    </row>
    <row r="339" spans="26:47" x14ac:dyDescent="0.2">
      <c r="Z339">
        <f t="shared" si="157"/>
        <v>0</v>
      </c>
      <c r="AA339" s="120">
        <f t="shared" si="158"/>
        <v>7.8371169394205117E-3</v>
      </c>
      <c r="AB339" s="120">
        <f t="shared" si="159"/>
        <v>-9999</v>
      </c>
      <c r="AC339" s="120">
        <f t="shared" si="160"/>
        <v>0</v>
      </c>
      <c r="AD339" s="120">
        <f t="shared" si="161"/>
        <v>-9999</v>
      </c>
      <c r="AE339" s="120">
        <f t="shared" si="162"/>
        <v>0</v>
      </c>
      <c r="AF339">
        <f t="shared" si="163"/>
        <v>-9999</v>
      </c>
      <c r="AG339" s="136"/>
      <c r="AH339">
        <f t="shared" si="164"/>
        <v>-1.5583209659680162E-2</v>
      </c>
      <c r="AI339">
        <f t="shared" si="165"/>
        <v>1.0156854388407157</v>
      </c>
      <c r="AJ339">
        <f t="shared" si="166"/>
        <v>-0.65561619635665369</v>
      </c>
      <c r="AK339">
        <f t="shared" si="167"/>
        <v>2.5704960239620465E-2</v>
      </c>
      <c r="AL339">
        <f t="shared" si="168"/>
        <v>1.022902850585159</v>
      </c>
      <c r="AM339">
        <f t="shared" si="169"/>
        <v>0.56126581568819556</v>
      </c>
      <c r="AN339" s="120">
        <f t="shared" si="176"/>
        <v>51.262876019763496</v>
      </c>
      <c r="AO339" s="120">
        <f t="shared" si="176"/>
        <v>51.26287601976302</v>
      </c>
      <c r="AP339" s="120">
        <f t="shared" si="176"/>
        <v>51.262876019733497</v>
      </c>
      <c r="AQ339" s="120">
        <f t="shared" si="176"/>
        <v>51.262876017926274</v>
      </c>
      <c r="AR339" s="120">
        <f t="shared" si="176"/>
        <v>51.262875907298294</v>
      </c>
      <c r="AS339" s="120">
        <f t="shared" si="176"/>
        <v>51.262869135290259</v>
      </c>
      <c r="AT339" s="120">
        <f t="shared" si="176"/>
        <v>51.262454727093747</v>
      </c>
      <c r="AU339" s="120">
        <f t="shared" si="170"/>
        <v>51.237579503472098</v>
      </c>
    </row>
    <row r="340" spans="26:47" x14ac:dyDescent="0.2">
      <c r="Z340">
        <f t="shared" si="157"/>
        <v>0</v>
      </c>
      <c r="AA340" s="120">
        <f t="shared" si="158"/>
        <v>7.8371169394205117E-3</v>
      </c>
      <c r="AB340" s="120">
        <f t="shared" si="159"/>
        <v>-9999</v>
      </c>
      <c r="AC340" s="120">
        <f t="shared" si="160"/>
        <v>0</v>
      </c>
      <c r="AD340" s="120">
        <f t="shared" si="161"/>
        <v>-9999</v>
      </c>
      <c r="AE340" s="120">
        <f t="shared" si="162"/>
        <v>0</v>
      </c>
      <c r="AF340">
        <f t="shared" si="163"/>
        <v>-9999</v>
      </c>
      <c r="AG340" s="136"/>
      <c r="AH340">
        <f t="shared" si="164"/>
        <v>-1.5583209659680162E-2</v>
      </c>
      <c r="AI340">
        <f t="shared" si="165"/>
        <v>1.0156854388407157</v>
      </c>
      <c r="AJ340">
        <f t="shared" si="166"/>
        <v>-0.65561619635665369</v>
      </c>
      <c r="AK340">
        <f t="shared" si="167"/>
        <v>2.5704960239620465E-2</v>
      </c>
      <c r="AL340">
        <f t="shared" si="168"/>
        <v>1.022902850585159</v>
      </c>
      <c r="AM340">
        <f t="shared" si="169"/>
        <v>0.56126581568819556</v>
      </c>
      <c r="AN340" s="120">
        <f t="shared" si="176"/>
        <v>51.262876019763496</v>
      </c>
      <c r="AO340" s="120">
        <f t="shared" si="176"/>
        <v>51.26287601976302</v>
      </c>
      <c r="AP340" s="120">
        <f t="shared" si="176"/>
        <v>51.262876019733497</v>
      </c>
      <c r="AQ340" s="120">
        <f t="shared" si="176"/>
        <v>51.262876017926274</v>
      </c>
      <c r="AR340" s="120">
        <f t="shared" si="176"/>
        <v>51.262875907298294</v>
      </c>
      <c r="AS340" s="120">
        <f t="shared" si="176"/>
        <v>51.262869135290259</v>
      </c>
      <c r="AT340" s="120">
        <f t="shared" si="176"/>
        <v>51.262454727093747</v>
      </c>
      <c r="AU340" s="120">
        <f t="shared" si="170"/>
        <v>51.237579503472098</v>
      </c>
    </row>
    <row r="341" spans="26:47" x14ac:dyDescent="0.2">
      <c r="Z341">
        <f t="shared" ref="Z341:Z404" si="177">F341</f>
        <v>0</v>
      </c>
      <c r="AA341" s="120">
        <f t="shared" ref="AA341:AA404" si="178">AB$3+AB$4*Z341+AB$5*Z341^2+AH341</f>
        <v>7.8371169394205117E-3</v>
      </c>
      <c r="AB341" s="120">
        <f t="shared" ref="AB341:AB404" si="179">IF(S341&lt;&gt;0,G341-AH341, -9999)</f>
        <v>-9999</v>
      </c>
      <c r="AC341" s="120">
        <f t="shared" ref="AC341:AC404" si="180">+G341-P341</f>
        <v>0</v>
      </c>
      <c r="AD341" s="120">
        <f t="shared" ref="AD341:AD404" si="181">IF(S341&lt;&gt;0,G341-AA341, -9999)</f>
        <v>-9999</v>
      </c>
      <c r="AE341" s="120">
        <f t="shared" ref="AE341:AE404" si="182">+(G341-AA341)^2*S341</f>
        <v>0</v>
      </c>
      <c r="AF341">
        <f t="shared" ref="AF341:AF404" si="183">IF(S341&lt;&gt;0,G341-P341, -9999)</f>
        <v>-9999</v>
      </c>
      <c r="AG341" s="136"/>
      <c r="AH341">
        <f t="shared" ref="AH341:AH404" si="184">$AB$6*($AB$11/AI341*AJ341+$AB$12)</f>
        <v>-1.5583209659680162E-2</v>
      </c>
      <c r="AI341">
        <f t="shared" ref="AI341:AI404" si="185">1+$AB$7*COS(AL341)</f>
        <v>1.0156854388407157</v>
      </c>
      <c r="AJ341">
        <f t="shared" ref="AJ341:AJ404" si="186">SIN(AL341+RADIANS($AB$9))</f>
        <v>-0.65561619635665369</v>
      </c>
      <c r="AK341">
        <f t="shared" ref="AK341:AK404" si="187">$AB$7*SIN(AL341)</f>
        <v>2.5704960239620465E-2</v>
      </c>
      <c r="AL341">
        <f t="shared" ref="AL341:AL404" si="188">2*ATAN(AM341)</f>
        <v>1.022902850585159</v>
      </c>
      <c r="AM341">
        <f t="shared" ref="AM341:AM404" si="189">SQRT((1+$AB$7)/(1-$AB$7))*TAN(AN341/2)</f>
        <v>0.56126581568819556</v>
      </c>
      <c r="AN341" s="120">
        <f t="shared" ref="AN341:AT350" si="190">$AU341+$AB$7*SIN(AO341)</f>
        <v>51.262876019763496</v>
      </c>
      <c r="AO341" s="120">
        <f t="shared" si="190"/>
        <v>51.26287601976302</v>
      </c>
      <c r="AP341" s="120">
        <f t="shared" si="190"/>
        <v>51.262876019733497</v>
      </c>
      <c r="AQ341" s="120">
        <f t="shared" si="190"/>
        <v>51.262876017926274</v>
      </c>
      <c r="AR341" s="120">
        <f t="shared" si="190"/>
        <v>51.262875907298294</v>
      </c>
      <c r="AS341" s="120">
        <f t="shared" si="190"/>
        <v>51.262869135290259</v>
      </c>
      <c r="AT341" s="120">
        <f t="shared" si="190"/>
        <v>51.262454727093747</v>
      </c>
      <c r="AU341" s="120">
        <f t="shared" ref="AU341:AU404" si="191">RADIANS($AB$9)+$AB$18*(F341-AB$15)</f>
        <v>51.237579503472098</v>
      </c>
    </row>
    <row r="342" spans="26:47" x14ac:dyDescent="0.2">
      <c r="Z342">
        <f t="shared" si="177"/>
        <v>0</v>
      </c>
      <c r="AA342" s="120">
        <f t="shared" si="178"/>
        <v>7.8371169394205117E-3</v>
      </c>
      <c r="AB342" s="120">
        <f t="shared" si="179"/>
        <v>-9999</v>
      </c>
      <c r="AC342" s="120">
        <f t="shared" si="180"/>
        <v>0</v>
      </c>
      <c r="AD342" s="120">
        <f t="shared" si="181"/>
        <v>-9999</v>
      </c>
      <c r="AE342" s="120">
        <f t="shared" si="182"/>
        <v>0</v>
      </c>
      <c r="AF342">
        <f t="shared" si="183"/>
        <v>-9999</v>
      </c>
      <c r="AG342" s="136"/>
      <c r="AH342">
        <f t="shared" si="184"/>
        <v>-1.5583209659680162E-2</v>
      </c>
      <c r="AI342">
        <f t="shared" si="185"/>
        <v>1.0156854388407157</v>
      </c>
      <c r="AJ342">
        <f t="shared" si="186"/>
        <v>-0.65561619635665369</v>
      </c>
      <c r="AK342">
        <f t="shared" si="187"/>
        <v>2.5704960239620465E-2</v>
      </c>
      <c r="AL342">
        <f t="shared" si="188"/>
        <v>1.022902850585159</v>
      </c>
      <c r="AM342">
        <f t="shared" si="189"/>
        <v>0.56126581568819556</v>
      </c>
      <c r="AN342" s="120">
        <f t="shared" si="190"/>
        <v>51.262876019763496</v>
      </c>
      <c r="AO342" s="120">
        <f t="shared" si="190"/>
        <v>51.26287601976302</v>
      </c>
      <c r="AP342" s="120">
        <f t="shared" si="190"/>
        <v>51.262876019733497</v>
      </c>
      <c r="AQ342" s="120">
        <f t="shared" si="190"/>
        <v>51.262876017926274</v>
      </c>
      <c r="AR342" s="120">
        <f t="shared" si="190"/>
        <v>51.262875907298294</v>
      </c>
      <c r="AS342" s="120">
        <f t="shared" si="190"/>
        <v>51.262869135290259</v>
      </c>
      <c r="AT342" s="120">
        <f t="shared" si="190"/>
        <v>51.262454727093747</v>
      </c>
      <c r="AU342" s="120">
        <f t="shared" si="191"/>
        <v>51.237579503472098</v>
      </c>
    </row>
    <row r="343" spans="26:47" x14ac:dyDescent="0.2">
      <c r="Z343">
        <f t="shared" si="177"/>
        <v>0</v>
      </c>
      <c r="AA343" s="120">
        <f t="shared" si="178"/>
        <v>7.8371169394205117E-3</v>
      </c>
      <c r="AB343" s="120">
        <f t="shared" si="179"/>
        <v>-9999</v>
      </c>
      <c r="AC343" s="120">
        <f t="shared" si="180"/>
        <v>0</v>
      </c>
      <c r="AD343" s="120">
        <f t="shared" si="181"/>
        <v>-9999</v>
      </c>
      <c r="AE343" s="120">
        <f t="shared" si="182"/>
        <v>0</v>
      </c>
      <c r="AF343">
        <f t="shared" si="183"/>
        <v>-9999</v>
      </c>
      <c r="AG343" s="136"/>
      <c r="AH343">
        <f t="shared" si="184"/>
        <v>-1.5583209659680162E-2</v>
      </c>
      <c r="AI343">
        <f t="shared" si="185"/>
        <v>1.0156854388407157</v>
      </c>
      <c r="AJ343">
        <f t="shared" si="186"/>
        <v>-0.65561619635665369</v>
      </c>
      <c r="AK343">
        <f t="shared" si="187"/>
        <v>2.5704960239620465E-2</v>
      </c>
      <c r="AL343">
        <f t="shared" si="188"/>
        <v>1.022902850585159</v>
      </c>
      <c r="AM343">
        <f t="shared" si="189"/>
        <v>0.56126581568819556</v>
      </c>
      <c r="AN343" s="120">
        <f t="shared" si="190"/>
        <v>51.262876019763496</v>
      </c>
      <c r="AO343" s="120">
        <f t="shared" si="190"/>
        <v>51.26287601976302</v>
      </c>
      <c r="AP343" s="120">
        <f t="shared" si="190"/>
        <v>51.262876019733497</v>
      </c>
      <c r="AQ343" s="120">
        <f t="shared" si="190"/>
        <v>51.262876017926274</v>
      </c>
      <c r="AR343" s="120">
        <f t="shared" si="190"/>
        <v>51.262875907298294</v>
      </c>
      <c r="AS343" s="120">
        <f t="shared" si="190"/>
        <v>51.262869135290259</v>
      </c>
      <c r="AT343" s="120">
        <f t="shared" si="190"/>
        <v>51.262454727093747</v>
      </c>
      <c r="AU343" s="120">
        <f t="shared" si="191"/>
        <v>51.237579503472098</v>
      </c>
    </row>
    <row r="344" spans="26:47" x14ac:dyDescent="0.2">
      <c r="Z344">
        <f t="shared" si="177"/>
        <v>0</v>
      </c>
      <c r="AA344" s="120">
        <f t="shared" si="178"/>
        <v>7.8371169394205117E-3</v>
      </c>
      <c r="AB344" s="120">
        <f t="shared" si="179"/>
        <v>-9999</v>
      </c>
      <c r="AC344" s="120">
        <f t="shared" si="180"/>
        <v>0</v>
      </c>
      <c r="AD344" s="120">
        <f t="shared" si="181"/>
        <v>-9999</v>
      </c>
      <c r="AE344" s="120">
        <f t="shared" si="182"/>
        <v>0</v>
      </c>
      <c r="AF344">
        <f t="shared" si="183"/>
        <v>-9999</v>
      </c>
      <c r="AG344" s="136"/>
      <c r="AH344">
        <f t="shared" si="184"/>
        <v>-1.5583209659680162E-2</v>
      </c>
      <c r="AI344">
        <f t="shared" si="185"/>
        <v>1.0156854388407157</v>
      </c>
      <c r="AJ344">
        <f t="shared" si="186"/>
        <v>-0.65561619635665369</v>
      </c>
      <c r="AK344">
        <f t="shared" si="187"/>
        <v>2.5704960239620465E-2</v>
      </c>
      <c r="AL344">
        <f t="shared" si="188"/>
        <v>1.022902850585159</v>
      </c>
      <c r="AM344">
        <f t="shared" si="189"/>
        <v>0.56126581568819556</v>
      </c>
      <c r="AN344" s="120">
        <f t="shared" si="190"/>
        <v>51.262876019763496</v>
      </c>
      <c r="AO344" s="120">
        <f t="shared" si="190"/>
        <v>51.26287601976302</v>
      </c>
      <c r="AP344" s="120">
        <f t="shared" si="190"/>
        <v>51.262876019733497</v>
      </c>
      <c r="AQ344" s="120">
        <f t="shared" si="190"/>
        <v>51.262876017926274</v>
      </c>
      <c r="AR344" s="120">
        <f t="shared" si="190"/>
        <v>51.262875907298294</v>
      </c>
      <c r="AS344" s="120">
        <f t="shared" si="190"/>
        <v>51.262869135290259</v>
      </c>
      <c r="AT344" s="120">
        <f t="shared" si="190"/>
        <v>51.262454727093747</v>
      </c>
      <c r="AU344" s="120">
        <f t="shared" si="191"/>
        <v>51.237579503472098</v>
      </c>
    </row>
    <row r="345" spans="26:47" x14ac:dyDescent="0.2">
      <c r="Z345">
        <f t="shared" si="177"/>
        <v>0</v>
      </c>
      <c r="AA345" s="120">
        <f t="shared" si="178"/>
        <v>7.8371169394205117E-3</v>
      </c>
      <c r="AB345" s="120">
        <f t="shared" si="179"/>
        <v>-9999</v>
      </c>
      <c r="AC345" s="120">
        <f t="shared" si="180"/>
        <v>0</v>
      </c>
      <c r="AD345" s="120">
        <f t="shared" si="181"/>
        <v>-9999</v>
      </c>
      <c r="AE345" s="120">
        <f t="shared" si="182"/>
        <v>0</v>
      </c>
      <c r="AF345">
        <f t="shared" si="183"/>
        <v>-9999</v>
      </c>
      <c r="AG345" s="136"/>
      <c r="AH345">
        <f t="shared" si="184"/>
        <v>-1.5583209659680162E-2</v>
      </c>
      <c r="AI345">
        <f t="shared" si="185"/>
        <v>1.0156854388407157</v>
      </c>
      <c r="AJ345">
        <f t="shared" si="186"/>
        <v>-0.65561619635665369</v>
      </c>
      <c r="AK345">
        <f t="shared" si="187"/>
        <v>2.5704960239620465E-2</v>
      </c>
      <c r="AL345">
        <f t="shared" si="188"/>
        <v>1.022902850585159</v>
      </c>
      <c r="AM345">
        <f t="shared" si="189"/>
        <v>0.56126581568819556</v>
      </c>
      <c r="AN345" s="120">
        <f t="shared" si="190"/>
        <v>51.262876019763496</v>
      </c>
      <c r="AO345" s="120">
        <f t="shared" si="190"/>
        <v>51.26287601976302</v>
      </c>
      <c r="AP345" s="120">
        <f t="shared" si="190"/>
        <v>51.262876019733497</v>
      </c>
      <c r="AQ345" s="120">
        <f t="shared" si="190"/>
        <v>51.262876017926274</v>
      </c>
      <c r="AR345" s="120">
        <f t="shared" si="190"/>
        <v>51.262875907298294</v>
      </c>
      <c r="AS345" s="120">
        <f t="shared" si="190"/>
        <v>51.262869135290259</v>
      </c>
      <c r="AT345" s="120">
        <f t="shared" si="190"/>
        <v>51.262454727093747</v>
      </c>
      <c r="AU345" s="120">
        <f t="shared" si="191"/>
        <v>51.237579503472098</v>
      </c>
    </row>
    <row r="346" spans="26:47" x14ac:dyDescent="0.2">
      <c r="Z346">
        <f t="shared" si="177"/>
        <v>0</v>
      </c>
      <c r="AA346" s="120">
        <f t="shared" si="178"/>
        <v>7.8371169394205117E-3</v>
      </c>
      <c r="AB346" s="120">
        <f t="shared" si="179"/>
        <v>-9999</v>
      </c>
      <c r="AC346" s="120">
        <f t="shared" si="180"/>
        <v>0</v>
      </c>
      <c r="AD346" s="120">
        <f t="shared" si="181"/>
        <v>-9999</v>
      </c>
      <c r="AE346" s="120">
        <f t="shared" si="182"/>
        <v>0</v>
      </c>
      <c r="AF346">
        <f t="shared" si="183"/>
        <v>-9999</v>
      </c>
      <c r="AG346" s="136"/>
      <c r="AH346">
        <f t="shared" si="184"/>
        <v>-1.5583209659680162E-2</v>
      </c>
      <c r="AI346">
        <f t="shared" si="185"/>
        <v>1.0156854388407157</v>
      </c>
      <c r="AJ346">
        <f t="shared" si="186"/>
        <v>-0.65561619635665369</v>
      </c>
      <c r="AK346">
        <f t="shared" si="187"/>
        <v>2.5704960239620465E-2</v>
      </c>
      <c r="AL346">
        <f t="shared" si="188"/>
        <v>1.022902850585159</v>
      </c>
      <c r="AM346">
        <f t="shared" si="189"/>
        <v>0.56126581568819556</v>
      </c>
      <c r="AN346" s="120">
        <f t="shared" si="190"/>
        <v>51.262876019763496</v>
      </c>
      <c r="AO346" s="120">
        <f t="shared" si="190"/>
        <v>51.26287601976302</v>
      </c>
      <c r="AP346" s="120">
        <f t="shared" si="190"/>
        <v>51.262876019733497</v>
      </c>
      <c r="AQ346" s="120">
        <f t="shared" si="190"/>
        <v>51.262876017926274</v>
      </c>
      <c r="AR346" s="120">
        <f t="shared" si="190"/>
        <v>51.262875907298294</v>
      </c>
      <c r="AS346" s="120">
        <f t="shared" si="190"/>
        <v>51.262869135290259</v>
      </c>
      <c r="AT346" s="120">
        <f t="shared" si="190"/>
        <v>51.262454727093747</v>
      </c>
      <c r="AU346" s="120">
        <f t="shared" si="191"/>
        <v>51.237579503472098</v>
      </c>
    </row>
    <row r="347" spans="26:47" x14ac:dyDescent="0.2">
      <c r="Z347">
        <f t="shared" si="177"/>
        <v>0</v>
      </c>
      <c r="AA347" s="120">
        <f t="shared" si="178"/>
        <v>7.8371169394205117E-3</v>
      </c>
      <c r="AB347" s="120">
        <f t="shared" si="179"/>
        <v>-9999</v>
      </c>
      <c r="AC347" s="120">
        <f t="shared" si="180"/>
        <v>0</v>
      </c>
      <c r="AD347" s="120">
        <f t="shared" si="181"/>
        <v>-9999</v>
      </c>
      <c r="AE347" s="120">
        <f t="shared" si="182"/>
        <v>0</v>
      </c>
      <c r="AF347">
        <f t="shared" si="183"/>
        <v>-9999</v>
      </c>
      <c r="AG347" s="136"/>
      <c r="AH347">
        <f t="shared" si="184"/>
        <v>-1.5583209659680162E-2</v>
      </c>
      <c r="AI347">
        <f t="shared" si="185"/>
        <v>1.0156854388407157</v>
      </c>
      <c r="AJ347">
        <f t="shared" si="186"/>
        <v>-0.65561619635665369</v>
      </c>
      <c r="AK347">
        <f t="shared" si="187"/>
        <v>2.5704960239620465E-2</v>
      </c>
      <c r="AL347">
        <f t="shared" si="188"/>
        <v>1.022902850585159</v>
      </c>
      <c r="AM347">
        <f t="shared" si="189"/>
        <v>0.56126581568819556</v>
      </c>
      <c r="AN347" s="120">
        <f t="shared" si="190"/>
        <v>51.262876019763496</v>
      </c>
      <c r="AO347" s="120">
        <f t="shared" si="190"/>
        <v>51.26287601976302</v>
      </c>
      <c r="AP347" s="120">
        <f t="shared" si="190"/>
        <v>51.262876019733497</v>
      </c>
      <c r="AQ347" s="120">
        <f t="shared" si="190"/>
        <v>51.262876017926274</v>
      </c>
      <c r="AR347" s="120">
        <f t="shared" si="190"/>
        <v>51.262875907298294</v>
      </c>
      <c r="AS347" s="120">
        <f t="shared" si="190"/>
        <v>51.262869135290259</v>
      </c>
      <c r="AT347" s="120">
        <f t="shared" si="190"/>
        <v>51.262454727093747</v>
      </c>
      <c r="AU347" s="120">
        <f t="shared" si="191"/>
        <v>51.237579503472098</v>
      </c>
    </row>
    <row r="348" spans="26:47" x14ac:dyDescent="0.2">
      <c r="Z348">
        <f t="shared" si="177"/>
        <v>0</v>
      </c>
      <c r="AA348" s="120">
        <f t="shared" si="178"/>
        <v>7.8371169394205117E-3</v>
      </c>
      <c r="AB348" s="120">
        <f t="shared" si="179"/>
        <v>-9999</v>
      </c>
      <c r="AC348" s="120">
        <f t="shared" si="180"/>
        <v>0</v>
      </c>
      <c r="AD348" s="120">
        <f t="shared" si="181"/>
        <v>-9999</v>
      </c>
      <c r="AE348" s="120">
        <f t="shared" si="182"/>
        <v>0</v>
      </c>
      <c r="AF348">
        <f t="shared" si="183"/>
        <v>-9999</v>
      </c>
      <c r="AG348" s="136"/>
      <c r="AH348">
        <f t="shared" si="184"/>
        <v>-1.5583209659680162E-2</v>
      </c>
      <c r="AI348">
        <f t="shared" si="185"/>
        <v>1.0156854388407157</v>
      </c>
      <c r="AJ348">
        <f t="shared" si="186"/>
        <v>-0.65561619635665369</v>
      </c>
      <c r="AK348">
        <f t="shared" si="187"/>
        <v>2.5704960239620465E-2</v>
      </c>
      <c r="AL348">
        <f t="shared" si="188"/>
        <v>1.022902850585159</v>
      </c>
      <c r="AM348">
        <f t="shared" si="189"/>
        <v>0.56126581568819556</v>
      </c>
      <c r="AN348" s="120">
        <f t="shared" si="190"/>
        <v>51.262876019763496</v>
      </c>
      <c r="AO348" s="120">
        <f t="shared" si="190"/>
        <v>51.26287601976302</v>
      </c>
      <c r="AP348" s="120">
        <f t="shared" si="190"/>
        <v>51.262876019733497</v>
      </c>
      <c r="AQ348" s="120">
        <f t="shared" si="190"/>
        <v>51.262876017926274</v>
      </c>
      <c r="AR348" s="120">
        <f t="shared" si="190"/>
        <v>51.262875907298294</v>
      </c>
      <c r="AS348" s="120">
        <f t="shared" si="190"/>
        <v>51.262869135290259</v>
      </c>
      <c r="AT348" s="120">
        <f t="shared" si="190"/>
        <v>51.262454727093747</v>
      </c>
      <c r="AU348" s="120">
        <f t="shared" si="191"/>
        <v>51.237579503472098</v>
      </c>
    </row>
    <row r="349" spans="26:47" x14ac:dyDescent="0.2">
      <c r="Z349">
        <f t="shared" si="177"/>
        <v>0</v>
      </c>
      <c r="AA349" s="120">
        <f t="shared" si="178"/>
        <v>7.8371169394205117E-3</v>
      </c>
      <c r="AB349" s="120">
        <f t="shared" si="179"/>
        <v>-9999</v>
      </c>
      <c r="AC349" s="120">
        <f t="shared" si="180"/>
        <v>0</v>
      </c>
      <c r="AD349" s="120">
        <f t="shared" si="181"/>
        <v>-9999</v>
      </c>
      <c r="AE349" s="120">
        <f t="shared" si="182"/>
        <v>0</v>
      </c>
      <c r="AF349">
        <f t="shared" si="183"/>
        <v>-9999</v>
      </c>
      <c r="AG349" s="136"/>
      <c r="AH349">
        <f t="shared" si="184"/>
        <v>-1.5583209659680162E-2</v>
      </c>
      <c r="AI349">
        <f t="shared" si="185"/>
        <v>1.0156854388407157</v>
      </c>
      <c r="AJ349">
        <f t="shared" si="186"/>
        <v>-0.65561619635665369</v>
      </c>
      <c r="AK349">
        <f t="shared" si="187"/>
        <v>2.5704960239620465E-2</v>
      </c>
      <c r="AL349">
        <f t="shared" si="188"/>
        <v>1.022902850585159</v>
      </c>
      <c r="AM349">
        <f t="shared" si="189"/>
        <v>0.56126581568819556</v>
      </c>
      <c r="AN349" s="120">
        <f t="shared" si="190"/>
        <v>51.262876019763496</v>
      </c>
      <c r="AO349" s="120">
        <f t="shared" si="190"/>
        <v>51.26287601976302</v>
      </c>
      <c r="AP349" s="120">
        <f t="shared" si="190"/>
        <v>51.262876019733497</v>
      </c>
      <c r="AQ349" s="120">
        <f t="shared" si="190"/>
        <v>51.262876017926274</v>
      </c>
      <c r="AR349" s="120">
        <f t="shared" si="190"/>
        <v>51.262875907298294</v>
      </c>
      <c r="AS349" s="120">
        <f t="shared" si="190"/>
        <v>51.262869135290259</v>
      </c>
      <c r="AT349" s="120">
        <f t="shared" si="190"/>
        <v>51.262454727093747</v>
      </c>
      <c r="AU349" s="120">
        <f t="shared" si="191"/>
        <v>51.237579503472098</v>
      </c>
    </row>
    <row r="350" spans="26:47" x14ac:dyDescent="0.2">
      <c r="Z350">
        <f t="shared" si="177"/>
        <v>0</v>
      </c>
      <c r="AA350" s="120">
        <f t="shared" si="178"/>
        <v>7.8371169394205117E-3</v>
      </c>
      <c r="AB350" s="120">
        <f t="shared" si="179"/>
        <v>-9999</v>
      </c>
      <c r="AC350" s="120">
        <f t="shared" si="180"/>
        <v>0</v>
      </c>
      <c r="AD350" s="120">
        <f t="shared" si="181"/>
        <v>-9999</v>
      </c>
      <c r="AE350" s="120">
        <f t="shared" si="182"/>
        <v>0</v>
      </c>
      <c r="AF350">
        <f t="shared" si="183"/>
        <v>-9999</v>
      </c>
      <c r="AG350" s="136"/>
      <c r="AH350">
        <f t="shared" si="184"/>
        <v>-1.5583209659680162E-2</v>
      </c>
      <c r="AI350">
        <f t="shared" si="185"/>
        <v>1.0156854388407157</v>
      </c>
      <c r="AJ350">
        <f t="shared" si="186"/>
        <v>-0.65561619635665369</v>
      </c>
      <c r="AK350">
        <f t="shared" si="187"/>
        <v>2.5704960239620465E-2</v>
      </c>
      <c r="AL350">
        <f t="shared" si="188"/>
        <v>1.022902850585159</v>
      </c>
      <c r="AM350">
        <f t="shared" si="189"/>
        <v>0.56126581568819556</v>
      </c>
      <c r="AN350" s="120">
        <f t="shared" si="190"/>
        <v>51.262876019763496</v>
      </c>
      <c r="AO350" s="120">
        <f t="shared" si="190"/>
        <v>51.26287601976302</v>
      </c>
      <c r="AP350" s="120">
        <f t="shared" si="190"/>
        <v>51.262876019733497</v>
      </c>
      <c r="AQ350" s="120">
        <f t="shared" si="190"/>
        <v>51.262876017926274</v>
      </c>
      <c r="AR350" s="120">
        <f t="shared" si="190"/>
        <v>51.262875907298294</v>
      </c>
      <c r="AS350" s="120">
        <f t="shared" si="190"/>
        <v>51.262869135290259</v>
      </c>
      <c r="AT350" s="120">
        <f t="shared" si="190"/>
        <v>51.262454727093747</v>
      </c>
      <c r="AU350" s="120">
        <f t="shared" si="191"/>
        <v>51.237579503472098</v>
      </c>
    </row>
    <row r="351" spans="26:47" x14ac:dyDescent="0.2">
      <c r="Z351">
        <f t="shared" si="177"/>
        <v>0</v>
      </c>
      <c r="AA351" s="120">
        <f t="shared" si="178"/>
        <v>7.8371169394205117E-3</v>
      </c>
      <c r="AB351" s="120">
        <f t="shared" si="179"/>
        <v>-9999</v>
      </c>
      <c r="AC351" s="120">
        <f t="shared" si="180"/>
        <v>0</v>
      </c>
      <c r="AD351" s="120">
        <f t="shared" si="181"/>
        <v>-9999</v>
      </c>
      <c r="AE351" s="120">
        <f t="shared" si="182"/>
        <v>0</v>
      </c>
      <c r="AF351">
        <f t="shared" si="183"/>
        <v>-9999</v>
      </c>
      <c r="AG351" s="136"/>
      <c r="AH351">
        <f t="shared" si="184"/>
        <v>-1.5583209659680162E-2</v>
      </c>
      <c r="AI351">
        <f t="shared" si="185"/>
        <v>1.0156854388407157</v>
      </c>
      <c r="AJ351">
        <f t="shared" si="186"/>
        <v>-0.65561619635665369</v>
      </c>
      <c r="AK351">
        <f t="shared" si="187"/>
        <v>2.5704960239620465E-2</v>
      </c>
      <c r="AL351">
        <f t="shared" si="188"/>
        <v>1.022902850585159</v>
      </c>
      <c r="AM351">
        <f t="shared" si="189"/>
        <v>0.56126581568819556</v>
      </c>
      <c r="AN351" s="120">
        <f t="shared" ref="AN351:AT360" si="192">$AU351+$AB$7*SIN(AO351)</f>
        <v>51.262876019763496</v>
      </c>
      <c r="AO351" s="120">
        <f t="shared" si="192"/>
        <v>51.26287601976302</v>
      </c>
      <c r="AP351" s="120">
        <f t="shared" si="192"/>
        <v>51.262876019733497</v>
      </c>
      <c r="AQ351" s="120">
        <f t="shared" si="192"/>
        <v>51.262876017926274</v>
      </c>
      <c r="AR351" s="120">
        <f t="shared" si="192"/>
        <v>51.262875907298294</v>
      </c>
      <c r="AS351" s="120">
        <f t="shared" si="192"/>
        <v>51.262869135290259</v>
      </c>
      <c r="AT351" s="120">
        <f t="shared" si="192"/>
        <v>51.262454727093747</v>
      </c>
      <c r="AU351" s="120">
        <f t="shared" si="191"/>
        <v>51.237579503472098</v>
      </c>
    </row>
    <row r="352" spans="26:47" x14ac:dyDescent="0.2">
      <c r="Z352">
        <f t="shared" si="177"/>
        <v>0</v>
      </c>
      <c r="AA352" s="120">
        <f t="shared" si="178"/>
        <v>7.8371169394205117E-3</v>
      </c>
      <c r="AB352" s="120">
        <f t="shared" si="179"/>
        <v>-9999</v>
      </c>
      <c r="AC352" s="120">
        <f t="shared" si="180"/>
        <v>0</v>
      </c>
      <c r="AD352" s="120">
        <f t="shared" si="181"/>
        <v>-9999</v>
      </c>
      <c r="AE352" s="120">
        <f t="shared" si="182"/>
        <v>0</v>
      </c>
      <c r="AF352">
        <f t="shared" si="183"/>
        <v>-9999</v>
      </c>
      <c r="AG352" s="136"/>
      <c r="AH352">
        <f t="shared" si="184"/>
        <v>-1.5583209659680162E-2</v>
      </c>
      <c r="AI352">
        <f t="shared" si="185"/>
        <v>1.0156854388407157</v>
      </c>
      <c r="AJ352">
        <f t="shared" si="186"/>
        <v>-0.65561619635665369</v>
      </c>
      <c r="AK352">
        <f t="shared" si="187"/>
        <v>2.5704960239620465E-2</v>
      </c>
      <c r="AL352">
        <f t="shared" si="188"/>
        <v>1.022902850585159</v>
      </c>
      <c r="AM352">
        <f t="shared" si="189"/>
        <v>0.56126581568819556</v>
      </c>
      <c r="AN352" s="120">
        <f t="shared" si="192"/>
        <v>51.262876019763496</v>
      </c>
      <c r="AO352" s="120">
        <f t="shared" si="192"/>
        <v>51.26287601976302</v>
      </c>
      <c r="AP352" s="120">
        <f t="shared" si="192"/>
        <v>51.262876019733497</v>
      </c>
      <c r="AQ352" s="120">
        <f t="shared" si="192"/>
        <v>51.262876017926274</v>
      </c>
      <c r="AR352" s="120">
        <f t="shared" si="192"/>
        <v>51.262875907298294</v>
      </c>
      <c r="AS352" s="120">
        <f t="shared" si="192"/>
        <v>51.262869135290259</v>
      </c>
      <c r="AT352" s="120">
        <f t="shared" si="192"/>
        <v>51.262454727093747</v>
      </c>
      <c r="AU352" s="120">
        <f t="shared" si="191"/>
        <v>51.237579503472098</v>
      </c>
    </row>
    <row r="353" spans="26:64" x14ac:dyDescent="0.2">
      <c r="Z353">
        <f t="shared" si="177"/>
        <v>0</v>
      </c>
      <c r="AA353" s="120">
        <f t="shared" si="178"/>
        <v>7.8371169394205117E-3</v>
      </c>
      <c r="AB353" s="120">
        <f t="shared" si="179"/>
        <v>-9999</v>
      </c>
      <c r="AC353" s="120">
        <f t="shared" si="180"/>
        <v>0</v>
      </c>
      <c r="AD353" s="120">
        <f t="shared" si="181"/>
        <v>-9999</v>
      </c>
      <c r="AE353" s="120">
        <f t="shared" si="182"/>
        <v>0</v>
      </c>
      <c r="AF353">
        <f t="shared" si="183"/>
        <v>-9999</v>
      </c>
      <c r="AG353" s="136"/>
      <c r="AH353">
        <f t="shared" si="184"/>
        <v>-1.5583209659680162E-2</v>
      </c>
      <c r="AI353">
        <f t="shared" si="185"/>
        <v>1.0156854388407157</v>
      </c>
      <c r="AJ353">
        <f t="shared" si="186"/>
        <v>-0.65561619635665369</v>
      </c>
      <c r="AK353">
        <f t="shared" si="187"/>
        <v>2.5704960239620465E-2</v>
      </c>
      <c r="AL353">
        <f t="shared" si="188"/>
        <v>1.022902850585159</v>
      </c>
      <c r="AM353">
        <f t="shared" si="189"/>
        <v>0.56126581568819556</v>
      </c>
      <c r="AN353" s="120">
        <f t="shared" si="192"/>
        <v>51.262876019763496</v>
      </c>
      <c r="AO353" s="120">
        <f t="shared" si="192"/>
        <v>51.26287601976302</v>
      </c>
      <c r="AP353" s="120">
        <f t="shared" si="192"/>
        <v>51.262876019733497</v>
      </c>
      <c r="AQ353" s="120">
        <f t="shared" si="192"/>
        <v>51.262876017926274</v>
      </c>
      <c r="AR353" s="120">
        <f t="shared" si="192"/>
        <v>51.262875907298294</v>
      </c>
      <c r="AS353" s="120">
        <f t="shared" si="192"/>
        <v>51.262869135290259</v>
      </c>
      <c r="AT353" s="120">
        <f t="shared" si="192"/>
        <v>51.262454727093747</v>
      </c>
      <c r="AU353" s="120">
        <f t="shared" si="191"/>
        <v>51.237579503472098</v>
      </c>
      <c r="AV353" s="120"/>
    </row>
    <row r="354" spans="26:64" x14ac:dyDescent="0.2">
      <c r="Z354">
        <f t="shared" si="177"/>
        <v>0</v>
      </c>
      <c r="AA354" s="120">
        <f t="shared" si="178"/>
        <v>7.8371169394205117E-3</v>
      </c>
      <c r="AB354" s="120">
        <f t="shared" si="179"/>
        <v>-9999</v>
      </c>
      <c r="AC354" s="120">
        <f t="shared" si="180"/>
        <v>0</v>
      </c>
      <c r="AD354" s="120">
        <f t="shared" si="181"/>
        <v>-9999</v>
      </c>
      <c r="AE354" s="120">
        <f t="shared" si="182"/>
        <v>0</v>
      </c>
      <c r="AF354">
        <f t="shared" si="183"/>
        <v>-9999</v>
      </c>
      <c r="AG354" s="136"/>
      <c r="AH354">
        <f t="shared" si="184"/>
        <v>-1.5583209659680162E-2</v>
      </c>
      <c r="AI354">
        <f t="shared" si="185"/>
        <v>1.0156854388407157</v>
      </c>
      <c r="AJ354">
        <f t="shared" si="186"/>
        <v>-0.65561619635665369</v>
      </c>
      <c r="AK354">
        <f t="shared" si="187"/>
        <v>2.5704960239620465E-2</v>
      </c>
      <c r="AL354">
        <f t="shared" si="188"/>
        <v>1.022902850585159</v>
      </c>
      <c r="AM354">
        <f t="shared" si="189"/>
        <v>0.56126581568819556</v>
      </c>
      <c r="AN354" s="120">
        <f t="shared" si="192"/>
        <v>51.262876019763496</v>
      </c>
      <c r="AO354" s="120">
        <f t="shared" si="192"/>
        <v>51.26287601976302</v>
      </c>
      <c r="AP354" s="120">
        <f t="shared" si="192"/>
        <v>51.262876019733497</v>
      </c>
      <c r="AQ354" s="120">
        <f t="shared" si="192"/>
        <v>51.262876017926274</v>
      </c>
      <c r="AR354" s="120">
        <f t="shared" si="192"/>
        <v>51.262875907298294</v>
      </c>
      <c r="AS354" s="120">
        <f t="shared" si="192"/>
        <v>51.262869135290259</v>
      </c>
      <c r="AT354" s="120">
        <f t="shared" si="192"/>
        <v>51.262454727093747</v>
      </c>
      <c r="AU354" s="120">
        <f t="shared" si="191"/>
        <v>51.237579503472098</v>
      </c>
    </row>
    <row r="355" spans="26:64" x14ac:dyDescent="0.2">
      <c r="Z355">
        <f t="shared" si="177"/>
        <v>0</v>
      </c>
      <c r="AA355" s="120">
        <f t="shared" si="178"/>
        <v>7.8371169394205117E-3</v>
      </c>
      <c r="AB355" s="120">
        <f t="shared" si="179"/>
        <v>-9999</v>
      </c>
      <c r="AC355" s="120">
        <f t="shared" si="180"/>
        <v>0</v>
      </c>
      <c r="AD355" s="120">
        <f t="shared" si="181"/>
        <v>-9999</v>
      </c>
      <c r="AE355" s="120">
        <f t="shared" si="182"/>
        <v>0</v>
      </c>
      <c r="AF355">
        <f t="shared" si="183"/>
        <v>-9999</v>
      </c>
      <c r="AG355" s="136"/>
      <c r="AH355">
        <f t="shared" si="184"/>
        <v>-1.5583209659680162E-2</v>
      </c>
      <c r="AI355">
        <f t="shared" si="185"/>
        <v>1.0156854388407157</v>
      </c>
      <c r="AJ355">
        <f t="shared" si="186"/>
        <v>-0.65561619635665369</v>
      </c>
      <c r="AK355">
        <f t="shared" si="187"/>
        <v>2.5704960239620465E-2</v>
      </c>
      <c r="AL355">
        <f t="shared" si="188"/>
        <v>1.022902850585159</v>
      </c>
      <c r="AM355">
        <f t="shared" si="189"/>
        <v>0.56126581568819556</v>
      </c>
      <c r="AN355" s="120">
        <f t="shared" si="192"/>
        <v>51.262876019763496</v>
      </c>
      <c r="AO355" s="120">
        <f t="shared" si="192"/>
        <v>51.26287601976302</v>
      </c>
      <c r="AP355" s="120">
        <f t="shared" si="192"/>
        <v>51.262876019733497</v>
      </c>
      <c r="AQ355" s="120">
        <f t="shared" si="192"/>
        <v>51.262876017926274</v>
      </c>
      <c r="AR355" s="120">
        <f t="shared" si="192"/>
        <v>51.262875907298294</v>
      </c>
      <c r="AS355" s="120">
        <f t="shared" si="192"/>
        <v>51.262869135290259</v>
      </c>
      <c r="AT355" s="120">
        <f t="shared" si="192"/>
        <v>51.262454727093747</v>
      </c>
      <c r="AU355" s="120">
        <f t="shared" si="191"/>
        <v>51.237579503472098</v>
      </c>
    </row>
    <row r="356" spans="26:64" x14ac:dyDescent="0.2">
      <c r="Z356">
        <f t="shared" si="177"/>
        <v>0</v>
      </c>
      <c r="AA356" s="120">
        <f t="shared" si="178"/>
        <v>7.8371169394205117E-3</v>
      </c>
      <c r="AB356" s="120">
        <f t="shared" si="179"/>
        <v>-9999</v>
      </c>
      <c r="AC356" s="120">
        <f t="shared" si="180"/>
        <v>0</v>
      </c>
      <c r="AD356" s="120">
        <f t="shared" si="181"/>
        <v>-9999</v>
      </c>
      <c r="AE356" s="120">
        <f t="shared" si="182"/>
        <v>0</v>
      </c>
      <c r="AF356">
        <f t="shared" si="183"/>
        <v>-9999</v>
      </c>
      <c r="AG356" s="136"/>
      <c r="AH356">
        <f t="shared" si="184"/>
        <v>-1.5583209659680162E-2</v>
      </c>
      <c r="AI356">
        <f t="shared" si="185"/>
        <v>1.0156854388407157</v>
      </c>
      <c r="AJ356">
        <f t="shared" si="186"/>
        <v>-0.65561619635665369</v>
      </c>
      <c r="AK356">
        <f t="shared" si="187"/>
        <v>2.5704960239620465E-2</v>
      </c>
      <c r="AL356">
        <f t="shared" si="188"/>
        <v>1.022902850585159</v>
      </c>
      <c r="AM356">
        <f t="shared" si="189"/>
        <v>0.56126581568819556</v>
      </c>
      <c r="AN356" s="120">
        <f t="shared" si="192"/>
        <v>51.262876019763496</v>
      </c>
      <c r="AO356" s="120">
        <f t="shared" si="192"/>
        <v>51.26287601976302</v>
      </c>
      <c r="AP356" s="120">
        <f t="shared" si="192"/>
        <v>51.262876019733497</v>
      </c>
      <c r="AQ356" s="120">
        <f t="shared" si="192"/>
        <v>51.262876017926274</v>
      </c>
      <c r="AR356" s="120">
        <f t="shared" si="192"/>
        <v>51.262875907298294</v>
      </c>
      <c r="AS356" s="120">
        <f t="shared" si="192"/>
        <v>51.262869135290259</v>
      </c>
      <c r="AT356" s="120">
        <f t="shared" si="192"/>
        <v>51.262454727093747</v>
      </c>
      <c r="AU356" s="120">
        <f t="shared" si="191"/>
        <v>51.237579503472098</v>
      </c>
    </row>
    <row r="357" spans="26:64" x14ac:dyDescent="0.2">
      <c r="Z357">
        <f t="shared" si="177"/>
        <v>0</v>
      </c>
      <c r="AA357" s="120">
        <f t="shared" si="178"/>
        <v>7.8371169394205117E-3</v>
      </c>
      <c r="AB357" s="120">
        <f t="shared" si="179"/>
        <v>-9999</v>
      </c>
      <c r="AC357" s="120">
        <f t="shared" si="180"/>
        <v>0</v>
      </c>
      <c r="AD357" s="120">
        <f t="shared" si="181"/>
        <v>-9999</v>
      </c>
      <c r="AE357" s="120">
        <f t="shared" si="182"/>
        <v>0</v>
      </c>
      <c r="AF357">
        <f t="shared" si="183"/>
        <v>-9999</v>
      </c>
      <c r="AG357" s="136"/>
      <c r="AH357">
        <f t="shared" si="184"/>
        <v>-1.5583209659680162E-2</v>
      </c>
      <c r="AI357">
        <f t="shared" si="185"/>
        <v>1.0156854388407157</v>
      </c>
      <c r="AJ357">
        <f t="shared" si="186"/>
        <v>-0.65561619635665369</v>
      </c>
      <c r="AK357">
        <f t="shared" si="187"/>
        <v>2.5704960239620465E-2</v>
      </c>
      <c r="AL357">
        <f t="shared" si="188"/>
        <v>1.022902850585159</v>
      </c>
      <c r="AM357">
        <f t="shared" si="189"/>
        <v>0.56126581568819556</v>
      </c>
      <c r="AN357" s="120">
        <f t="shared" si="192"/>
        <v>51.262876019763496</v>
      </c>
      <c r="AO357" s="120">
        <f t="shared" si="192"/>
        <v>51.26287601976302</v>
      </c>
      <c r="AP357" s="120">
        <f t="shared" si="192"/>
        <v>51.262876019733497</v>
      </c>
      <c r="AQ357" s="120">
        <f t="shared" si="192"/>
        <v>51.262876017926274</v>
      </c>
      <c r="AR357" s="120">
        <f t="shared" si="192"/>
        <v>51.262875907298294</v>
      </c>
      <c r="AS357" s="120">
        <f t="shared" si="192"/>
        <v>51.262869135290259</v>
      </c>
      <c r="AT357" s="120">
        <f t="shared" si="192"/>
        <v>51.262454727093747</v>
      </c>
      <c r="AU357" s="120">
        <f t="shared" si="191"/>
        <v>51.237579503472098</v>
      </c>
    </row>
    <row r="358" spans="26:64" x14ac:dyDescent="0.2">
      <c r="Z358">
        <f t="shared" si="177"/>
        <v>0</v>
      </c>
      <c r="AA358" s="120">
        <f t="shared" si="178"/>
        <v>7.8371169394205117E-3</v>
      </c>
      <c r="AB358" s="120">
        <f t="shared" si="179"/>
        <v>-9999</v>
      </c>
      <c r="AC358" s="120">
        <f t="shared" si="180"/>
        <v>0</v>
      </c>
      <c r="AD358" s="120">
        <f t="shared" si="181"/>
        <v>-9999</v>
      </c>
      <c r="AE358" s="120">
        <f t="shared" si="182"/>
        <v>0</v>
      </c>
      <c r="AF358">
        <f t="shared" si="183"/>
        <v>-9999</v>
      </c>
      <c r="AG358" s="136"/>
      <c r="AH358">
        <f t="shared" si="184"/>
        <v>-1.5583209659680162E-2</v>
      </c>
      <c r="AI358">
        <f t="shared" si="185"/>
        <v>1.0156854388407157</v>
      </c>
      <c r="AJ358">
        <f t="shared" si="186"/>
        <v>-0.65561619635665369</v>
      </c>
      <c r="AK358">
        <f t="shared" si="187"/>
        <v>2.5704960239620465E-2</v>
      </c>
      <c r="AL358">
        <f t="shared" si="188"/>
        <v>1.022902850585159</v>
      </c>
      <c r="AM358">
        <f t="shared" si="189"/>
        <v>0.56126581568819556</v>
      </c>
      <c r="AN358" s="120">
        <f t="shared" si="192"/>
        <v>51.262876019763496</v>
      </c>
      <c r="AO358" s="120">
        <f t="shared" si="192"/>
        <v>51.26287601976302</v>
      </c>
      <c r="AP358" s="120">
        <f t="shared" si="192"/>
        <v>51.262876019733497</v>
      </c>
      <c r="AQ358" s="120">
        <f t="shared" si="192"/>
        <v>51.262876017926274</v>
      </c>
      <c r="AR358" s="120">
        <f t="shared" si="192"/>
        <v>51.262875907298294</v>
      </c>
      <c r="AS358" s="120">
        <f t="shared" si="192"/>
        <v>51.262869135290259</v>
      </c>
      <c r="AT358" s="120">
        <f t="shared" si="192"/>
        <v>51.262454727093747</v>
      </c>
      <c r="AU358" s="120">
        <f t="shared" si="191"/>
        <v>51.237579503472098</v>
      </c>
    </row>
    <row r="359" spans="26:64" x14ac:dyDescent="0.2">
      <c r="Z359">
        <f t="shared" si="177"/>
        <v>0</v>
      </c>
      <c r="AA359" s="120">
        <f t="shared" si="178"/>
        <v>7.8371169394205117E-3</v>
      </c>
      <c r="AB359" s="120">
        <f t="shared" si="179"/>
        <v>-9999</v>
      </c>
      <c r="AC359" s="120">
        <f t="shared" si="180"/>
        <v>0</v>
      </c>
      <c r="AD359" s="120">
        <f t="shared" si="181"/>
        <v>-9999</v>
      </c>
      <c r="AE359" s="120">
        <f t="shared" si="182"/>
        <v>0</v>
      </c>
      <c r="AF359">
        <f t="shared" si="183"/>
        <v>-9999</v>
      </c>
      <c r="AG359" s="136"/>
      <c r="AH359">
        <f t="shared" si="184"/>
        <v>-1.5583209659680162E-2</v>
      </c>
      <c r="AI359">
        <f t="shared" si="185"/>
        <v>1.0156854388407157</v>
      </c>
      <c r="AJ359">
        <f t="shared" si="186"/>
        <v>-0.65561619635665369</v>
      </c>
      <c r="AK359">
        <f t="shared" si="187"/>
        <v>2.5704960239620465E-2</v>
      </c>
      <c r="AL359">
        <f t="shared" si="188"/>
        <v>1.022902850585159</v>
      </c>
      <c r="AM359">
        <f t="shared" si="189"/>
        <v>0.56126581568819556</v>
      </c>
      <c r="AN359" s="120">
        <f t="shared" si="192"/>
        <v>51.262876019763496</v>
      </c>
      <c r="AO359" s="120">
        <f t="shared" si="192"/>
        <v>51.26287601976302</v>
      </c>
      <c r="AP359" s="120">
        <f t="shared" si="192"/>
        <v>51.262876019733497</v>
      </c>
      <c r="AQ359" s="120">
        <f t="shared" si="192"/>
        <v>51.262876017926274</v>
      </c>
      <c r="AR359" s="120">
        <f t="shared" si="192"/>
        <v>51.262875907298294</v>
      </c>
      <c r="AS359" s="120">
        <f t="shared" si="192"/>
        <v>51.262869135290259</v>
      </c>
      <c r="AT359" s="120">
        <f t="shared" si="192"/>
        <v>51.262454727093747</v>
      </c>
      <c r="AU359" s="120">
        <f t="shared" si="191"/>
        <v>51.237579503472098</v>
      </c>
    </row>
    <row r="360" spans="26:64" x14ac:dyDescent="0.2">
      <c r="Z360">
        <f t="shared" si="177"/>
        <v>0</v>
      </c>
      <c r="AA360" s="120">
        <f t="shared" si="178"/>
        <v>7.8371169394205117E-3</v>
      </c>
      <c r="AB360" s="120">
        <f t="shared" si="179"/>
        <v>-9999</v>
      </c>
      <c r="AC360" s="120">
        <f t="shared" si="180"/>
        <v>0</v>
      </c>
      <c r="AD360" s="120">
        <f t="shared" si="181"/>
        <v>-9999</v>
      </c>
      <c r="AE360" s="120">
        <f t="shared" si="182"/>
        <v>0</v>
      </c>
      <c r="AF360">
        <f t="shared" si="183"/>
        <v>-9999</v>
      </c>
      <c r="AG360" s="136"/>
      <c r="AH360">
        <f t="shared" si="184"/>
        <v>-1.5583209659680162E-2</v>
      </c>
      <c r="AI360">
        <f t="shared" si="185"/>
        <v>1.0156854388407157</v>
      </c>
      <c r="AJ360">
        <f t="shared" si="186"/>
        <v>-0.65561619635665369</v>
      </c>
      <c r="AK360">
        <f t="shared" si="187"/>
        <v>2.5704960239620465E-2</v>
      </c>
      <c r="AL360">
        <f t="shared" si="188"/>
        <v>1.022902850585159</v>
      </c>
      <c r="AM360">
        <f t="shared" si="189"/>
        <v>0.56126581568819556</v>
      </c>
      <c r="AN360" s="120">
        <f t="shared" si="192"/>
        <v>51.262876019763496</v>
      </c>
      <c r="AO360" s="120">
        <f t="shared" si="192"/>
        <v>51.26287601976302</v>
      </c>
      <c r="AP360" s="120">
        <f t="shared" si="192"/>
        <v>51.262876019733497</v>
      </c>
      <c r="AQ360" s="120">
        <f t="shared" si="192"/>
        <v>51.262876017926274</v>
      </c>
      <c r="AR360" s="120">
        <f t="shared" si="192"/>
        <v>51.262875907298294</v>
      </c>
      <c r="AS360" s="120">
        <f t="shared" si="192"/>
        <v>51.262869135290259</v>
      </c>
      <c r="AT360" s="120">
        <f t="shared" si="192"/>
        <v>51.262454727093747</v>
      </c>
      <c r="AU360" s="120">
        <f t="shared" si="191"/>
        <v>51.237579503472098</v>
      </c>
    </row>
    <row r="361" spans="26:64" x14ac:dyDescent="0.2">
      <c r="Z361">
        <f t="shared" si="177"/>
        <v>0</v>
      </c>
      <c r="AA361" s="120">
        <f t="shared" si="178"/>
        <v>7.8371169394205117E-3</v>
      </c>
      <c r="AB361" s="120">
        <f t="shared" si="179"/>
        <v>-9999</v>
      </c>
      <c r="AC361" s="120">
        <f t="shared" si="180"/>
        <v>0</v>
      </c>
      <c r="AD361" s="120">
        <f t="shared" si="181"/>
        <v>-9999</v>
      </c>
      <c r="AE361" s="120">
        <f t="shared" si="182"/>
        <v>0</v>
      </c>
      <c r="AF361">
        <f t="shared" si="183"/>
        <v>-9999</v>
      </c>
      <c r="AG361" s="136"/>
      <c r="AH361">
        <f t="shared" si="184"/>
        <v>-1.5583209659680162E-2</v>
      </c>
      <c r="AI361">
        <f t="shared" si="185"/>
        <v>1.0156854388407157</v>
      </c>
      <c r="AJ361">
        <f t="shared" si="186"/>
        <v>-0.65561619635665369</v>
      </c>
      <c r="AK361">
        <f t="shared" si="187"/>
        <v>2.5704960239620465E-2</v>
      </c>
      <c r="AL361">
        <f t="shared" si="188"/>
        <v>1.022902850585159</v>
      </c>
      <c r="AM361">
        <f t="shared" si="189"/>
        <v>0.56126581568819556</v>
      </c>
      <c r="AN361" s="120">
        <f t="shared" ref="AN361:AT370" si="193">$AU361+$AB$7*SIN(AO361)</f>
        <v>51.262876019763496</v>
      </c>
      <c r="AO361" s="120">
        <f t="shared" si="193"/>
        <v>51.26287601976302</v>
      </c>
      <c r="AP361" s="120">
        <f t="shared" si="193"/>
        <v>51.262876019733497</v>
      </c>
      <c r="AQ361" s="120">
        <f t="shared" si="193"/>
        <v>51.262876017926274</v>
      </c>
      <c r="AR361" s="120">
        <f t="shared" si="193"/>
        <v>51.262875907298294</v>
      </c>
      <c r="AS361" s="120">
        <f t="shared" si="193"/>
        <v>51.262869135290259</v>
      </c>
      <c r="AT361" s="120">
        <f t="shared" si="193"/>
        <v>51.262454727093747</v>
      </c>
      <c r="AU361" s="120">
        <f t="shared" si="191"/>
        <v>51.237579503472098</v>
      </c>
    </row>
    <row r="362" spans="26:64" x14ac:dyDescent="0.2">
      <c r="Z362">
        <f t="shared" si="177"/>
        <v>0</v>
      </c>
      <c r="AA362" s="120">
        <f t="shared" si="178"/>
        <v>7.8371169394205117E-3</v>
      </c>
      <c r="AB362" s="120">
        <f t="shared" si="179"/>
        <v>-9999</v>
      </c>
      <c r="AC362" s="120">
        <f t="shared" si="180"/>
        <v>0</v>
      </c>
      <c r="AD362" s="120">
        <f t="shared" si="181"/>
        <v>-9999</v>
      </c>
      <c r="AE362" s="120">
        <f t="shared" si="182"/>
        <v>0</v>
      </c>
      <c r="AF362">
        <f t="shared" si="183"/>
        <v>-9999</v>
      </c>
      <c r="AG362" s="136"/>
      <c r="AH362">
        <f t="shared" si="184"/>
        <v>-1.5583209659680162E-2</v>
      </c>
      <c r="AI362">
        <f t="shared" si="185"/>
        <v>1.0156854388407157</v>
      </c>
      <c r="AJ362">
        <f t="shared" si="186"/>
        <v>-0.65561619635665369</v>
      </c>
      <c r="AK362">
        <f t="shared" si="187"/>
        <v>2.5704960239620465E-2</v>
      </c>
      <c r="AL362">
        <f t="shared" si="188"/>
        <v>1.022902850585159</v>
      </c>
      <c r="AM362">
        <f t="shared" si="189"/>
        <v>0.56126581568819556</v>
      </c>
      <c r="AN362" s="120">
        <f t="shared" si="193"/>
        <v>51.262876019763496</v>
      </c>
      <c r="AO362" s="120">
        <f t="shared" si="193"/>
        <v>51.26287601976302</v>
      </c>
      <c r="AP362" s="120">
        <f t="shared" si="193"/>
        <v>51.262876019733497</v>
      </c>
      <c r="AQ362" s="120">
        <f t="shared" si="193"/>
        <v>51.262876017926274</v>
      </c>
      <c r="AR362" s="120">
        <f t="shared" si="193"/>
        <v>51.262875907298294</v>
      </c>
      <c r="AS362" s="120">
        <f t="shared" si="193"/>
        <v>51.262869135290259</v>
      </c>
      <c r="AT362" s="120">
        <f t="shared" si="193"/>
        <v>51.262454727093747</v>
      </c>
      <c r="AU362" s="120">
        <f t="shared" si="191"/>
        <v>51.237579503472098</v>
      </c>
    </row>
    <row r="363" spans="26:64" x14ac:dyDescent="0.2">
      <c r="Z363">
        <f t="shared" si="177"/>
        <v>0</v>
      </c>
      <c r="AA363" s="120">
        <f t="shared" si="178"/>
        <v>7.8371169394205117E-3</v>
      </c>
      <c r="AB363" s="120">
        <f t="shared" si="179"/>
        <v>-9999</v>
      </c>
      <c r="AC363" s="120">
        <f t="shared" si="180"/>
        <v>0</v>
      </c>
      <c r="AD363" s="120">
        <f t="shared" si="181"/>
        <v>-9999</v>
      </c>
      <c r="AE363" s="120">
        <f t="shared" si="182"/>
        <v>0</v>
      </c>
      <c r="AF363">
        <f t="shared" si="183"/>
        <v>-9999</v>
      </c>
      <c r="AG363" s="136"/>
      <c r="AH363">
        <f t="shared" si="184"/>
        <v>-1.5583209659680162E-2</v>
      </c>
      <c r="AI363">
        <f t="shared" si="185"/>
        <v>1.0156854388407157</v>
      </c>
      <c r="AJ363">
        <f t="shared" si="186"/>
        <v>-0.65561619635665369</v>
      </c>
      <c r="AK363">
        <f t="shared" si="187"/>
        <v>2.5704960239620465E-2</v>
      </c>
      <c r="AL363">
        <f t="shared" si="188"/>
        <v>1.022902850585159</v>
      </c>
      <c r="AM363">
        <f t="shared" si="189"/>
        <v>0.56126581568819556</v>
      </c>
      <c r="AN363" s="120">
        <f t="shared" si="193"/>
        <v>51.262876019763496</v>
      </c>
      <c r="AO363" s="120">
        <f t="shared" si="193"/>
        <v>51.26287601976302</v>
      </c>
      <c r="AP363" s="120">
        <f t="shared" si="193"/>
        <v>51.262876019733497</v>
      </c>
      <c r="AQ363" s="120">
        <f t="shared" si="193"/>
        <v>51.262876017926274</v>
      </c>
      <c r="AR363" s="120">
        <f t="shared" si="193"/>
        <v>51.262875907298294</v>
      </c>
      <c r="AS363" s="120">
        <f t="shared" si="193"/>
        <v>51.262869135290259</v>
      </c>
      <c r="AT363" s="120">
        <f t="shared" si="193"/>
        <v>51.262454727093747</v>
      </c>
      <c r="AU363" s="120">
        <f t="shared" si="191"/>
        <v>51.237579503472098</v>
      </c>
    </row>
    <row r="364" spans="26:64" x14ac:dyDescent="0.2">
      <c r="Z364">
        <f t="shared" si="177"/>
        <v>0</v>
      </c>
      <c r="AA364" s="120">
        <f t="shared" si="178"/>
        <v>7.8371169394205117E-3</v>
      </c>
      <c r="AB364" s="120">
        <f t="shared" si="179"/>
        <v>-9999</v>
      </c>
      <c r="AC364" s="120">
        <f t="shared" si="180"/>
        <v>0</v>
      </c>
      <c r="AD364" s="120">
        <f t="shared" si="181"/>
        <v>-9999</v>
      </c>
      <c r="AE364" s="120">
        <f t="shared" si="182"/>
        <v>0</v>
      </c>
      <c r="AF364">
        <f t="shared" si="183"/>
        <v>-9999</v>
      </c>
      <c r="AG364" s="136"/>
      <c r="AH364">
        <f t="shared" si="184"/>
        <v>-1.5583209659680162E-2</v>
      </c>
      <c r="AI364">
        <f t="shared" si="185"/>
        <v>1.0156854388407157</v>
      </c>
      <c r="AJ364">
        <f t="shared" si="186"/>
        <v>-0.65561619635665369</v>
      </c>
      <c r="AK364">
        <f t="shared" si="187"/>
        <v>2.5704960239620465E-2</v>
      </c>
      <c r="AL364">
        <f t="shared" si="188"/>
        <v>1.022902850585159</v>
      </c>
      <c r="AM364">
        <f t="shared" si="189"/>
        <v>0.56126581568819556</v>
      </c>
      <c r="AN364" s="120">
        <f t="shared" si="193"/>
        <v>51.262876019763496</v>
      </c>
      <c r="AO364" s="120">
        <f t="shared" si="193"/>
        <v>51.26287601976302</v>
      </c>
      <c r="AP364" s="120">
        <f t="shared" si="193"/>
        <v>51.262876019733497</v>
      </c>
      <c r="AQ364" s="120">
        <f t="shared" si="193"/>
        <v>51.262876017926274</v>
      </c>
      <c r="AR364" s="120">
        <f t="shared" si="193"/>
        <v>51.262875907298294</v>
      </c>
      <c r="AS364" s="120">
        <f t="shared" si="193"/>
        <v>51.262869135290259</v>
      </c>
      <c r="AT364" s="120">
        <f t="shared" si="193"/>
        <v>51.262454727093747</v>
      </c>
      <c r="AU364" s="120">
        <f t="shared" si="191"/>
        <v>51.237579503472098</v>
      </c>
    </row>
    <row r="365" spans="26:64" x14ac:dyDescent="0.2">
      <c r="Z365">
        <f t="shared" si="177"/>
        <v>0</v>
      </c>
      <c r="AA365" s="120">
        <f t="shared" si="178"/>
        <v>7.8371169394205117E-3</v>
      </c>
      <c r="AB365" s="120">
        <f t="shared" si="179"/>
        <v>-9999</v>
      </c>
      <c r="AC365" s="120">
        <f t="shared" si="180"/>
        <v>0</v>
      </c>
      <c r="AD365" s="120">
        <f t="shared" si="181"/>
        <v>-9999</v>
      </c>
      <c r="AE365" s="120">
        <f t="shared" si="182"/>
        <v>0</v>
      </c>
      <c r="AF365">
        <f t="shared" si="183"/>
        <v>-9999</v>
      </c>
      <c r="AG365" s="136"/>
      <c r="AH365">
        <f t="shared" si="184"/>
        <v>-1.5583209659680162E-2</v>
      </c>
      <c r="AI365">
        <f t="shared" si="185"/>
        <v>1.0156854388407157</v>
      </c>
      <c r="AJ365">
        <f t="shared" si="186"/>
        <v>-0.65561619635665369</v>
      </c>
      <c r="AK365">
        <f t="shared" si="187"/>
        <v>2.5704960239620465E-2</v>
      </c>
      <c r="AL365">
        <f t="shared" si="188"/>
        <v>1.022902850585159</v>
      </c>
      <c r="AM365">
        <f t="shared" si="189"/>
        <v>0.56126581568819556</v>
      </c>
      <c r="AN365" s="120">
        <f t="shared" si="193"/>
        <v>51.262876019763496</v>
      </c>
      <c r="AO365" s="120">
        <f t="shared" si="193"/>
        <v>51.26287601976302</v>
      </c>
      <c r="AP365" s="120">
        <f t="shared" si="193"/>
        <v>51.262876019733497</v>
      </c>
      <c r="AQ365" s="120">
        <f t="shared" si="193"/>
        <v>51.262876017926274</v>
      </c>
      <c r="AR365" s="120">
        <f t="shared" si="193"/>
        <v>51.262875907298294</v>
      </c>
      <c r="AS365" s="120">
        <f t="shared" si="193"/>
        <v>51.262869135290259</v>
      </c>
      <c r="AT365" s="120">
        <f t="shared" si="193"/>
        <v>51.262454727093747</v>
      </c>
      <c r="AU365" s="120">
        <f t="shared" si="191"/>
        <v>51.237579503472098</v>
      </c>
    </row>
    <row r="366" spans="26:64" x14ac:dyDescent="0.2">
      <c r="Z366">
        <f t="shared" si="177"/>
        <v>0</v>
      </c>
      <c r="AA366" s="120">
        <f t="shared" si="178"/>
        <v>7.8371169394205117E-3</v>
      </c>
      <c r="AB366" s="120">
        <f t="shared" si="179"/>
        <v>-9999</v>
      </c>
      <c r="AC366" s="120">
        <f t="shared" si="180"/>
        <v>0</v>
      </c>
      <c r="AD366" s="120">
        <f t="shared" si="181"/>
        <v>-9999</v>
      </c>
      <c r="AE366" s="120">
        <f t="shared" si="182"/>
        <v>0</v>
      </c>
      <c r="AF366">
        <f t="shared" si="183"/>
        <v>-9999</v>
      </c>
      <c r="AG366" s="136"/>
      <c r="AH366">
        <f t="shared" si="184"/>
        <v>-1.5583209659680162E-2</v>
      </c>
      <c r="AI366">
        <f t="shared" si="185"/>
        <v>1.0156854388407157</v>
      </c>
      <c r="AJ366">
        <f t="shared" si="186"/>
        <v>-0.65561619635665369</v>
      </c>
      <c r="AK366">
        <f t="shared" si="187"/>
        <v>2.5704960239620465E-2</v>
      </c>
      <c r="AL366">
        <f t="shared" si="188"/>
        <v>1.022902850585159</v>
      </c>
      <c r="AM366">
        <f t="shared" si="189"/>
        <v>0.56126581568819556</v>
      </c>
      <c r="AN366" s="120">
        <f t="shared" si="193"/>
        <v>51.262876019763496</v>
      </c>
      <c r="AO366" s="120">
        <f t="shared" si="193"/>
        <v>51.26287601976302</v>
      </c>
      <c r="AP366" s="120">
        <f t="shared" si="193"/>
        <v>51.262876019733497</v>
      </c>
      <c r="AQ366" s="120">
        <f t="shared" si="193"/>
        <v>51.262876017926274</v>
      </c>
      <c r="AR366" s="120">
        <f t="shared" si="193"/>
        <v>51.262875907298294</v>
      </c>
      <c r="AS366" s="120">
        <f t="shared" si="193"/>
        <v>51.262869135290259</v>
      </c>
      <c r="AT366" s="120">
        <f t="shared" si="193"/>
        <v>51.262454727093747</v>
      </c>
      <c r="AU366" s="120">
        <f t="shared" si="191"/>
        <v>51.237579503472098</v>
      </c>
      <c r="AV366" s="120"/>
      <c r="AW366" s="120"/>
      <c r="AX366" s="120"/>
      <c r="AY366" s="120"/>
      <c r="AZ366" s="120"/>
      <c r="BA366" s="120"/>
      <c r="BB366" s="120"/>
      <c r="BC366" s="120"/>
      <c r="BD366" s="120"/>
      <c r="BE366" s="120"/>
      <c r="BF366" s="120"/>
      <c r="BG366" s="120"/>
      <c r="BH366" s="120"/>
      <c r="BI366" s="120"/>
      <c r="BJ366" s="120"/>
      <c r="BK366" s="120"/>
      <c r="BL366" s="120"/>
    </row>
    <row r="367" spans="26:64" x14ac:dyDescent="0.2">
      <c r="Z367">
        <f t="shared" si="177"/>
        <v>0</v>
      </c>
      <c r="AA367" s="120">
        <f t="shared" si="178"/>
        <v>7.8371169394205117E-3</v>
      </c>
      <c r="AB367" s="120">
        <f t="shared" si="179"/>
        <v>-9999</v>
      </c>
      <c r="AC367" s="120">
        <f t="shared" si="180"/>
        <v>0</v>
      </c>
      <c r="AD367" s="120">
        <f t="shared" si="181"/>
        <v>-9999</v>
      </c>
      <c r="AE367" s="120">
        <f t="shared" si="182"/>
        <v>0</v>
      </c>
      <c r="AF367">
        <f t="shared" si="183"/>
        <v>-9999</v>
      </c>
      <c r="AG367" s="136"/>
      <c r="AH367">
        <f t="shared" si="184"/>
        <v>-1.5583209659680162E-2</v>
      </c>
      <c r="AI367">
        <f t="shared" si="185"/>
        <v>1.0156854388407157</v>
      </c>
      <c r="AJ367">
        <f t="shared" si="186"/>
        <v>-0.65561619635665369</v>
      </c>
      <c r="AK367">
        <f t="shared" si="187"/>
        <v>2.5704960239620465E-2</v>
      </c>
      <c r="AL367">
        <f t="shared" si="188"/>
        <v>1.022902850585159</v>
      </c>
      <c r="AM367">
        <f t="shared" si="189"/>
        <v>0.56126581568819556</v>
      </c>
      <c r="AN367" s="120">
        <f t="shared" si="193"/>
        <v>51.262876019763496</v>
      </c>
      <c r="AO367" s="120">
        <f t="shared" si="193"/>
        <v>51.26287601976302</v>
      </c>
      <c r="AP367" s="120">
        <f t="shared" si="193"/>
        <v>51.262876019733497</v>
      </c>
      <c r="AQ367" s="120">
        <f t="shared" si="193"/>
        <v>51.262876017926274</v>
      </c>
      <c r="AR367" s="120">
        <f t="shared" si="193"/>
        <v>51.262875907298294</v>
      </c>
      <c r="AS367" s="120">
        <f t="shared" si="193"/>
        <v>51.262869135290259</v>
      </c>
      <c r="AT367" s="120">
        <f t="shared" si="193"/>
        <v>51.262454727093747</v>
      </c>
      <c r="AU367" s="120">
        <f t="shared" si="191"/>
        <v>51.237579503472098</v>
      </c>
    </row>
    <row r="368" spans="26:64" x14ac:dyDescent="0.2">
      <c r="Z368">
        <f t="shared" si="177"/>
        <v>0</v>
      </c>
      <c r="AA368" s="120">
        <f t="shared" si="178"/>
        <v>7.8371169394205117E-3</v>
      </c>
      <c r="AB368" s="120">
        <f t="shared" si="179"/>
        <v>-9999</v>
      </c>
      <c r="AC368" s="120">
        <f t="shared" si="180"/>
        <v>0</v>
      </c>
      <c r="AD368" s="120">
        <f t="shared" si="181"/>
        <v>-9999</v>
      </c>
      <c r="AE368" s="120">
        <f t="shared" si="182"/>
        <v>0</v>
      </c>
      <c r="AF368">
        <f t="shared" si="183"/>
        <v>-9999</v>
      </c>
      <c r="AG368" s="136"/>
      <c r="AH368">
        <f t="shared" si="184"/>
        <v>-1.5583209659680162E-2</v>
      </c>
      <c r="AI368">
        <f t="shared" si="185"/>
        <v>1.0156854388407157</v>
      </c>
      <c r="AJ368">
        <f t="shared" si="186"/>
        <v>-0.65561619635665369</v>
      </c>
      <c r="AK368">
        <f t="shared" si="187"/>
        <v>2.5704960239620465E-2</v>
      </c>
      <c r="AL368">
        <f t="shared" si="188"/>
        <v>1.022902850585159</v>
      </c>
      <c r="AM368">
        <f t="shared" si="189"/>
        <v>0.56126581568819556</v>
      </c>
      <c r="AN368" s="120">
        <f t="shared" si="193"/>
        <v>51.262876019763496</v>
      </c>
      <c r="AO368" s="120">
        <f t="shared" si="193"/>
        <v>51.26287601976302</v>
      </c>
      <c r="AP368" s="120">
        <f t="shared" si="193"/>
        <v>51.262876019733497</v>
      </c>
      <c r="AQ368" s="120">
        <f t="shared" si="193"/>
        <v>51.262876017926274</v>
      </c>
      <c r="AR368" s="120">
        <f t="shared" si="193"/>
        <v>51.262875907298294</v>
      </c>
      <c r="AS368" s="120">
        <f t="shared" si="193"/>
        <v>51.262869135290259</v>
      </c>
      <c r="AT368" s="120">
        <f t="shared" si="193"/>
        <v>51.262454727093747</v>
      </c>
      <c r="AU368" s="120">
        <f t="shared" si="191"/>
        <v>51.237579503472098</v>
      </c>
    </row>
    <row r="369" spans="26:47" x14ac:dyDescent="0.2">
      <c r="Z369">
        <f t="shared" si="177"/>
        <v>0</v>
      </c>
      <c r="AA369" s="120">
        <f t="shared" si="178"/>
        <v>7.8371169394205117E-3</v>
      </c>
      <c r="AB369" s="120">
        <f t="shared" si="179"/>
        <v>-9999</v>
      </c>
      <c r="AC369" s="120">
        <f t="shared" si="180"/>
        <v>0</v>
      </c>
      <c r="AD369" s="120">
        <f t="shared" si="181"/>
        <v>-9999</v>
      </c>
      <c r="AE369" s="120">
        <f t="shared" si="182"/>
        <v>0</v>
      </c>
      <c r="AF369">
        <f t="shared" si="183"/>
        <v>-9999</v>
      </c>
      <c r="AG369" s="136"/>
      <c r="AH369">
        <f t="shared" si="184"/>
        <v>-1.5583209659680162E-2</v>
      </c>
      <c r="AI369">
        <f t="shared" si="185"/>
        <v>1.0156854388407157</v>
      </c>
      <c r="AJ369">
        <f t="shared" si="186"/>
        <v>-0.65561619635665369</v>
      </c>
      <c r="AK369">
        <f t="shared" si="187"/>
        <v>2.5704960239620465E-2</v>
      </c>
      <c r="AL369">
        <f t="shared" si="188"/>
        <v>1.022902850585159</v>
      </c>
      <c r="AM369">
        <f t="shared" si="189"/>
        <v>0.56126581568819556</v>
      </c>
      <c r="AN369" s="120">
        <f t="shared" si="193"/>
        <v>51.262876019763496</v>
      </c>
      <c r="AO369" s="120">
        <f t="shared" si="193"/>
        <v>51.26287601976302</v>
      </c>
      <c r="AP369" s="120">
        <f t="shared" si="193"/>
        <v>51.262876019733497</v>
      </c>
      <c r="AQ369" s="120">
        <f t="shared" si="193"/>
        <v>51.262876017926274</v>
      </c>
      <c r="AR369" s="120">
        <f t="shared" si="193"/>
        <v>51.262875907298294</v>
      </c>
      <c r="AS369" s="120">
        <f t="shared" si="193"/>
        <v>51.262869135290259</v>
      </c>
      <c r="AT369" s="120">
        <f t="shared" si="193"/>
        <v>51.262454727093747</v>
      </c>
      <c r="AU369" s="120">
        <f t="shared" si="191"/>
        <v>51.237579503472098</v>
      </c>
    </row>
    <row r="370" spans="26:47" x14ac:dyDescent="0.2">
      <c r="Z370">
        <f t="shared" si="177"/>
        <v>0</v>
      </c>
      <c r="AA370" s="120">
        <f t="shared" si="178"/>
        <v>7.8371169394205117E-3</v>
      </c>
      <c r="AB370" s="120">
        <f t="shared" si="179"/>
        <v>-9999</v>
      </c>
      <c r="AC370" s="120">
        <f t="shared" si="180"/>
        <v>0</v>
      </c>
      <c r="AD370" s="120">
        <f t="shared" si="181"/>
        <v>-9999</v>
      </c>
      <c r="AE370" s="120">
        <f t="shared" si="182"/>
        <v>0</v>
      </c>
      <c r="AF370">
        <f t="shared" si="183"/>
        <v>-9999</v>
      </c>
      <c r="AG370" s="136"/>
      <c r="AH370">
        <f t="shared" si="184"/>
        <v>-1.5583209659680162E-2</v>
      </c>
      <c r="AI370">
        <f t="shared" si="185"/>
        <v>1.0156854388407157</v>
      </c>
      <c r="AJ370">
        <f t="shared" si="186"/>
        <v>-0.65561619635665369</v>
      </c>
      <c r="AK370">
        <f t="shared" si="187"/>
        <v>2.5704960239620465E-2</v>
      </c>
      <c r="AL370">
        <f t="shared" si="188"/>
        <v>1.022902850585159</v>
      </c>
      <c r="AM370">
        <f t="shared" si="189"/>
        <v>0.56126581568819556</v>
      </c>
      <c r="AN370" s="120">
        <f t="shared" si="193"/>
        <v>51.262876019763496</v>
      </c>
      <c r="AO370" s="120">
        <f t="shared" si="193"/>
        <v>51.26287601976302</v>
      </c>
      <c r="AP370" s="120">
        <f t="shared" si="193"/>
        <v>51.262876019733497</v>
      </c>
      <c r="AQ370" s="120">
        <f t="shared" si="193"/>
        <v>51.262876017926274</v>
      </c>
      <c r="AR370" s="120">
        <f t="shared" si="193"/>
        <v>51.262875907298294</v>
      </c>
      <c r="AS370" s="120">
        <f t="shared" si="193"/>
        <v>51.262869135290259</v>
      </c>
      <c r="AT370" s="120">
        <f t="shared" si="193"/>
        <v>51.262454727093747</v>
      </c>
      <c r="AU370" s="120">
        <f t="shared" si="191"/>
        <v>51.237579503472098</v>
      </c>
    </row>
    <row r="371" spans="26:47" x14ac:dyDescent="0.2">
      <c r="Z371">
        <f t="shared" si="177"/>
        <v>0</v>
      </c>
      <c r="AA371" s="120">
        <f t="shared" si="178"/>
        <v>7.8371169394205117E-3</v>
      </c>
      <c r="AB371" s="120">
        <f t="shared" si="179"/>
        <v>-9999</v>
      </c>
      <c r="AC371" s="120">
        <f t="shared" si="180"/>
        <v>0</v>
      </c>
      <c r="AD371" s="120">
        <f t="shared" si="181"/>
        <v>-9999</v>
      </c>
      <c r="AE371" s="120">
        <f t="shared" si="182"/>
        <v>0</v>
      </c>
      <c r="AF371">
        <f t="shared" si="183"/>
        <v>-9999</v>
      </c>
      <c r="AG371" s="136"/>
      <c r="AH371">
        <f t="shared" si="184"/>
        <v>-1.5583209659680162E-2</v>
      </c>
      <c r="AI371">
        <f t="shared" si="185"/>
        <v>1.0156854388407157</v>
      </c>
      <c r="AJ371">
        <f t="shared" si="186"/>
        <v>-0.65561619635665369</v>
      </c>
      <c r="AK371">
        <f t="shared" si="187"/>
        <v>2.5704960239620465E-2</v>
      </c>
      <c r="AL371">
        <f t="shared" si="188"/>
        <v>1.022902850585159</v>
      </c>
      <c r="AM371">
        <f t="shared" si="189"/>
        <v>0.56126581568819556</v>
      </c>
      <c r="AN371" s="120">
        <f t="shared" ref="AN371:AT380" si="194">$AU371+$AB$7*SIN(AO371)</f>
        <v>51.262876019763496</v>
      </c>
      <c r="AO371" s="120">
        <f t="shared" si="194"/>
        <v>51.26287601976302</v>
      </c>
      <c r="AP371" s="120">
        <f t="shared" si="194"/>
        <v>51.262876019733497</v>
      </c>
      <c r="AQ371" s="120">
        <f t="shared" si="194"/>
        <v>51.262876017926274</v>
      </c>
      <c r="AR371" s="120">
        <f t="shared" si="194"/>
        <v>51.262875907298294</v>
      </c>
      <c r="AS371" s="120">
        <f t="shared" si="194"/>
        <v>51.262869135290259</v>
      </c>
      <c r="AT371" s="120">
        <f t="shared" si="194"/>
        <v>51.262454727093747</v>
      </c>
      <c r="AU371" s="120">
        <f t="shared" si="191"/>
        <v>51.237579503472098</v>
      </c>
    </row>
    <row r="372" spans="26:47" x14ac:dyDescent="0.2">
      <c r="Z372">
        <f t="shared" si="177"/>
        <v>0</v>
      </c>
      <c r="AA372" s="120">
        <f t="shared" si="178"/>
        <v>7.8371169394205117E-3</v>
      </c>
      <c r="AB372" s="120">
        <f t="shared" si="179"/>
        <v>-9999</v>
      </c>
      <c r="AC372" s="120">
        <f t="shared" si="180"/>
        <v>0</v>
      </c>
      <c r="AD372" s="120">
        <f t="shared" si="181"/>
        <v>-9999</v>
      </c>
      <c r="AE372" s="120">
        <f t="shared" si="182"/>
        <v>0</v>
      </c>
      <c r="AF372">
        <f t="shared" si="183"/>
        <v>-9999</v>
      </c>
      <c r="AG372" s="136"/>
      <c r="AH372">
        <f t="shared" si="184"/>
        <v>-1.5583209659680162E-2</v>
      </c>
      <c r="AI372">
        <f t="shared" si="185"/>
        <v>1.0156854388407157</v>
      </c>
      <c r="AJ372">
        <f t="shared" si="186"/>
        <v>-0.65561619635665369</v>
      </c>
      <c r="AK372">
        <f t="shared" si="187"/>
        <v>2.5704960239620465E-2</v>
      </c>
      <c r="AL372">
        <f t="shared" si="188"/>
        <v>1.022902850585159</v>
      </c>
      <c r="AM372">
        <f t="shared" si="189"/>
        <v>0.56126581568819556</v>
      </c>
      <c r="AN372" s="120">
        <f t="shared" si="194"/>
        <v>51.262876019763496</v>
      </c>
      <c r="AO372" s="120">
        <f t="shared" si="194"/>
        <v>51.26287601976302</v>
      </c>
      <c r="AP372" s="120">
        <f t="shared" si="194"/>
        <v>51.262876019733497</v>
      </c>
      <c r="AQ372" s="120">
        <f t="shared" si="194"/>
        <v>51.262876017926274</v>
      </c>
      <c r="AR372" s="120">
        <f t="shared" si="194"/>
        <v>51.262875907298294</v>
      </c>
      <c r="AS372" s="120">
        <f t="shared" si="194"/>
        <v>51.262869135290259</v>
      </c>
      <c r="AT372" s="120">
        <f t="shared" si="194"/>
        <v>51.262454727093747</v>
      </c>
      <c r="AU372" s="120">
        <f t="shared" si="191"/>
        <v>51.237579503472098</v>
      </c>
    </row>
    <row r="373" spans="26:47" x14ac:dyDescent="0.2">
      <c r="Z373">
        <f t="shared" si="177"/>
        <v>0</v>
      </c>
      <c r="AA373" s="120">
        <f t="shared" si="178"/>
        <v>7.8371169394205117E-3</v>
      </c>
      <c r="AB373" s="120">
        <f t="shared" si="179"/>
        <v>-9999</v>
      </c>
      <c r="AC373" s="120">
        <f t="shared" si="180"/>
        <v>0</v>
      </c>
      <c r="AD373" s="120">
        <f t="shared" si="181"/>
        <v>-9999</v>
      </c>
      <c r="AE373" s="120">
        <f t="shared" si="182"/>
        <v>0</v>
      </c>
      <c r="AF373">
        <f t="shared" si="183"/>
        <v>-9999</v>
      </c>
      <c r="AG373" s="136"/>
      <c r="AH373">
        <f t="shared" si="184"/>
        <v>-1.5583209659680162E-2</v>
      </c>
      <c r="AI373">
        <f t="shared" si="185"/>
        <v>1.0156854388407157</v>
      </c>
      <c r="AJ373">
        <f t="shared" si="186"/>
        <v>-0.65561619635665369</v>
      </c>
      <c r="AK373">
        <f t="shared" si="187"/>
        <v>2.5704960239620465E-2</v>
      </c>
      <c r="AL373">
        <f t="shared" si="188"/>
        <v>1.022902850585159</v>
      </c>
      <c r="AM373">
        <f t="shared" si="189"/>
        <v>0.56126581568819556</v>
      </c>
      <c r="AN373" s="120">
        <f t="shared" si="194"/>
        <v>51.262876019763496</v>
      </c>
      <c r="AO373" s="120">
        <f t="shared" si="194"/>
        <v>51.26287601976302</v>
      </c>
      <c r="AP373" s="120">
        <f t="shared" si="194"/>
        <v>51.262876019733497</v>
      </c>
      <c r="AQ373" s="120">
        <f t="shared" si="194"/>
        <v>51.262876017926274</v>
      </c>
      <c r="AR373" s="120">
        <f t="shared" si="194"/>
        <v>51.262875907298294</v>
      </c>
      <c r="AS373" s="120">
        <f t="shared" si="194"/>
        <v>51.262869135290259</v>
      </c>
      <c r="AT373" s="120">
        <f t="shared" si="194"/>
        <v>51.262454727093747</v>
      </c>
      <c r="AU373" s="120">
        <f t="shared" si="191"/>
        <v>51.237579503472098</v>
      </c>
    </row>
    <row r="374" spans="26:47" x14ac:dyDescent="0.2">
      <c r="Z374">
        <f t="shared" si="177"/>
        <v>0</v>
      </c>
      <c r="AA374" s="120">
        <f t="shared" si="178"/>
        <v>7.8371169394205117E-3</v>
      </c>
      <c r="AB374" s="120">
        <f t="shared" si="179"/>
        <v>-9999</v>
      </c>
      <c r="AC374" s="120">
        <f t="shared" si="180"/>
        <v>0</v>
      </c>
      <c r="AD374" s="120">
        <f t="shared" si="181"/>
        <v>-9999</v>
      </c>
      <c r="AE374" s="120">
        <f t="shared" si="182"/>
        <v>0</v>
      </c>
      <c r="AF374">
        <f t="shared" si="183"/>
        <v>-9999</v>
      </c>
      <c r="AG374" s="136"/>
      <c r="AH374">
        <f t="shared" si="184"/>
        <v>-1.5583209659680162E-2</v>
      </c>
      <c r="AI374">
        <f t="shared" si="185"/>
        <v>1.0156854388407157</v>
      </c>
      <c r="AJ374">
        <f t="shared" si="186"/>
        <v>-0.65561619635665369</v>
      </c>
      <c r="AK374">
        <f t="shared" si="187"/>
        <v>2.5704960239620465E-2</v>
      </c>
      <c r="AL374">
        <f t="shared" si="188"/>
        <v>1.022902850585159</v>
      </c>
      <c r="AM374">
        <f t="shared" si="189"/>
        <v>0.56126581568819556</v>
      </c>
      <c r="AN374" s="120">
        <f t="shared" si="194"/>
        <v>51.262876019763496</v>
      </c>
      <c r="AO374" s="120">
        <f t="shared" si="194"/>
        <v>51.26287601976302</v>
      </c>
      <c r="AP374" s="120">
        <f t="shared" si="194"/>
        <v>51.262876019733497</v>
      </c>
      <c r="AQ374" s="120">
        <f t="shared" si="194"/>
        <v>51.262876017926274</v>
      </c>
      <c r="AR374" s="120">
        <f t="shared" si="194"/>
        <v>51.262875907298294</v>
      </c>
      <c r="AS374" s="120">
        <f t="shared" si="194"/>
        <v>51.262869135290259</v>
      </c>
      <c r="AT374" s="120">
        <f t="shared" si="194"/>
        <v>51.262454727093747</v>
      </c>
      <c r="AU374" s="120">
        <f t="shared" si="191"/>
        <v>51.237579503472098</v>
      </c>
    </row>
    <row r="375" spans="26:47" x14ac:dyDescent="0.2">
      <c r="Z375">
        <f t="shared" si="177"/>
        <v>0</v>
      </c>
      <c r="AA375" s="120">
        <f t="shared" si="178"/>
        <v>7.8371169394205117E-3</v>
      </c>
      <c r="AB375" s="120">
        <f t="shared" si="179"/>
        <v>-9999</v>
      </c>
      <c r="AC375" s="120">
        <f t="shared" si="180"/>
        <v>0</v>
      </c>
      <c r="AD375" s="120">
        <f t="shared" si="181"/>
        <v>-9999</v>
      </c>
      <c r="AE375" s="120">
        <f t="shared" si="182"/>
        <v>0</v>
      </c>
      <c r="AF375">
        <f t="shared" si="183"/>
        <v>-9999</v>
      </c>
      <c r="AG375" s="136"/>
      <c r="AH375">
        <f t="shared" si="184"/>
        <v>-1.5583209659680162E-2</v>
      </c>
      <c r="AI375">
        <f t="shared" si="185"/>
        <v>1.0156854388407157</v>
      </c>
      <c r="AJ375">
        <f t="shared" si="186"/>
        <v>-0.65561619635665369</v>
      </c>
      <c r="AK375">
        <f t="shared" si="187"/>
        <v>2.5704960239620465E-2</v>
      </c>
      <c r="AL375">
        <f t="shared" si="188"/>
        <v>1.022902850585159</v>
      </c>
      <c r="AM375">
        <f t="shared" si="189"/>
        <v>0.56126581568819556</v>
      </c>
      <c r="AN375" s="120">
        <f t="shared" si="194"/>
        <v>51.262876019763496</v>
      </c>
      <c r="AO375" s="120">
        <f t="shared" si="194"/>
        <v>51.26287601976302</v>
      </c>
      <c r="AP375" s="120">
        <f t="shared" si="194"/>
        <v>51.262876019733497</v>
      </c>
      <c r="AQ375" s="120">
        <f t="shared" si="194"/>
        <v>51.262876017926274</v>
      </c>
      <c r="AR375" s="120">
        <f t="shared" si="194"/>
        <v>51.262875907298294</v>
      </c>
      <c r="AS375" s="120">
        <f t="shared" si="194"/>
        <v>51.262869135290259</v>
      </c>
      <c r="AT375" s="120">
        <f t="shared" si="194"/>
        <v>51.262454727093747</v>
      </c>
      <c r="AU375" s="120">
        <f t="shared" si="191"/>
        <v>51.237579503472098</v>
      </c>
    </row>
    <row r="376" spans="26:47" x14ac:dyDescent="0.2">
      <c r="Z376">
        <f t="shared" si="177"/>
        <v>0</v>
      </c>
      <c r="AA376" s="120">
        <f t="shared" si="178"/>
        <v>7.8371169394205117E-3</v>
      </c>
      <c r="AB376" s="120">
        <f t="shared" si="179"/>
        <v>-9999</v>
      </c>
      <c r="AC376" s="120">
        <f t="shared" si="180"/>
        <v>0</v>
      </c>
      <c r="AD376" s="120">
        <f t="shared" si="181"/>
        <v>-9999</v>
      </c>
      <c r="AE376" s="120">
        <f t="shared" si="182"/>
        <v>0</v>
      </c>
      <c r="AF376">
        <f t="shared" si="183"/>
        <v>-9999</v>
      </c>
      <c r="AG376" s="136"/>
      <c r="AH376">
        <f t="shared" si="184"/>
        <v>-1.5583209659680162E-2</v>
      </c>
      <c r="AI376">
        <f t="shared" si="185"/>
        <v>1.0156854388407157</v>
      </c>
      <c r="AJ376">
        <f t="shared" si="186"/>
        <v>-0.65561619635665369</v>
      </c>
      <c r="AK376">
        <f t="shared" si="187"/>
        <v>2.5704960239620465E-2</v>
      </c>
      <c r="AL376">
        <f t="shared" si="188"/>
        <v>1.022902850585159</v>
      </c>
      <c r="AM376">
        <f t="shared" si="189"/>
        <v>0.56126581568819556</v>
      </c>
      <c r="AN376" s="120">
        <f t="shared" si="194"/>
        <v>51.262876019763496</v>
      </c>
      <c r="AO376" s="120">
        <f t="shared" si="194"/>
        <v>51.26287601976302</v>
      </c>
      <c r="AP376" s="120">
        <f t="shared" si="194"/>
        <v>51.262876019733497</v>
      </c>
      <c r="AQ376" s="120">
        <f t="shared" si="194"/>
        <v>51.262876017926274</v>
      </c>
      <c r="AR376" s="120">
        <f t="shared" si="194"/>
        <v>51.262875907298294</v>
      </c>
      <c r="AS376" s="120">
        <f t="shared" si="194"/>
        <v>51.262869135290259</v>
      </c>
      <c r="AT376" s="120">
        <f t="shared" si="194"/>
        <v>51.262454727093747</v>
      </c>
      <c r="AU376" s="120">
        <f t="shared" si="191"/>
        <v>51.237579503472098</v>
      </c>
    </row>
    <row r="377" spans="26:47" x14ac:dyDescent="0.2">
      <c r="Z377">
        <f t="shared" si="177"/>
        <v>0</v>
      </c>
      <c r="AA377" s="120">
        <f t="shared" si="178"/>
        <v>7.8371169394205117E-3</v>
      </c>
      <c r="AB377" s="120">
        <f t="shared" si="179"/>
        <v>-9999</v>
      </c>
      <c r="AC377" s="120">
        <f t="shared" si="180"/>
        <v>0</v>
      </c>
      <c r="AD377" s="120">
        <f t="shared" si="181"/>
        <v>-9999</v>
      </c>
      <c r="AE377" s="120">
        <f t="shared" si="182"/>
        <v>0</v>
      </c>
      <c r="AF377">
        <f t="shared" si="183"/>
        <v>-9999</v>
      </c>
      <c r="AG377" s="136"/>
      <c r="AH377">
        <f t="shared" si="184"/>
        <v>-1.5583209659680162E-2</v>
      </c>
      <c r="AI377">
        <f t="shared" si="185"/>
        <v>1.0156854388407157</v>
      </c>
      <c r="AJ377">
        <f t="shared" si="186"/>
        <v>-0.65561619635665369</v>
      </c>
      <c r="AK377">
        <f t="shared" si="187"/>
        <v>2.5704960239620465E-2</v>
      </c>
      <c r="AL377">
        <f t="shared" si="188"/>
        <v>1.022902850585159</v>
      </c>
      <c r="AM377">
        <f t="shared" si="189"/>
        <v>0.56126581568819556</v>
      </c>
      <c r="AN377" s="120">
        <f t="shared" si="194"/>
        <v>51.262876019763496</v>
      </c>
      <c r="AO377" s="120">
        <f t="shared" si="194"/>
        <v>51.26287601976302</v>
      </c>
      <c r="AP377" s="120">
        <f t="shared" si="194"/>
        <v>51.262876019733497</v>
      </c>
      <c r="AQ377" s="120">
        <f t="shared" si="194"/>
        <v>51.262876017926274</v>
      </c>
      <c r="AR377" s="120">
        <f t="shared" si="194"/>
        <v>51.262875907298294</v>
      </c>
      <c r="AS377" s="120">
        <f t="shared" si="194"/>
        <v>51.262869135290259</v>
      </c>
      <c r="AT377" s="120">
        <f t="shared" si="194"/>
        <v>51.262454727093747</v>
      </c>
      <c r="AU377" s="120">
        <f t="shared" si="191"/>
        <v>51.237579503472098</v>
      </c>
    </row>
    <row r="378" spans="26:47" x14ac:dyDescent="0.2">
      <c r="Z378">
        <f t="shared" si="177"/>
        <v>0</v>
      </c>
      <c r="AA378" s="120">
        <f t="shared" si="178"/>
        <v>7.8371169394205117E-3</v>
      </c>
      <c r="AB378" s="120">
        <f t="shared" si="179"/>
        <v>-9999</v>
      </c>
      <c r="AC378" s="120">
        <f t="shared" si="180"/>
        <v>0</v>
      </c>
      <c r="AD378" s="120">
        <f t="shared" si="181"/>
        <v>-9999</v>
      </c>
      <c r="AE378" s="120">
        <f t="shared" si="182"/>
        <v>0</v>
      </c>
      <c r="AF378">
        <f t="shared" si="183"/>
        <v>-9999</v>
      </c>
      <c r="AG378" s="136"/>
      <c r="AH378">
        <f t="shared" si="184"/>
        <v>-1.5583209659680162E-2</v>
      </c>
      <c r="AI378">
        <f t="shared" si="185"/>
        <v>1.0156854388407157</v>
      </c>
      <c r="AJ378">
        <f t="shared" si="186"/>
        <v>-0.65561619635665369</v>
      </c>
      <c r="AK378">
        <f t="shared" si="187"/>
        <v>2.5704960239620465E-2</v>
      </c>
      <c r="AL378">
        <f t="shared" si="188"/>
        <v>1.022902850585159</v>
      </c>
      <c r="AM378">
        <f t="shared" si="189"/>
        <v>0.56126581568819556</v>
      </c>
      <c r="AN378" s="120">
        <f t="shared" si="194"/>
        <v>51.262876019763496</v>
      </c>
      <c r="AO378" s="120">
        <f t="shared" si="194"/>
        <v>51.26287601976302</v>
      </c>
      <c r="AP378" s="120">
        <f t="shared" si="194"/>
        <v>51.262876019733497</v>
      </c>
      <c r="AQ378" s="120">
        <f t="shared" si="194"/>
        <v>51.262876017926274</v>
      </c>
      <c r="AR378" s="120">
        <f t="shared" si="194"/>
        <v>51.262875907298294</v>
      </c>
      <c r="AS378" s="120">
        <f t="shared" si="194"/>
        <v>51.262869135290259</v>
      </c>
      <c r="AT378" s="120">
        <f t="shared" si="194"/>
        <v>51.262454727093747</v>
      </c>
      <c r="AU378" s="120">
        <f t="shared" si="191"/>
        <v>51.237579503472098</v>
      </c>
    </row>
    <row r="379" spans="26:47" x14ac:dyDescent="0.2">
      <c r="Z379">
        <f t="shared" si="177"/>
        <v>0</v>
      </c>
      <c r="AA379" s="120">
        <f t="shared" si="178"/>
        <v>7.8371169394205117E-3</v>
      </c>
      <c r="AB379" s="120">
        <f t="shared" si="179"/>
        <v>-9999</v>
      </c>
      <c r="AC379" s="120">
        <f t="shared" si="180"/>
        <v>0</v>
      </c>
      <c r="AD379" s="120">
        <f t="shared" si="181"/>
        <v>-9999</v>
      </c>
      <c r="AE379" s="120">
        <f t="shared" si="182"/>
        <v>0</v>
      </c>
      <c r="AF379">
        <f t="shared" si="183"/>
        <v>-9999</v>
      </c>
      <c r="AG379" s="136"/>
      <c r="AH379">
        <f t="shared" si="184"/>
        <v>-1.5583209659680162E-2</v>
      </c>
      <c r="AI379">
        <f t="shared" si="185"/>
        <v>1.0156854388407157</v>
      </c>
      <c r="AJ379">
        <f t="shared" si="186"/>
        <v>-0.65561619635665369</v>
      </c>
      <c r="AK379">
        <f t="shared" si="187"/>
        <v>2.5704960239620465E-2</v>
      </c>
      <c r="AL379">
        <f t="shared" si="188"/>
        <v>1.022902850585159</v>
      </c>
      <c r="AM379">
        <f t="shared" si="189"/>
        <v>0.56126581568819556</v>
      </c>
      <c r="AN379" s="120">
        <f t="shared" si="194"/>
        <v>51.262876019763496</v>
      </c>
      <c r="AO379" s="120">
        <f t="shared" si="194"/>
        <v>51.26287601976302</v>
      </c>
      <c r="AP379" s="120">
        <f t="shared" si="194"/>
        <v>51.262876019733497</v>
      </c>
      <c r="AQ379" s="120">
        <f t="shared" si="194"/>
        <v>51.262876017926274</v>
      </c>
      <c r="AR379" s="120">
        <f t="shared" si="194"/>
        <v>51.262875907298294</v>
      </c>
      <c r="AS379" s="120">
        <f t="shared" si="194"/>
        <v>51.262869135290259</v>
      </c>
      <c r="AT379" s="120">
        <f t="shared" si="194"/>
        <v>51.262454727093747</v>
      </c>
      <c r="AU379" s="120">
        <f t="shared" si="191"/>
        <v>51.237579503472098</v>
      </c>
    </row>
    <row r="380" spans="26:47" x14ac:dyDescent="0.2">
      <c r="Z380">
        <f t="shared" si="177"/>
        <v>0</v>
      </c>
      <c r="AA380" s="120">
        <f t="shared" si="178"/>
        <v>7.8371169394205117E-3</v>
      </c>
      <c r="AB380" s="120">
        <f t="shared" si="179"/>
        <v>-9999</v>
      </c>
      <c r="AC380" s="120">
        <f t="shared" si="180"/>
        <v>0</v>
      </c>
      <c r="AD380" s="120">
        <f t="shared" si="181"/>
        <v>-9999</v>
      </c>
      <c r="AE380" s="120">
        <f t="shared" si="182"/>
        <v>0</v>
      </c>
      <c r="AF380">
        <f t="shared" si="183"/>
        <v>-9999</v>
      </c>
      <c r="AG380" s="136"/>
      <c r="AH380">
        <f t="shared" si="184"/>
        <v>-1.5583209659680162E-2</v>
      </c>
      <c r="AI380">
        <f t="shared" si="185"/>
        <v>1.0156854388407157</v>
      </c>
      <c r="AJ380">
        <f t="shared" si="186"/>
        <v>-0.65561619635665369</v>
      </c>
      <c r="AK380">
        <f t="shared" si="187"/>
        <v>2.5704960239620465E-2</v>
      </c>
      <c r="AL380">
        <f t="shared" si="188"/>
        <v>1.022902850585159</v>
      </c>
      <c r="AM380">
        <f t="shared" si="189"/>
        <v>0.56126581568819556</v>
      </c>
      <c r="AN380" s="120">
        <f t="shared" si="194"/>
        <v>51.262876019763496</v>
      </c>
      <c r="AO380" s="120">
        <f t="shared" si="194"/>
        <v>51.26287601976302</v>
      </c>
      <c r="AP380" s="120">
        <f t="shared" si="194"/>
        <v>51.262876019733497</v>
      </c>
      <c r="AQ380" s="120">
        <f t="shared" si="194"/>
        <v>51.262876017926274</v>
      </c>
      <c r="AR380" s="120">
        <f t="shared" si="194"/>
        <v>51.262875907298294</v>
      </c>
      <c r="AS380" s="120">
        <f t="shared" si="194"/>
        <v>51.262869135290259</v>
      </c>
      <c r="AT380" s="120">
        <f t="shared" si="194"/>
        <v>51.262454727093747</v>
      </c>
      <c r="AU380" s="120">
        <f t="shared" si="191"/>
        <v>51.237579503472098</v>
      </c>
    </row>
    <row r="381" spans="26:47" x14ac:dyDescent="0.2">
      <c r="Z381">
        <f t="shared" si="177"/>
        <v>0</v>
      </c>
      <c r="AA381" s="120">
        <f t="shared" si="178"/>
        <v>7.8371169394205117E-3</v>
      </c>
      <c r="AB381" s="120">
        <f t="shared" si="179"/>
        <v>-9999</v>
      </c>
      <c r="AC381" s="120">
        <f t="shared" si="180"/>
        <v>0</v>
      </c>
      <c r="AD381" s="120">
        <f t="shared" si="181"/>
        <v>-9999</v>
      </c>
      <c r="AE381" s="120">
        <f t="shared" si="182"/>
        <v>0</v>
      </c>
      <c r="AF381">
        <f t="shared" si="183"/>
        <v>-9999</v>
      </c>
      <c r="AG381" s="136"/>
      <c r="AH381">
        <f t="shared" si="184"/>
        <v>-1.5583209659680162E-2</v>
      </c>
      <c r="AI381">
        <f t="shared" si="185"/>
        <v>1.0156854388407157</v>
      </c>
      <c r="AJ381">
        <f t="shared" si="186"/>
        <v>-0.65561619635665369</v>
      </c>
      <c r="AK381">
        <f t="shared" si="187"/>
        <v>2.5704960239620465E-2</v>
      </c>
      <c r="AL381">
        <f t="shared" si="188"/>
        <v>1.022902850585159</v>
      </c>
      <c r="AM381">
        <f t="shared" si="189"/>
        <v>0.56126581568819556</v>
      </c>
      <c r="AN381" s="120">
        <f t="shared" ref="AN381:AT390" si="195">$AU381+$AB$7*SIN(AO381)</f>
        <v>51.262876019763496</v>
      </c>
      <c r="AO381" s="120">
        <f t="shared" si="195"/>
        <v>51.26287601976302</v>
      </c>
      <c r="AP381" s="120">
        <f t="shared" si="195"/>
        <v>51.262876019733497</v>
      </c>
      <c r="AQ381" s="120">
        <f t="shared" si="195"/>
        <v>51.262876017926274</v>
      </c>
      <c r="AR381" s="120">
        <f t="shared" si="195"/>
        <v>51.262875907298294</v>
      </c>
      <c r="AS381" s="120">
        <f t="shared" si="195"/>
        <v>51.262869135290259</v>
      </c>
      <c r="AT381" s="120">
        <f t="shared" si="195"/>
        <v>51.262454727093747</v>
      </c>
      <c r="AU381" s="120">
        <f t="shared" si="191"/>
        <v>51.237579503472098</v>
      </c>
    </row>
    <row r="382" spans="26:47" x14ac:dyDescent="0.2">
      <c r="Z382">
        <f t="shared" si="177"/>
        <v>0</v>
      </c>
      <c r="AA382" s="120">
        <f t="shared" si="178"/>
        <v>7.8371169394205117E-3</v>
      </c>
      <c r="AB382" s="120">
        <f t="shared" si="179"/>
        <v>-9999</v>
      </c>
      <c r="AC382" s="120">
        <f t="shared" si="180"/>
        <v>0</v>
      </c>
      <c r="AD382" s="120">
        <f t="shared" si="181"/>
        <v>-9999</v>
      </c>
      <c r="AE382" s="120">
        <f t="shared" si="182"/>
        <v>0</v>
      </c>
      <c r="AF382">
        <f t="shared" si="183"/>
        <v>-9999</v>
      </c>
      <c r="AG382" s="136"/>
      <c r="AH382">
        <f t="shared" si="184"/>
        <v>-1.5583209659680162E-2</v>
      </c>
      <c r="AI382">
        <f t="shared" si="185"/>
        <v>1.0156854388407157</v>
      </c>
      <c r="AJ382">
        <f t="shared" si="186"/>
        <v>-0.65561619635665369</v>
      </c>
      <c r="AK382">
        <f t="shared" si="187"/>
        <v>2.5704960239620465E-2</v>
      </c>
      <c r="AL382">
        <f t="shared" si="188"/>
        <v>1.022902850585159</v>
      </c>
      <c r="AM382">
        <f t="shared" si="189"/>
        <v>0.56126581568819556</v>
      </c>
      <c r="AN382" s="120">
        <f t="shared" si="195"/>
        <v>51.262876019763496</v>
      </c>
      <c r="AO382" s="120">
        <f t="shared" si="195"/>
        <v>51.26287601976302</v>
      </c>
      <c r="AP382" s="120">
        <f t="shared" si="195"/>
        <v>51.262876019733497</v>
      </c>
      <c r="AQ382" s="120">
        <f t="shared" si="195"/>
        <v>51.262876017926274</v>
      </c>
      <c r="AR382" s="120">
        <f t="shared" si="195"/>
        <v>51.262875907298294</v>
      </c>
      <c r="AS382" s="120">
        <f t="shared" si="195"/>
        <v>51.262869135290259</v>
      </c>
      <c r="AT382" s="120">
        <f t="shared" si="195"/>
        <v>51.262454727093747</v>
      </c>
      <c r="AU382" s="120">
        <f t="shared" si="191"/>
        <v>51.237579503472098</v>
      </c>
    </row>
    <row r="383" spans="26:47" x14ac:dyDescent="0.2">
      <c r="Z383">
        <f t="shared" si="177"/>
        <v>0</v>
      </c>
      <c r="AA383" s="120">
        <f t="shared" si="178"/>
        <v>7.8371169394205117E-3</v>
      </c>
      <c r="AB383" s="120">
        <f t="shared" si="179"/>
        <v>-9999</v>
      </c>
      <c r="AC383" s="120">
        <f t="shared" si="180"/>
        <v>0</v>
      </c>
      <c r="AD383" s="120">
        <f t="shared" si="181"/>
        <v>-9999</v>
      </c>
      <c r="AE383" s="120">
        <f t="shared" si="182"/>
        <v>0</v>
      </c>
      <c r="AF383">
        <f t="shared" si="183"/>
        <v>-9999</v>
      </c>
      <c r="AG383" s="136"/>
      <c r="AH383">
        <f t="shared" si="184"/>
        <v>-1.5583209659680162E-2</v>
      </c>
      <c r="AI383">
        <f t="shared" si="185"/>
        <v>1.0156854388407157</v>
      </c>
      <c r="AJ383">
        <f t="shared" si="186"/>
        <v>-0.65561619635665369</v>
      </c>
      <c r="AK383">
        <f t="shared" si="187"/>
        <v>2.5704960239620465E-2</v>
      </c>
      <c r="AL383">
        <f t="shared" si="188"/>
        <v>1.022902850585159</v>
      </c>
      <c r="AM383">
        <f t="shared" si="189"/>
        <v>0.56126581568819556</v>
      </c>
      <c r="AN383" s="120">
        <f t="shared" si="195"/>
        <v>51.262876019763496</v>
      </c>
      <c r="AO383" s="120">
        <f t="shared" si="195"/>
        <v>51.26287601976302</v>
      </c>
      <c r="AP383" s="120">
        <f t="shared" si="195"/>
        <v>51.262876019733497</v>
      </c>
      <c r="AQ383" s="120">
        <f t="shared" si="195"/>
        <v>51.262876017926274</v>
      </c>
      <c r="AR383" s="120">
        <f t="shared" si="195"/>
        <v>51.262875907298294</v>
      </c>
      <c r="AS383" s="120">
        <f t="shared" si="195"/>
        <v>51.262869135290259</v>
      </c>
      <c r="AT383" s="120">
        <f t="shared" si="195"/>
        <v>51.262454727093747</v>
      </c>
      <c r="AU383" s="120">
        <f t="shared" si="191"/>
        <v>51.237579503472098</v>
      </c>
    </row>
    <row r="384" spans="26:47" x14ac:dyDescent="0.2">
      <c r="Z384">
        <f t="shared" si="177"/>
        <v>0</v>
      </c>
      <c r="AA384" s="120">
        <f t="shared" si="178"/>
        <v>7.8371169394205117E-3</v>
      </c>
      <c r="AB384" s="120">
        <f t="shared" si="179"/>
        <v>-9999</v>
      </c>
      <c r="AC384" s="120">
        <f t="shared" si="180"/>
        <v>0</v>
      </c>
      <c r="AD384" s="120">
        <f t="shared" si="181"/>
        <v>-9999</v>
      </c>
      <c r="AE384" s="120">
        <f t="shared" si="182"/>
        <v>0</v>
      </c>
      <c r="AF384">
        <f t="shared" si="183"/>
        <v>-9999</v>
      </c>
      <c r="AG384" s="136"/>
      <c r="AH384">
        <f t="shared" si="184"/>
        <v>-1.5583209659680162E-2</v>
      </c>
      <c r="AI384">
        <f t="shared" si="185"/>
        <v>1.0156854388407157</v>
      </c>
      <c r="AJ384">
        <f t="shared" si="186"/>
        <v>-0.65561619635665369</v>
      </c>
      <c r="AK384">
        <f t="shared" si="187"/>
        <v>2.5704960239620465E-2</v>
      </c>
      <c r="AL384">
        <f t="shared" si="188"/>
        <v>1.022902850585159</v>
      </c>
      <c r="AM384">
        <f t="shared" si="189"/>
        <v>0.56126581568819556</v>
      </c>
      <c r="AN384" s="120">
        <f t="shared" si="195"/>
        <v>51.262876019763496</v>
      </c>
      <c r="AO384" s="120">
        <f t="shared" si="195"/>
        <v>51.26287601976302</v>
      </c>
      <c r="AP384" s="120">
        <f t="shared" si="195"/>
        <v>51.262876019733497</v>
      </c>
      <c r="AQ384" s="120">
        <f t="shared" si="195"/>
        <v>51.262876017926274</v>
      </c>
      <c r="AR384" s="120">
        <f t="shared" si="195"/>
        <v>51.262875907298294</v>
      </c>
      <c r="AS384" s="120">
        <f t="shared" si="195"/>
        <v>51.262869135290259</v>
      </c>
      <c r="AT384" s="120">
        <f t="shared" si="195"/>
        <v>51.262454727093747</v>
      </c>
      <c r="AU384" s="120">
        <f t="shared" si="191"/>
        <v>51.237579503472098</v>
      </c>
    </row>
    <row r="385" spans="26:64" x14ac:dyDescent="0.2">
      <c r="Z385">
        <f t="shared" si="177"/>
        <v>0</v>
      </c>
      <c r="AA385" s="120">
        <f t="shared" si="178"/>
        <v>7.8371169394205117E-3</v>
      </c>
      <c r="AB385" s="120">
        <f t="shared" si="179"/>
        <v>-9999</v>
      </c>
      <c r="AC385" s="120">
        <f t="shared" si="180"/>
        <v>0</v>
      </c>
      <c r="AD385" s="120">
        <f t="shared" si="181"/>
        <v>-9999</v>
      </c>
      <c r="AE385" s="120">
        <f t="shared" si="182"/>
        <v>0</v>
      </c>
      <c r="AF385">
        <f t="shared" si="183"/>
        <v>-9999</v>
      </c>
      <c r="AG385" s="136"/>
      <c r="AH385">
        <f t="shared" si="184"/>
        <v>-1.5583209659680162E-2</v>
      </c>
      <c r="AI385">
        <f t="shared" si="185"/>
        <v>1.0156854388407157</v>
      </c>
      <c r="AJ385">
        <f t="shared" si="186"/>
        <v>-0.65561619635665369</v>
      </c>
      <c r="AK385">
        <f t="shared" si="187"/>
        <v>2.5704960239620465E-2</v>
      </c>
      <c r="AL385">
        <f t="shared" si="188"/>
        <v>1.022902850585159</v>
      </c>
      <c r="AM385">
        <f t="shared" si="189"/>
        <v>0.56126581568819556</v>
      </c>
      <c r="AN385" s="120">
        <f t="shared" si="195"/>
        <v>51.262876019763496</v>
      </c>
      <c r="AO385" s="120">
        <f t="shared" si="195"/>
        <v>51.26287601976302</v>
      </c>
      <c r="AP385" s="120">
        <f t="shared" si="195"/>
        <v>51.262876019733497</v>
      </c>
      <c r="AQ385" s="120">
        <f t="shared" si="195"/>
        <v>51.262876017926274</v>
      </c>
      <c r="AR385" s="120">
        <f t="shared" si="195"/>
        <v>51.262875907298294</v>
      </c>
      <c r="AS385" s="120">
        <f t="shared" si="195"/>
        <v>51.262869135290259</v>
      </c>
      <c r="AT385" s="120">
        <f t="shared" si="195"/>
        <v>51.262454727093747</v>
      </c>
      <c r="AU385" s="120">
        <f t="shared" si="191"/>
        <v>51.237579503472098</v>
      </c>
    </row>
    <row r="386" spans="26:64" x14ac:dyDescent="0.2">
      <c r="Z386">
        <f t="shared" si="177"/>
        <v>0</v>
      </c>
      <c r="AA386" s="120">
        <f t="shared" si="178"/>
        <v>7.8371169394205117E-3</v>
      </c>
      <c r="AB386" s="120">
        <f t="shared" si="179"/>
        <v>-9999</v>
      </c>
      <c r="AC386" s="120">
        <f t="shared" si="180"/>
        <v>0</v>
      </c>
      <c r="AD386" s="120">
        <f t="shared" si="181"/>
        <v>-9999</v>
      </c>
      <c r="AE386" s="120">
        <f t="shared" si="182"/>
        <v>0</v>
      </c>
      <c r="AF386">
        <f t="shared" si="183"/>
        <v>-9999</v>
      </c>
      <c r="AG386" s="136"/>
      <c r="AH386">
        <f t="shared" si="184"/>
        <v>-1.5583209659680162E-2</v>
      </c>
      <c r="AI386">
        <f t="shared" si="185"/>
        <v>1.0156854388407157</v>
      </c>
      <c r="AJ386">
        <f t="shared" si="186"/>
        <v>-0.65561619635665369</v>
      </c>
      <c r="AK386">
        <f t="shared" si="187"/>
        <v>2.5704960239620465E-2</v>
      </c>
      <c r="AL386">
        <f t="shared" si="188"/>
        <v>1.022902850585159</v>
      </c>
      <c r="AM386">
        <f t="shared" si="189"/>
        <v>0.56126581568819556</v>
      </c>
      <c r="AN386" s="120">
        <f t="shared" si="195"/>
        <v>51.262876019763496</v>
      </c>
      <c r="AO386" s="120">
        <f t="shared" si="195"/>
        <v>51.26287601976302</v>
      </c>
      <c r="AP386" s="120">
        <f t="shared" si="195"/>
        <v>51.262876019733497</v>
      </c>
      <c r="AQ386" s="120">
        <f t="shared" si="195"/>
        <v>51.262876017926274</v>
      </c>
      <c r="AR386" s="120">
        <f t="shared" si="195"/>
        <v>51.262875907298294</v>
      </c>
      <c r="AS386" s="120">
        <f t="shared" si="195"/>
        <v>51.262869135290259</v>
      </c>
      <c r="AT386" s="120">
        <f t="shared" si="195"/>
        <v>51.262454727093747</v>
      </c>
      <c r="AU386" s="120">
        <f t="shared" si="191"/>
        <v>51.237579503472098</v>
      </c>
    </row>
    <row r="387" spans="26:64" x14ac:dyDescent="0.2">
      <c r="Z387">
        <f t="shared" si="177"/>
        <v>0</v>
      </c>
      <c r="AA387" s="120">
        <f t="shared" si="178"/>
        <v>7.8371169394205117E-3</v>
      </c>
      <c r="AB387" s="120">
        <f t="shared" si="179"/>
        <v>-9999</v>
      </c>
      <c r="AC387" s="120">
        <f t="shared" si="180"/>
        <v>0</v>
      </c>
      <c r="AD387" s="120">
        <f t="shared" si="181"/>
        <v>-9999</v>
      </c>
      <c r="AE387" s="120">
        <f t="shared" si="182"/>
        <v>0</v>
      </c>
      <c r="AF387">
        <f t="shared" si="183"/>
        <v>-9999</v>
      </c>
      <c r="AG387" s="136"/>
      <c r="AH387">
        <f t="shared" si="184"/>
        <v>-1.5583209659680162E-2</v>
      </c>
      <c r="AI387">
        <f t="shared" si="185"/>
        <v>1.0156854388407157</v>
      </c>
      <c r="AJ387">
        <f t="shared" si="186"/>
        <v>-0.65561619635665369</v>
      </c>
      <c r="AK387">
        <f t="shared" si="187"/>
        <v>2.5704960239620465E-2</v>
      </c>
      <c r="AL387">
        <f t="shared" si="188"/>
        <v>1.022902850585159</v>
      </c>
      <c r="AM387">
        <f t="shared" si="189"/>
        <v>0.56126581568819556</v>
      </c>
      <c r="AN387" s="120">
        <f t="shared" si="195"/>
        <v>51.262876019763496</v>
      </c>
      <c r="AO387" s="120">
        <f t="shared" si="195"/>
        <v>51.26287601976302</v>
      </c>
      <c r="AP387" s="120">
        <f t="shared" si="195"/>
        <v>51.262876019733497</v>
      </c>
      <c r="AQ387" s="120">
        <f t="shared" si="195"/>
        <v>51.262876017926274</v>
      </c>
      <c r="AR387" s="120">
        <f t="shared" si="195"/>
        <v>51.262875907298294</v>
      </c>
      <c r="AS387" s="120">
        <f t="shared" si="195"/>
        <v>51.262869135290259</v>
      </c>
      <c r="AT387" s="120">
        <f t="shared" si="195"/>
        <v>51.262454727093747</v>
      </c>
      <c r="AU387" s="120">
        <f t="shared" si="191"/>
        <v>51.237579503472098</v>
      </c>
      <c r="AV387" s="120"/>
      <c r="AW387" s="120"/>
      <c r="AX387" s="120"/>
      <c r="AY387" s="120"/>
      <c r="AZ387" s="120"/>
      <c r="BA387" s="120"/>
      <c r="BB387" s="120"/>
      <c r="BC387" s="120"/>
      <c r="BD387" s="120"/>
      <c r="BE387" s="120"/>
      <c r="BF387" s="120"/>
      <c r="BG387" s="120"/>
      <c r="BH387" s="120"/>
      <c r="BI387" s="120"/>
      <c r="BJ387" s="120"/>
      <c r="BK387" s="120"/>
      <c r="BL387" s="120"/>
    </row>
    <row r="388" spans="26:64" x14ac:dyDescent="0.2">
      <c r="Z388">
        <f t="shared" si="177"/>
        <v>0</v>
      </c>
      <c r="AA388" s="120">
        <f t="shared" si="178"/>
        <v>7.8371169394205117E-3</v>
      </c>
      <c r="AB388" s="120">
        <f t="shared" si="179"/>
        <v>-9999</v>
      </c>
      <c r="AC388" s="120">
        <f t="shared" si="180"/>
        <v>0</v>
      </c>
      <c r="AD388" s="120">
        <f t="shared" si="181"/>
        <v>-9999</v>
      </c>
      <c r="AE388" s="120">
        <f t="shared" si="182"/>
        <v>0</v>
      </c>
      <c r="AF388">
        <f t="shared" si="183"/>
        <v>-9999</v>
      </c>
      <c r="AG388" s="136"/>
      <c r="AH388">
        <f t="shared" si="184"/>
        <v>-1.5583209659680162E-2</v>
      </c>
      <c r="AI388">
        <f t="shared" si="185"/>
        <v>1.0156854388407157</v>
      </c>
      <c r="AJ388">
        <f t="shared" si="186"/>
        <v>-0.65561619635665369</v>
      </c>
      <c r="AK388">
        <f t="shared" si="187"/>
        <v>2.5704960239620465E-2</v>
      </c>
      <c r="AL388">
        <f t="shared" si="188"/>
        <v>1.022902850585159</v>
      </c>
      <c r="AM388">
        <f t="shared" si="189"/>
        <v>0.56126581568819556</v>
      </c>
      <c r="AN388" s="120">
        <f t="shared" si="195"/>
        <v>51.262876019763496</v>
      </c>
      <c r="AO388" s="120">
        <f t="shared" si="195"/>
        <v>51.26287601976302</v>
      </c>
      <c r="AP388" s="120">
        <f t="shared" si="195"/>
        <v>51.262876019733497</v>
      </c>
      <c r="AQ388" s="120">
        <f t="shared" si="195"/>
        <v>51.262876017926274</v>
      </c>
      <c r="AR388" s="120">
        <f t="shared" si="195"/>
        <v>51.262875907298294</v>
      </c>
      <c r="AS388" s="120">
        <f t="shared" si="195"/>
        <v>51.262869135290259</v>
      </c>
      <c r="AT388" s="120">
        <f t="shared" si="195"/>
        <v>51.262454727093747</v>
      </c>
      <c r="AU388" s="120">
        <f t="shared" si="191"/>
        <v>51.237579503472098</v>
      </c>
    </row>
    <row r="389" spans="26:64" x14ac:dyDescent="0.2">
      <c r="Z389">
        <f t="shared" si="177"/>
        <v>0</v>
      </c>
      <c r="AA389" s="120">
        <f t="shared" si="178"/>
        <v>7.8371169394205117E-3</v>
      </c>
      <c r="AB389" s="120">
        <f t="shared" si="179"/>
        <v>-9999</v>
      </c>
      <c r="AC389" s="120">
        <f t="shared" si="180"/>
        <v>0</v>
      </c>
      <c r="AD389" s="120">
        <f t="shared" si="181"/>
        <v>-9999</v>
      </c>
      <c r="AE389" s="120">
        <f t="shared" si="182"/>
        <v>0</v>
      </c>
      <c r="AF389">
        <f t="shared" si="183"/>
        <v>-9999</v>
      </c>
      <c r="AG389" s="136"/>
      <c r="AH389">
        <f t="shared" si="184"/>
        <v>-1.5583209659680162E-2</v>
      </c>
      <c r="AI389">
        <f t="shared" si="185"/>
        <v>1.0156854388407157</v>
      </c>
      <c r="AJ389">
        <f t="shared" si="186"/>
        <v>-0.65561619635665369</v>
      </c>
      <c r="AK389">
        <f t="shared" si="187"/>
        <v>2.5704960239620465E-2</v>
      </c>
      <c r="AL389">
        <f t="shared" si="188"/>
        <v>1.022902850585159</v>
      </c>
      <c r="AM389">
        <f t="shared" si="189"/>
        <v>0.56126581568819556</v>
      </c>
      <c r="AN389" s="120">
        <f t="shared" si="195"/>
        <v>51.262876019763496</v>
      </c>
      <c r="AO389" s="120">
        <f t="shared" si="195"/>
        <v>51.26287601976302</v>
      </c>
      <c r="AP389" s="120">
        <f t="shared" si="195"/>
        <v>51.262876019733497</v>
      </c>
      <c r="AQ389" s="120">
        <f t="shared" si="195"/>
        <v>51.262876017926274</v>
      </c>
      <c r="AR389" s="120">
        <f t="shared" si="195"/>
        <v>51.262875907298294</v>
      </c>
      <c r="AS389" s="120">
        <f t="shared" si="195"/>
        <v>51.262869135290259</v>
      </c>
      <c r="AT389" s="120">
        <f t="shared" si="195"/>
        <v>51.262454727093747</v>
      </c>
      <c r="AU389" s="120">
        <f t="shared" si="191"/>
        <v>51.237579503472098</v>
      </c>
      <c r="AV389" s="120"/>
    </row>
    <row r="390" spans="26:64" x14ac:dyDescent="0.2">
      <c r="Z390">
        <f t="shared" si="177"/>
        <v>0</v>
      </c>
      <c r="AA390" s="120">
        <f t="shared" si="178"/>
        <v>7.8371169394205117E-3</v>
      </c>
      <c r="AB390" s="120">
        <f t="shared" si="179"/>
        <v>-9999</v>
      </c>
      <c r="AC390" s="120">
        <f t="shared" si="180"/>
        <v>0</v>
      </c>
      <c r="AD390" s="120">
        <f t="shared" si="181"/>
        <v>-9999</v>
      </c>
      <c r="AE390" s="120">
        <f t="shared" si="182"/>
        <v>0</v>
      </c>
      <c r="AF390">
        <f t="shared" si="183"/>
        <v>-9999</v>
      </c>
      <c r="AG390" s="136"/>
      <c r="AH390">
        <f t="shared" si="184"/>
        <v>-1.5583209659680162E-2</v>
      </c>
      <c r="AI390">
        <f t="shared" si="185"/>
        <v>1.0156854388407157</v>
      </c>
      <c r="AJ390">
        <f t="shared" si="186"/>
        <v>-0.65561619635665369</v>
      </c>
      <c r="AK390">
        <f t="shared" si="187"/>
        <v>2.5704960239620465E-2</v>
      </c>
      <c r="AL390">
        <f t="shared" si="188"/>
        <v>1.022902850585159</v>
      </c>
      <c r="AM390">
        <f t="shared" si="189"/>
        <v>0.56126581568819556</v>
      </c>
      <c r="AN390" s="120">
        <f t="shared" si="195"/>
        <v>51.262876019763496</v>
      </c>
      <c r="AO390" s="120">
        <f t="shared" si="195"/>
        <v>51.26287601976302</v>
      </c>
      <c r="AP390" s="120">
        <f t="shared" si="195"/>
        <v>51.262876019733497</v>
      </c>
      <c r="AQ390" s="120">
        <f t="shared" si="195"/>
        <v>51.262876017926274</v>
      </c>
      <c r="AR390" s="120">
        <f t="shared" si="195"/>
        <v>51.262875907298294</v>
      </c>
      <c r="AS390" s="120">
        <f t="shared" si="195"/>
        <v>51.262869135290259</v>
      </c>
      <c r="AT390" s="120">
        <f t="shared" si="195"/>
        <v>51.262454727093747</v>
      </c>
      <c r="AU390" s="120">
        <f t="shared" si="191"/>
        <v>51.237579503472098</v>
      </c>
    </row>
    <row r="391" spans="26:64" x14ac:dyDescent="0.2">
      <c r="Z391">
        <f t="shared" si="177"/>
        <v>0</v>
      </c>
      <c r="AA391" s="120">
        <f t="shared" si="178"/>
        <v>7.8371169394205117E-3</v>
      </c>
      <c r="AB391" s="120">
        <f t="shared" si="179"/>
        <v>-9999</v>
      </c>
      <c r="AC391" s="120">
        <f t="shared" si="180"/>
        <v>0</v>
      </c>
      <c r="AD391" s="120">
        <f t="shared" si="181"/>
        <v>-9999</v>
      </c>
      <c r="AE391" s="120">
        <f t="shared" si="182"/>
        <v>0</v>
      </c>
      <c r="AF391">
        <f t="shared" si="183"/>
        <v>-9999</v>
      </c>
      <c r="AG391" s="136"/>
      <c r="AH391">
        <f t="shared" si="184"/>
        <v>-1.5583209659680162E-2</v>
      </c>
      <c r="AI391">
        <f t="shared" si="185"/>
        <v>1.0156854388407157</v>
      </c>
      <c r="AJ391">
        <f t="shared" si="186"/>
        <v>-0.65561619635665369</v>
      </c>
      <c r="AK391">
        <f t="shared" si="187"/>
        <v>2.5704960239620465E-2</v>
      </c>
      <c r="AL391">
        <f t="shared" si="188"/>
        <v>1.022902850585159</v>
      </c>
      <c r="AM391">
        <f t="shared" si="189"/>
        <v>0.56126581568819556</v>
      </c>
      <c r="AN391" s="120">
        <f t="shared" ref="AN391:AT400" si="196">$AU391+$AB$7*SIN(AO391)</f>
        <v>51.262876019763496</v>
      </c>
      <c r="AO391" s="120">
        <f t="shared" si="196"/>
        <v>51.26287601976302</v>
      </c>
      <c r="AP391" s="120">
        <f t="shared" si="196"/>
        <v>51.262876019733497</v>
      </c>
      <c r="AQ391" s="120">
        <f t="shared" si="196"/>
        <v>51.262876017926274</v>
      </c>
      <c r="AR391" s="120">
        <f t="shared" si="196"/>
        <v>51.262875907298294</v>
      </c>
      <c r="AS391" s="120">
        <f t="shared" si="196"/>
        <v>51.262869135290259</v>
      </c>
      <c r="AT391" s="120">
        <f t="shared" si="196"/>
        <v>51.262454727093747</v>
      </c>
      <c r="AU391" s="120">
        <f t="shared" si="191"/>
        <v>51.237579503472098</v>
      </c>
    </row>
    <row r="392" spans="26:64" x14ac:dyDescent="0.2">
      <c r="Z392">
        <f t="shared" si="177"/>
        <v>0</v>
      </c>
      <c r="AA392" s="120">
        <f t="shared" si="178"/>
        <v>7.8371169394205117E-3</v>
      </c>
      <c r="AB392" s="120">
        <f t="shared" si="179"/>
        <v>-9999</v>
      </c>
      <c r="AC392" s="120">
        <f t="shared" si="180"/>
        <v>0</v>
      </c>
      <c r="AD392" s="120">
        <f t="shared" si="181"/>
        <v>-9999</v>
      </c>
      <c r="AE392" s="120">
        <f t="shared" si="182"/>
        <v>0</v>
      </c>
      <c r="AF392">
        <f t="shared" si="183"/>
        <v>-9999</v>
      </c>
      <c r="AG392" s="136"/>
      <c r="AH392">
        <f t="shared" si="184"/>
        <v>-1.5583209659680162E-2</v>
      </c>
      <c r="AI392">
        <f t="shared" si="185"/>
        <v>1.0156854388407157</v>
      </c>
      <c r="AJ392">
        <f t="shared" si="186"/>
        <v>-0.65561619635665369</v>
      </c>
      <c r="AK392">
        <f t="shared" si="187"/>
        <v>2.5704960239620465E-2</v>
      </c>
      <c r="AL392">
        <f t="shared" si="188"/>
        <v>1.022902850585159</v>
      </c>
      <c r="AM392">
        <f t="shared" si="189"/>
        <v>0.56126581568819556</v>
      </c>
      <c r="AN392" s="120">
        <f t="shared" si="196"/>
        <v>51.262876019763496</v>
      </c>
      <c r="AO392" s="120">
        <f t="shared" si="196"/>
        <v>51.26287601976302</v>
      </c>
      <c r="AP392" s="120">
        <f t="shared" si="196"/>
        <v>51.262876019733497</v>
      </c>
      <c r="AQ392" s="120">
        <f t="shared" si="196"/>
        <v>51.262876017926274</v>
      </c>
      <c r="AR392" s="120">
        <f t="shared" si="196"/>
        <v>51.262875907298294</v>
      </c>
      <c r="AS392" s="120">
        <f t="shared" si="196"/>
        <v>51.262869135290259</v>
      </c>
      <c r="AT392" s="120">
        <f t="shared" si="196"/>
        <v>51.262454727093747</v>
      </c>
      <c r="AU392" s="120">
        <f t="shared" si="191"/>
        <v>51.237579503472098</v>
      </c>
    </row>
    <row r="393" spans="26:64" x14ac:dyDescent="0.2">
      <c r="Z393">
        <f t="shared" si="177"/>
        <v>0</v>
      </c>
      <c r="AA393" s="120">
        <f t="shared" si="178"/>
        <v>7.8371169394205117E-3</v>
      </c>
      <c r="AB393" s="120">
        <f t="shared" si="179"/>
        <v>-9999</v>
      </c>
      <c r="AC393" s="120">
        <f t="shared" si="180"/>
        <v>0</v>
      </c>
      <c r="AD393" s="120">
        <f t="shared" si="181"/>
        <v>-9999</v>
      </c>
      <c r="AE393" s="120">
        <f t="shared" si="182"/>
        <v>0</v>
      </c>
      <c r="AF393">
        <f t="shared" si="183"/>
        <v>-9999</v>
      </c>
      <c r="AG393" s="136"/>
      <c r="AH393">
        <f t="shared" si="184"/>
        <v>-1.5583209659680162E-2</v>
      </c>
      <c r="AI393">
        <f t="shared" si="185"/>
        <v>1.0156854388407157</v>
      </c>
      <c r="AJ393">
        <f t="shared" si="186"/>
        <v>-0.65561619635665369</v>
      </c>
      <c r="AK393">
        <f t="shared" si="187"/>
        <v>2.5704960239620465E-2</v>
      </c>
      <c r="AL393">
        <f t="shared" si="188"/>
        <v>1.022902850585159</v>
      </c>
      <c r="AM393">
        <f t="shared" si="189"/>
        <v>0.56126581568819556</v>
      </c>
      <c r="AN393" s="120">
        <f t="shared" si="196"/>
        <v>51.262876019763496</v>
      </c>
      <c r="AO393" s="120">
        <f t="shared" si="196"/>
        <v>51.26287601976302</v>
      </c>
      <c r="AP393" s="120">
        <f t="shared" si="196"/>
        <v>51.262876019733497</v>
      </c>
      <c r="AQ393" s="120">
        <f t="shared" si="196"/>
        <v>51.262876017926274</v>
      </c>
      <c r="AR393" s="120">
        <f t="shared" si="196"/>
        <v>51.262875907298294</v>
      </c>
      <c r="AS393" s="120">
        <f t="shared" si="196"/>
        <v>51.262869135290259</v>
      </c>
      <c r="AT393" s="120">
        <f t="shared" si="196"/>
        <v>51.262454727093747</v>
      </c>
      <c r="AU393" s="120">
        <f t="shared" si="191"/>
        <v>51.237579503472098</v>
      </c>
    </row>
    <row r="394" spans="26:64" x14ac:dyDescent="0.2">
      <c r="Z394">
        <f t="shared" si="177"/>
        <v>0</v>
      </c>
      <c r="AA394" s="120">
        <f t="shared" si="178"/>
        <v>7.8371169394205117E-3</v>
      </c>
      <c r="AB394" s="120">
        <f t="shared" si="179"/>
        <v>-9999</v>
      </c>
      <c r="AC394" s="120">
        <f t="shared" si="180"/>
        <v>0</v>
      </c>
      <c r="AD394" s="120">
        <f t="shared" si="181"/>
        <v>-9999</v>
      </c>
      <c r="AE394" s="120">
        <f t="shared" si="182"/>
        <v>0</v>
      </c>
      <c r="AF394">
        <f t="shared" si="183"/>
        <v>-9999</v>
      </c>
      <c r="AG394" s="136"/>
      <c r="AH394">
        <f t="shared" si="184"/>
        <v>-1.5583209659680162E-2</v>
      </c>
      <c r="AI394">
        <f t="shared" si="185"/>
        <v>1.0156854388407157</v>
      </c>
      <c r="AJ394">
        <f t="shared" si="186"/>
        <v>-0.65561619635665369</v>
      </c>
      <c r="AK394">
        <f t="shared" si="187"/>
        <v>2.5704960239620465E-2</v>
      </c>
      <c r="AL394">
        <f t="shared" si="188"/>
        <v>1.022902850585159</v>
      </c>
      <c r="AM394">
        <f t="shared" si="189"/>
        <v>0.56126581568819556</v>
      </c>
      <c r="AN394" s="120">
        <f t="shared" si="196"/>
        <v>51.262876019763496</v>
      </c>
      <c r="AO394" s="120">
        <f t="shared" si="196"/>
        <v>51.26287601976302</v>
      </c>
      <c r="AP394" s="120">
        <f t="shared" si="196"/>
        <v>51.262876019733497</v>
      </c>
      <c r="AQ394" s="120">
        <f t="shared" si="196"/>
        <v>51.262876017926274</v>
      </c>
      <c r="AR394" s="120">
        <f t="shared" si="196"/>
        <v>51.262875907298294</v>
      </c>
      <c r="AS394" s="120">
        <f t="shared" si="196"/>
        <v>51.262869135290259</v>
      </c>
      <c r="AT394" s="120">
        <f t="shared" si="196"/>
        <v>51.262454727093747</v>
      </c>
      <c r="AU394" s="120">
        <f t="shared" si="191"/>
        <v>51.237579503472098</v>
      </c>
    </row>
    <row r="395" spans="26:64" x14ac:dyDescent="0.2">
      <c r="Z395">
        <f t="shared" si="177"/>
        <v>0</v>
      </c>
      <c r="AA395" s="120">
        <f t="shared" si="178"/>
        <v>7.8371169394205117E-3</v>
      </c>
      <c r="AB395" s="120">
        <f t="shared" si="179"/>
        <v>-9999</v>
      </c>
      <c r="AC395" s="120">
        <f t="shared" si="180"/>
        <v>0</v>
      </c>
      <c r="AD395" s="120">
        <f t="shared" si="181"/>
        <v>-9999</v>
      </c>
      <c r="AE395" s="120">
        <f t="shared" si="182"/>
        <v>0</v>
      </c>
      <c r="AF395">
        <f t="shared" si="183"/>
        <v>-9999</v>
      </c>
      <c r="AG395" s="136"/>
      <c r="AH395">
        <f t="shared" si="184"/>
        <v>-1.5583209659680162E-2</v>
      </c>
      <c r="AI395">
        <f t="shared" si="185"/>
        <v>1.0156854388407157</v>
      </c>
      <c r="AJ395">
        <f t="shared" si="186"/>
        <v>-0.65561619635665369</v>
      </c>
      <c r="AK395">
        <f t="shared" si="187"/>
        <v>2.5704960239620465E-2</v>
      </c>
      <c r="AL395">
        <f t="shared" si="188"/>
        <v>1.022902850585159</v>
      </c>
      <c r="AM395">
        <f t="shared" si="189"/>
        <v>0.56126581568819556</v>
      </c>
      <c r="AN395" s="120">
        <f t="shared" si="196"/>
        <v>51.262876019763496</v>
      </c>
      <c r="AO395" s="120">
        <f t="shared" si="196"/>
        <v>51.26287601976302</v>
      </c>
      <c r="AP395" s="120">
        <f t="shared" si="196"/>
        <v>51.262876019733497</v>
      </c>
      <c r="AQ395" s="120">
        <f t="shared" si="196"/>
        <v>51.262876017926274</v>
      </c>
      <c r="AR395" s="120">
        <f t="shared" si="196"/>
        <v>51.262875907298294</v>
      </c>
      <c r="AS395" s="120">
        <f t="shared" si="196"/>
        <v>51.262869135290259</v>
      </c>
      <c r="AT395" s="120">
        <f t="shared" si="196"/>
        <v>51.262454727093747</v>
      </c>
      <c r="AU395" s="120">
        <f t="shared" si="191"/>
        <v>51.237579503472098</v>
      </c>
    </row>
    <row r="396" spans="26:64" x14ac:dyDescent="0.2">
      <c r="Z396">
        <f t="shared" si="177"/>
        <v>0</v>
      </c>
      <c r="AA396" s="120">
        <f t="shared" si="178"/>
        <v>7.8371169394205117E-3</v>
      </c>
      <c r="AB396" s="120">
        <f t="shared" si="179"/>
        <v>-9999</v>
      </c>
      <c r="AC396" s="120">
        <f t="shared" si="180"/>
        <v>0</v>
      </c>
      <c r="AD396" s="120">
        <f t="shared" si="181"/>
        <v>-9999</v>
      </c>
      <c r="AE396" s="120">
        <f t="shared" si="182"/>
        <v>0</v>
      </c>
      <c r="AF396">
        <f t="shared" si="183"/>
        <v>-9999</v>
      </c>
      <c r="AG396" s="136"/>
      <c r="AH396">
        <f t="shared" si="184"/>
        <v>-1.5583209659680162E-2</v>
      </c>
      <c r="AI396">
        <f t="shared" si="185"/>
        <v>1.0156854388407157</v>
      </c>
      <c r="AJ396">
        <f t="shared" si="186"/>
        <v>-0.65561619635665369</v>
      </c>
      <c r="AK396">
        <f t="shared" si="187"/>
        <v>2.5704960239620465E-2</v>
      </c>
      <c r="AL396">
        <f t="shared" si="188"/>
        <v>1.022902850585159</v>
      </c>
      <c r="AM396">
        <f t="shared" si="189"/>
        <v>0.56126581568819556</v>
      </c>
      <c r="AN396" s="120">
        <f t="shared" si="196"/>
        <v>51.262876019763496</v>
      </c>
      <c r="AO396" s="120">
        <f t="shared" si="196"/>
        <v>51.26287601976302</v>
      </c>
      <c r="AP396" s="120">
        <f t="shared" si="196"/>
        <v>51.262876019733497</v>
      </c>
      <c r="AQ396" s="120">
        <f t="shared" si="196"/>
        <v>51.262876017926274</v>
      </c>
      <c r="AR396" s="120">
        <f t="shared" si="196"/>
        <v>51.262875907298294</v>
      </c>
      <c r="AS396" s="120">
        <f t="shared" si="196"/>
        <v>51.262869135290259</v>
      </c>
      <c r="AT396" s="120">
        <f t="shared" si="196"/>
        <v>51.262454727093747</v>
      </c>
      <c r="AU396" s="120">
        <f t="shared" si="191"/>
        <v>51.237579503472098</v>
      </c>
    </row>
    <row r="397" spans="26:64" x14ac:dyDescent="0.2">
      <c r="Z397">
        <f t="shared" si="177"/>
        <v>0</v>
      </c>
      <c r="AA397" s="120">
        <f t="shared" si="178"/>
        <v>7.8371169394205117E-3</v>
      </c>
      <c r="AB397" s="120">
        <f t="shared" si="179"/>
        <v>-9999</v>
      </c>
      <c r="AC397" s="120">
        <f t="shared" si="180"/>
        <v>0</v>
      </c>
      <c r="AD397" s="120">
        <f t="shared" si="181"/>
        <v>-9999</v>
      </c>
      <c r="AE397" s="120">
        <f t="shared" si="182"/>
        <v>0</v>
      </c>
      <c r="AF397">
        <f t="shared" si="183"/>
        <v>-9999</v>
      </c>
      <c r="AG397" s="136"/>
      <c r="AH397">
        <f t="shared" si="184"/>
        <v>-1.5583209659680162E-2</v>
      </c>
      <c r="AI397">
        <f t="shared" si="185"/>
        <v>1.0156854388407157</v>
      </c>
      <c r="AJ397">
        <f t="shared" si="186"/>
        <v>-0.65561619635665369</v>
      </c>
      <c r="AK397">
        <f t="shared" si="187"/>
        <v>2.5704960239620465E-2</v>
      </c>
      <c r="AL397">
        <f t="shared" si="188"/>
        <v>1.022902850585159</v>
      </c>
      <c r="AM397">
        <f t="shared" si="189"/>
        <v>0.56126581568819556</v>
      </c>
      <c r="AN397" s="120">
        <f t="shared" si="196"/>
        <v>51.262876019763496</v>
      </c>
      <c r="AO397" s="120">
        <f t="shared" si="196"/>
        <v>51.26287601976302</v>
      </c>
      <c r="AP397" s="120">
        <f t="shared" si="196"/>
        <v>51.262876019733497</v>
      </c>
      <c r="AQ397" s="120">
        <f t="shared" si="196"/>
        <v>51.262876017926274</v>
      </c>
      <c r="AR397" s="120">
        <f t="shared" si="196"/>
        <v>51.262875907298294</v>
      </c>
      <c r="AS397" s="120">
        <f t="shared" si="196"/>
        <v>51.262869135290259</v>
      </c>
      <c r="AT397" s="120">
        <f t="shared" si="196"/>
        <v>51.262454727093747</v>
      </c>
      <c r="AU397" s="120">
        <f t="shared" si="191"/>
        <v>51.237579503472098</v>
      </c>
    </row>
    <row r="398" spans="26:64" x14ac:dyDescent="0.2">
      <c r="Z398">
        <f t="shared" si="177"/>
        <v>0</v>
      </c>
      <c r="AA398" s="120">
        <f t="shared" si="178"/>
        <v>7.8371169394205117E-3</v>
      </c>
      <c r="AB398" s="120">
        <f t="shared" si="179"/>
        <v>-9999</v>
      </c>
      <c r="AC398" s="120">
        <f t="shared" si="180"/>
        <v>0</v>
      </c>
      <c r="AD398" s="120">
        <f t="shared" si="181"/>
        <v>-9999</v>
      </c>
      <c r="AE398" s="120">
        <f t="shared" si="182"/>
        <v>0</v>
      </c>
      <c r="AF398">
        <f t="shared" si="183"/>
        <v>-9999</v>
      </c>
      <c r="AG398" s="136"/>
      <c r="AH398">
        <f t="shared" si="184"/>
        <v>-1.5583209659680162E-2</v>
      </c>
      <c r="AI398">
        <f t="shared" si="185"/>
        <v>1.0156854388407157</v>
      </c>
      <c r="AJ398">
        <f t="shared" si="186"/>
        <v>-0.65561619635665369</v>
      </c>
      <c r="AK398">
        <f t="shared" si="187"/>
        <v>2.5704960239620465E-2</v>
      </c>
      <c r="AL398">
        <f t="shared" si="188"/>
        <v>1.022902850585159</v>
      </c>
      <c r="AM398">
        <f t="shared" si="189"/>
        <v>0.56126581568819556</v>
      </c>
      <c r="AN398" s="120">
        <f t="shared" si="196"/>
        <v>51.262876019763496</v>
      </c>
      <c r="AO398" s="120">
        <f t="shared" si="196"/>
        <v>51.26287601976302</v>
      </c>
      <c r="AP398" s="120">
        <f t="shared" si="196"/>
        <v>51.262876019733497</v>
      </c>
      <c r="AQ398" s="120">
        <f t="shared" si="196"/>
        <v>51.262876017926274</v>
      </c>
      <c r="AR398" s="120">
        <f t="shared" si="196"/>
        <v>51.262875907298294</v>
      </c>
      <c r="AS398" s="120">
        <f t="shared" si="196"/>
        <v>51.262869135290259</v>
      </c>
      <c r="AT398" s="120">
        <f t="shared" si="196"/>
        <v>51.262454727093747</v>
      </c>
      <c r="AU398" s="120">
        <f t="shared" si="191"/>
        <v>51.237579503472098</v>
      </c>
    </row>
    <row r="399" spans="26:64" x14ac:dyDescent="0.2">
      <c r="Z399">
        <f t="shared" si="177"/>
        <v>0</v>
      </c>
      <c r="AA399" s="120">
        <f t="shared" si="178"/>
        <v>7.8371169394205117E-3</v>
      </c>
      <c r="AB399" s="120">
        <f t="shared" si="179"/>
        <v>-9999</v>
      </c>
      <c r="AC399" s="120">
        <f t="shared" si="180"/>
        <v>0</v>
      </c>
      <c r="AD399" s="120">
        <f t="shared" si="181"/>
        <v>-9999</v>
      </c>
      <c r="AE399" s="120">
        <f t="shared" si="182"/>
        <v>0</v>
      </c>
      <c r="AF399">
        <f t="shared" si="183"/>
        <v>-9999</v>
      </c>
      <c r="AG399" s="136"/>
      <c r="AH399">
        <f t="shared" si="184"/>
        <v>-1.5583209659680162E-2</v>
      </c>
      <c r="AI399">
        <f t="shared" si="185"/>
        <v>1.0156854388407157</v>
      </c>
      <c r="AJ399">
        <f t="shared" si="186"/>
        <v>-0.65561619635665369</v>
      </c>
      <c r="AK399">
        <f t="shared" si="187"/>
        <v>2.5704960239620465E-2</v>
      </c>
      <c r="AL399">
        <f t="shared" si="188"/>
        <v>1.022902850585159</v>
      </c>
      <c r="AM399">
        <f t="shared" si="189"/>
        <v>0.56126581568819556</v>
      </c>
      <c r="AN399" s="120">
        <f t="shared" si="196"/>
        <v>51.262876019763496</v>
      </c>
      <c r="AO399" s="120">
        <f t="shared" si="196"/>
        <v>51.26287601976302</v>
      </c>
      <c r="AP399" s="120">
        <f t="shared" si="196"/>
        <v>51.262876019733497</v>
      </c>
      <c r="AQ399" s="120">
        <f t="shared" si="196"/>
        <v>51.262876017926274</v>
      </c>
      <c r="AR399" s="120">
        <f t="shared" si="196"/>
        <v>51.262875907298294</v>
      </c>
      <c r="AS399" s="120">
        <f t="shared" si="196"/>
        <v>51.262869135290259</v>
      </c>
      <c r="AT399" s="120">
        <f t="shared" si="196"/>
        <v>51.262454727093747</v>
      </c>
      <c r="AU399" s="120">
        <f t="shared" si="191"/>
        <v>51.237579503472098</v>
      </c>
    </row>
    <row r="400" spans="26:64" x14ac:dyDescent="0.2">
      <c r="Z400">
        <f t="shared" si="177"/>
        <v>0</v>
      </c>
      <c r="AA400" s="120">
        <f t="shared" si="178"/>
        <v>7.8371169394205117E-3</v>
      </c>
      <c r="AB400" s="120">
        <f t="shared" si="179"/>
        <v>-9999</v>
      </c>
      <c r="AC400" s="120">
        <f t="shared" si="180"/>
        <v>0</v>
      </c>
      <c r="AD400" s="120">
        <f t="shared" si="181"/>
        <v>-9999</v>
      </c>
      <c r="AE400" s="120">
        <f t="shared" si="182"/>
        <v>0</v>
      </c>
      <c r="AF400">
        <f t="shared" si="183"/>
        <v>-9999</v>
      </c>
      <c r="AG400" s="136"/>
      <c r="AH400">
        <f t="shared" si="184"/>
        <v>-1.5583209659680162E-2</v>
      </c>
      <c r="AI400">
        <f t="shared" si="185"/>
        <v>1.0156854388407157</v>
      </c>
      <c r="AJ400">
        <f t="shared" si="186"/>
        <v>-0.65561619635665369</v>
      </c>
      <c r="AK400">
        <f t="shared" si="187"/>
        <v>2.5704960239620465E-2</v>
      </c>
      <c r="AL400">
        <f t="shared" si="188"/>
        <v>1.022902850585159</v>
      </c>
      <c r="AM400">
        <f t="shared" si="189"/>
        <v>0.56126581568819556</v>
      </c>
      <c r="AN400" s="120">
        <f t="shared" si="196"/>
        <v>51.262876019763496</v>
      </c>
      <c r="AO400" s="120">
        <f t="shared" si="196"/>
        <v>51.26287601976302</v>
      </c>
      <c r="AP400" s="120">
        <f t="shared" si="196"/>
        <v>51.262876019733497</v>
      </c>
      <c r="AQ400" s="120">
        <f t="shared" si="196"/>
        <v>51.262876017926274</v>
      </c>
      <c r="AR400" s="120">
        <f t="shared" si="196"/>
        <v>51.262875907298294</v>
      </c>
      <c r="AS400" s="120">
        <f t="shared" si="196"/>
        <v>51.262869135290259</v>
      </c>
      <c r="AT400" s="120">
        <f t="shared" si="196"/>
        <v>51.262454727093747</v>
      </c>
      <c r="AU400" s="120">
        <f t="shared" si="191"/>
        <v>51.237579503472098</v>
      </c>
    </row>
    <row r="401" spans="26:64" x14ac:dyDescent="0.2">
      <c r="Z401">
        <f t="shared" si="177"/>
        <v>0</v>
      </c>
      <c r="AA401" s="120">
        <f t="shared" si="178"/>
        <v>7.8371169394205117E-3</v>
      </c>
      <c r="AB401" s="120">
        <f t="shared" si="179"/>
        <v>-9999</v>
      </c>
      <c r="AC401" s="120">
        <f t="shared" si="180"/>
        <v>0</v>
      </c>
      <c r="AD401" s="120">
        <f t="shared" si="181"/>
        <v>-9999</v>
      </c>
      <c r="AE401" s="120">
        <f t="shared" si="182"/>
        <v>0</v>
      </c>
      <c r="AF401">
        <f t="shared" si="183"/>
        <v>-9999</v>
      </c>
      <c r="AG401" s="136"/>
      <c r="AH401">
        <f t="shared" si="184"/>
        <v>-1.5583209659680162E-2</v>
      </c>
      <c r="AI401">
        <f t="shared" si="185"/>
        <v>1.0156854388407157</v>
      </c>
      <c r="AJ401">
        <f t="shared" si="186"/>
        <v>-0.65561619635665369</v>
      </c>
      <c r="AK401">
        <f t="shared" si="187"/>
        <v>2.5704960239620465E-2</v>
      </c>
      <c r="AL401">
        <f t="shared" si="188"/>
        <v>1.022902850585159</v>
      </c>
      <c r="AM401">
        <f t="shared" si="189"/>
        <v>0.56126581568819556</v>
      </c>
      <c r="AN401" s="120">
        <f t="shared" ref="AN401:AT410" si="197">$AU401+$AB$7*SIN(AO401)</f>
        <v>51.262876019763496</v>
      </c>
      <c r="AO401" s="120">
        <f t="shared" si="197"/>
        <v>51.26287601976302</v>
      </c>
      <c r="AP401" s="120">
        <f t="shared" si="197"/>
        <v>51.262876019733497</v>
      </c>
      <c r="AQ401" s="120">
        <f t="shared" si="197"/>
        <v>51.262876017926274</v>
      </c>
      <c r="AR401" s="120">
        <f t="shared" si="197"/>
        <v>51.262875907298294</v>
      </c>
      <c r="AS401" s="120">
        <f t="shared" si="197"/>
        <v>51.262869135290259</v>
      </c>
      <c r="AT401" s="120">
        <f t="shared" si="197"/>
        <v>51.262454727093747</v>
      </c>
      <c r="AU401" s="120">
        <f t="shared" si="191"/>
        <v>51.237579503472098</v>
      </c>
    </row>
    <row r="402" spans="26:64" x14ac:dyDescent="0.2">
      <c r="Z402">
        <f t="shared" si="177"/>
        <v>0</v>
      </c>
      <c r="AA402" s="120">
        <f t="shared" si="178"/>
        <v>7.8371169394205117E-3</v>
      </c>
      <c r="AB402" s="120">
        <f t="shared" si="179"/>
        <v>-9999</v>
      </c>
      <c r="AC402" s="120">
        <f t="shared" si="180"/>
        <v>0</v>
      </c>
      <c r="AD402" s="120">
        <f t="shared" si="181"/>
        <v>-9999</v>
      </c>
      <c r="AE402" s="120">
        <f t="shared" si="182"/>
        <v>0</v>
      </c>
      <c r="AF402">
        <f t="shared" si="183"/>
        <v>-9999</v>
      </c>
      <c r="AG402" s="136"/>
      <c r="AH402">
        <f t="shared" si="184"/>
        <v>-1.5583209659680162E-2</v>
      </c>
      <c r="AI402">
        <f t="shared" si="185"/>
        <v>1.0156854388407157</v>
      </c>
      <c r="AJ402">
        <f t="shared" si="186"/>
        <v>-0.65561619635665369</v>
      </c>
      <c r="AK402">
        <f t="shared" si="187"/>
        <v>2.5704960239620465E-2</v>
      </c>
      <c r="AL402">
        <f t="shared" si="188"/>
        <v>1.022902850585159</v>
      </c>
      <c r="AM402">
        <f t="shared" si="189"/>
        <v>0.56126581568819556</v>
      </c>
      <c r="AN402" s="120">
        <f t="shared" si="197"/>
        <v>51.262876019763496</v>
      </c>
      <c r="AO402" s="120">
        <f t="shared" si="197"/>
        <v>51.26287601976302</v>
      </c>
      <c r="AP402" s="120">
        <f t="shared" si="197"/>
        <v>51.262876019733497</v>
      </c>
      <c r="AQ402" s="120">
        <f t="shared" si="197"/>
        <v>51.262876017926274</v>
      </c>
      <c r="AR402" s="120">
        <f t="shared" si="197"/>
        <v>51.262875907298294</v>
      </c>
      <c r="AS402" s="120">
        <f t="shared" si="197"/>
        <v>51.262869135290259</v>
      </c>
      <c r="AT402" s="120">
        <f t="shared" si="197"/>
        <v>51.262454727093747</v>
      </c>
      <c r="AU402" s="120">
        <f t="shared" si="191"/>
        <v>51.237579503472098</v>
      </c>
    </row>
    <row r="403" spans="26:64" x14ac:dyDescent="0.2">
      <c r="Z403">
        <f t="shared" si="177"/>
        <v>0</v>
      </c>
      <c r="AA403" s="120">
        <f t="shared" si="178"/>
        <v>7.8371169394205117E-3</v>
      </c>
      <c r="AB403" s="120">
        <f t="shared" si="179"/>
        <v>-9999</v>
      </c>
      <c r="AC403" s="120">
        <f t="shared" si="180"/>
        <v>0</v>
      </c>
      <c r="AD403" s="120">
        <f t="shared" si="181"/>
        <v>-9999</v>
      </c>
      <c r="AE403" s="120">
        <f t="shared" si="182"/>
        <v>0</v>
      </c>
      <c r="AF403">
        <f t="shared" si="183"/>
        <v>-9999</v>
      </c>
      <c r="AG403" s="136"/>
      <c r="AH403">
        <f t="shared" si="184"/>
        <v>-1.5583209659680162E-2</v>
      </c>
      <c r="AI403">
        <f t="shared" si="185"/>
        <v>1.0156854388407157</v>
      </c>
      <c r="AJ403">
        <f t="shared" si="186"/>
        <v>-0.65561619635665369</v>
      </c>
      <c r="AK403">
        <f t="shared" si="187"/>
        <v>2.5704960239620465E-2</v>
      </c>
      <c r="AL403">
        <f t="shared" si="188"/>
        <v>1.022902850585159</v>
      </c>
      <c r="AM403">
        <f t="shared" si="189"/>
        <v>0.56126581568819556</v>
      </c>
      <c r="AN403" s="120">
        <f t="shared" si="197"/>
        <v>51.262876019763496</v>
      </c>
      <c r="AO403" s="120">
        <f t="shared" si="197"/>
        <v>51.26287601976302</v>
      </c>
      <c r="AP403" s="120">
        <f t="shared" si="197"/>
        <v>51.262876019733497</v>
      </c>
      <c r="AQ403" s="120">
        <f t="shared" si="197"/>
        <v>51.262876017926274</v>
      </c>
      <c r="AR403" s="120">
        <f t="shared" si="197"/>
        <v>51.262875907298294</v>
      </c>
      <c r="AS403" s="120">
        <f t="shared" si="197"/>
        <v>51.262869135290259</v>
      </c>
      <c r="AT403" s="120">
        <f t="shared" si="197"/>
        <v>51.262454727093747</v>
      </c>
      <c r="AU403" s="120">
        <f t="shared" si="191"/>
        <v>51.237579503472098</v>
      </c>
    </row>
    <row r="404" spans="26:64" x14ac:dyDescent="0.2">
      <c r="Z404">
        <f t="shared" si="177"/>
        <v>0</v>
      </c>
      <c r="AA404" s="120">
        <f t="shared" si="178"/>
        <v>7.8371169394205117E-3</v>
      </c>
      <c r="AB404" s="120">
        <f t="shared" si="179"/>
        <v>-9999</v>
      </c>
      <c r="AC404" s="120">
        <f t="shared" si="180"/>
        <v>0</v>
      </c>
      <c r="AD404" s="120">
        <f t="shared" si="181"/>
        <v>-9999</v>
      </c>
      <c r="AE404" s="120">
        <f t="shared" si="182"/>
        <v>0</v>
      </c>
      <c r="AF404">
        <f t="shared" si="183"/>
        <v>-9999</v>
      </c>
      <c r="AG404" s="136"/>
      <c r="AH404">
        <f t="shared" si="184"/>
        <v>-1.5583209659680162E-2</v>
      </c>
      <c r="AI404">
        <f t="shared" si="185"/>
        <v>1.0156854388407157</v>
      </c>
      <c r="AJ404">
        <f t="shared" si="186"/>
        <v>-0.65561619635665369</v>
      </c>
      <c r="AK404">
        <f t="shared" si="187"/>
        <v>2.5704960239620465E-2</v>
      </c>
      <c r="AL404">
        <f t="shared" si="188"/>
        <v>1.022902850585159</v>
      </c>
      <c r="AM404">
        <f t="shared" si="189"/>
        <v>0.56126581568819556</v>
      </c>
      <c r="AN404" s="120">
        <f t="shared" si="197"/>
        <v>51.262876019763496</v>
      </c>
      <c r="AO404" s="120">
        <f t="shared" si="197"/>
        <v>51.26287601976302</v>
      </c>
      <c r="AP404" s="120">
        <f t="shared" si="197"/>
        <v>51.262876019733497</v>
      </c>
      <c r="AQ404" s="120">
        <f t="shared" si="197"/>
        <v>51.262876017926274</v>
      </c>
      <c r="AR404" s="120">
        <f t="shared" si="197"/>
        <v>51.262875907298294</v>
      </c>
      <c r="AS404" s="120">
        <f t="shared" si="197"/>
        <v>51.262869135290259</v>
      </c>
      <c r="AT404" s="120">
        <f t="shared" si="197"/>
        <v>51.262454727093747</v>
      </c>
      <c r="AU404" s="120">
        <f t="shared" si="191"/>
        <v>51.237579503472098</v>
      </c>
    </row>
    <row r="405" spans="26:64" x14ac:dyDescent="0.2">
      <c r="Z405">
        <f t="shared" ref="Z405:Z468" si="198">F405</f>
        <v>0</v>
      </c>
      <c r="AA405" s="120">
        <f t="shared" ref="AA405:AA468" si="199">AB$3+AB$4*Z405+AB$5*Z405^2+AH405</f>
        <v>7.8371169394205117E-3</v>
      </c>
      <c r="AB405" s="120">
        <f t="shared" ref="AB405:AB468" si="200">IF(S405&lt;&gt;0,G405-AH405, -9999)</f>
        <v>-9999</v>
      </c>
      <c r="AC405" s="120">
        <f t="shared" ref="AC405:AC468" si="201">+G405-P405</f>
        <v>0</v>
      </c>
      <c r="AD405" s="120">
        <f t="shared" ref="AD405:AD468" si="202">IF(S405&lt;&gt;0,G405-AA405, -9999)</f>
        <v>-9999</v>
      </c>
      <c r="AE405" s="120">
        <f t="shared" ref="AE405:AE468" si="203">+(G405-AA405)^2*S405</f>
        <v>0</v>
      </c>
      <c r="AF405">
        <f t="shared" ref="AF405:AF468" si="204">IF(S405&lt;&gt;0,G405-P405, -9999)</f>
        <v>-9999</v>
      </c>
      <c r="AG405" s="136"/>
      <c r="AH405">
        <f t="shared" ref="AH405:AH468" si="205">$AB$6*($AB$11/AI405*AJ405+$AB$12)</f>
        <v>-1.5583209659680162E-2</v>
      </c>
      <c r="AI405">
        <f t="shared" ref="AI405:AI468" si="206">1+$AB$7*COS(AL405)</f>
        <v>1.0156854388407157</v>
      </c>
      <c r="AJ405">
        <f t="shared" ref="AJ405:AJ468" si="207">SIN(AL405+RADIANS($AB$9))</f>
        <v>-0.65561619635665369</v>
      </c>
      <c r="AK405">
        <f t="shared" ref="AK405:AK468" si="208">$AB$7*SIN(AL405)</f>
        <v>2.5704960239620465E-2</v>
      </c>
      <c r="AL405">
        <f t="shared" ref="AL405:AL468" si="209">2*ATAN(AM405)</f>
        <v>1.022902850585159</v>
      </c>
      <c r="AM405">
        <f t="shared" ref="AM405:AM468" si="210">SQRT((1+$AB$7)/(1-$AB$7))*TAN(AN405/2)</f>
        <v>0.56126581568819556</v>
      </c>
      <c r="AN405" s="120">
        <f t="shared" si="197"/>
        <v>51.262876019763496</v>
      </c>
      <c r="AO405" s="120">
        <f t="shared" si="197"/>
        <v>51.26287601976302</v>
      </c>
      <c r="AP405" s="120">
        <f t="shared" si="197"/>
        <v>51.262876019733497</v>
      </c>
      <c r="AQ405" s="120">
        <f t="shared" si="197"/>
        <v>51.262876017926274</v>
      </c>
      <c r="AR405" s="120">
        <f t="shared" si="197"/>
        <v>51.262875907298294</v>
      </c>
      <c r="AS405" s="120">
        <f t="shared" si="197"/>
        <v>51.262869135290259</v>
      </c>
      <c r="AT405" s="120">
        <f t="shared" si="197"/>
        <v>51.262454727093747</v>
      </c>
      <c r="AU405" s="120">
        <f t="shared" ref="AU405:AU468" si="211">RADIANS($AB$9)+$AB$18*(F405-AB$15)</f>
        <v>51.237579503472098</v>
      </c>
    </row>
    <row r="406" spans="26:64" x14ac:dyDescent="0.2">
      <c r="Z406">
        <f t="shared" si="198"/>
        <v>0</v>
      </c>
      <c r="AA406" s="120">
        <f t="shared" si="199"/>
        <v>7.8371169394205117E-3</v>
      </c>
      <c r="AB406" s="120">
        <f t="shared" si="200"/>
        <v>-9999</v>
      </c>
      <c r="AC406" s="120">
        <f t="shared" si="201"/>
        <v>0</v>
      </c>
      <c r="AD406" s="120">
        <f t="shared" si="202"/>
        <v>-9999</v>
      </c>
      <c r="AE406" s="120">
        <f t="shared" si="203"/>
        <v>0</v>
      </c>
      <c r="AF406">
        <f t="shared" si="204"/>
        <v>-9999</v>
      </c>
      <c r="AG406" s="136"/>
      <c r="AH406">
        <f t="shared" si="205"/>
        <v>-1.5583209659680162E-2</v>
      </c>
      <c r="AI406">
        <f t="shared" si="206"/>
        <v>1.0156854388407157</v>
      </c>
      <c r="AJ406">
        <f t="shared" si="207"/>
        <v>-0.65561619635665369</v>
      </c>
      <c r="AK406">
        <f t="shared" si="208"/>
        <v>2.5704960239620465E-2</v>
      </c>
      <c r="AL406">
        <f t="shared" si="209"/>
        <v>1.022902850585159</v>
      </c>
      <c r="AM406">
        <f t="shared" si="210"/>
        <v>0.56126581568819556</v>
      </c>
      <c r="AN406" s="120">
        <f t="shared" si="197"/>
        <v>51.262876019763496</v>
      </c>
      <c r="AO406" s="120">
        <f t="shared" si="197"/>
        <v>51.26287601976302</v>
      </c>
      <c r="AP406" s="120">
        <f t="shared" si="197"/>
        <v>51.262876019733497</v>
      </c>
      <c r="AQ406" s="120">
        <f t="shared" si="197"/>
        <v>51.262876017926274</v>
      </c>
      <c r="AR406" s="120">
        <f t="shared" si="197"/>
        <v>51.262875907298294</v>
      </c>
      <c r="AS406" s="120">
        <f t="shared" si="197"/>
        <v>51.262869135290259</v>
      </c>
      <c r="AT406" s="120">
        <f t="shared" si="197"/>
        <v>51.262454727093747</v>
      </c>
      <c r="AU406" s="120">
        <f t="shared" si="211"/>
        <v>51.237579503472098</v>
      </c>
      <c r="AV406" s="120"/>
      <c r="AW406" s="120"/>
      <c r="AX406" s="120"/>
      <c r="AY406" s="120"/>
      <c r="AZ406" s="120"/>
      <c r="BA406" s="120"/>
      <c r="BB406" s="120"/>
      <c r="BC406" s="120"/>
      <c r="BD406" s="120"/>
      <c r="BE406" s="120"/>
      <c r="BF406" s="120"/>
      <c r="BG406" s="120"/>
      <c r="BH406" s="120"/>
      <c r="BI406" s="120"/>
      <c r="BJ406" s="120"/>
      <c r="BK406" s="120"/>
      <c r="BL406" s="120"/>
    </row>
    <row r="407" spans="26:64" x14ac:dyDescent="0.2">
      <c r="Z407">
        <f t="shared" si="198"/>
        <v>0</v>
      </c>
      <c r="AA407" s="120">
        <f t="shared" si="199"/>
        <v>7.8371169394205117E-3</v>
      </c>
      <c r="AB407" s="120">
        <f t="shared" si="200"/>
        <v>-9999</v>
      </c>
      <c r="AC407" s="120">
        <f t="shared" si="201"/>
        <v>0</v>
      </c>
      <c r="AD407" s="120">
        <f t="shared" si="202"/>
        <v>-9999</v>
      </c>
      <c r="AE407" s="120">
        <f t="shared" si="203"/>
        <v>0</v>
      </c>
      <c r="AF407">
        <f t="shared" si="204"/>
        <v>-9999</v>
      </c>
      <c r="AG407" s="136"/>
      <c r="AH407">
        <f t="shared" si="205"/>
        <v>-1.5583209659680162E-2</v>
      </c>
      <c r="AI407">
        <f t="shared" si="206"/>
        <v>1.0156854388407157</v>
      </c>
      <c r="AJ407">
        <f t="shared" si="207"/>
        <v>-0.65561619635665369</v>
      </c>
      <c r="AK407">
        <f t="shared" si="208"/>
        <v>2.5704960239620465E-2</v>
      </c>
      <c r="AL407">
        <f t="shared" si="209"/>
        <v>1.022902850585159</v>
      </c>
      <c r="AM407">
        <f t="shared" si="210"/>
        <v>0.56126581568819556</v>
      </c>
      <c r="AN407" s="120">
        <f t="shared" si="197"/>
        <v>51.262876019763496</v>
      </c>
      <c r="AO407" s="120">
        <f t="shared" si="197"/>
        <v>51.26287601976302</v>
      </c>
      <c r="AP407" s="120">
        <f t="shared" si="197"/>
        <v>51.262876019733497</v>
      </c>
      <c r="AQ407" s="120">
        <f t="shared" si="197"/>
        <v>51.262876017926274</v>
      </c>
      <c r="AR407" s="120">
        <f t="shared" si="197"/>
        <v>51.262875907298294</v>
      </c>
      <c r="AS407" s="120">
        <f t="shared" si="197"/>
        <v>51.262869135290259</v>
      </c>
      <c r="AT407" s="120">
        <f t="shared" si="197"/>
        <v>51.262454727093747</v>
      </c>
      <c r="AU407" s="120">
        <f t="shared" si="211"/>
        <v>51.237579503472098</v>
      </c>
      <c r="AV407" s="120"/>
    </row>
    <row r="408" spans="26:64" x14ac:dyDescent="0.2">
      <c r="Z408">
        <f t="shared" si="198"/>
        <v>0</v>
      </c>
      <c r="AA408" s="120">
        <f t="shared" si="199"/>
        <v>7.8371169394205117E-3</v>
      </c>
      <c r="AB408" s="120">
        <f t="shared" si="200"/>
        <v>-9999</v>
      </c>
      <c r="AC408" s="120">
        <f t="shared" si="201"/>
        <v>0</v>
      </c>
      <c r="AD408" s="120">
        <f t="shared" si="202"/>
        <v>-9999</v>
      </c>
      <c r="AE408" s="120">
        <f t="shared" si="203"/>
        <v>0</v>
      </c>
      <c r="AF408">
        <f t="shared" si="204"/>
        <v>-9999</v>
      </c>
      <c r="AG408" s="136"/>
      <c r="AH408">
        <f t="shared" si="205"/>
        <v>-1.5583209659680162E-2</v>
      </c>
      <c r="AI408">
        <f t="shared" si="206"/>
        <v>1.0156854388407157</v>
      </c>
      <c r="AJ408">
        <f t="shared" si="207"/>
        <v>-0.65561619635665369</v>
      </c>
      <c r="AK408">
        <f t="shared" si="208"/>
        <v>2.5704960239620465E-2</v>
      </c>
      <c r="AL408">
        <f t="shared" si="209"/>
        <v>1.022902850585159</v>
      </c>
      <c r="AM408">
        <f t="shared" si="210"/>
        <v>0.56126581568819556</v>
      </c>
      <c r="AN408" s="120">
        <f t="shared" si="197"/>
        <v>51.262876019763496</v>
      </c>
      <c r="AO408" s="120">
        <f t="shared" si="197"/>
        <v>51.26287601976302</v>
      </c>
      <c r="AP408" s="120">
        <f t="shared" si="197"/>
        <v>51.262876019733497</v>
      </c>
      <c r="AQ408" s="120">
        <f t="shared" si="197"/>
        <v>51.262876017926274</v>
      </c>
      <c r="AR408" s="120">
        <f t="shared" si="197"/>
        <v>51.262875907298294</v>
      </c>
      <c r="AS408" s="120">
        <f t="shared" si="197"/>
        <v>51.262869135290259</v>
      </c>
      <c r="AT408" s="120">
        <f t="shared" si="197"/>
        <v>51.262454727093747</v>
      </c>
      <c r="AU408" s="120">
        <f t="shared" si="211"/>
        <v>51.237579503472098</v>
      </c>
      <c r="AV408" s="120"/>
      <c r="AX408" s="120"/>
    </row>
    <row r="409" spans="26:64" x14ac:dyDescent="0.2">
      <c r="Z409">
        <f t="shared" si="198"/>
        <v>0</v>
      </c>
      <c r="AA409" s="120">
        <f t="shared" si="199"/>
        <v>7.8371169394205117E-3</v>
      </c>
      <c r="AB409" s="120">
        <f t="shared" si="200"/>
        <v>-9999</v>
      </c>
      <c r="AC409" s="120">
        <f t="shared" si="201"/>
        <v>0</v>
      </c>
      <c r="AD409" s="120">
        <f t="shared" si="202"/>
        <v>-9999</v>
      </c>
      <c r="AE409" s="120">
        <f t="shared" si="203"/>
        <v>0</v>
      </c>
      <c r="AF409">
        <f t="shared" si="204"/>
        <v>-9999</v>
      </c>
      <c r="AG409" s="136"/>
      <c r="AH409">
        <f t="shared" si="205"/>
        <v>-1.5583209659680162E-2</v>
      </c>
      <c r="AI409">
        <f t="shared" si="206"/>
        <v>1.0156854388407157</v>
      </c>
      <c r="AJ409">
        <f t="shared" si="207"/>
        <v>-0.65561619635665369</v>
      </c>
      <c r="AK409">
        <f t="shared" si="208"/>
        <v>2.5704960239620465E-2</v>
      </c>
      <c r="AL409">
        <f t="shared" si="209"/>
        <v>1.022902850585159</v>
      </c>
      <c r="AM409">
        <f t="shared" si="210"/>
        <v>0.56126581568819556</v>
      </c>
      <c r="AN409" s="120">
        <f t="shared" si="197"/>
        <v>51.262876019763496</v>
      </c>
      <c r="AO409" s="120">
        <f t="shared" si="197"/>
        <v>51.26287601976302</v>
      </c>
      <c r="AP409" s="120">
        <f t="shared" si="197"/>
        <v>51.262876019733497</v>
      </c>
      <c r="AQ409" s="120">
        <f t="shared" si="197"/>
        <v>51.262876017926274</v>
      </c>
      <c r="AR409" s="120">
        <f t="shared" si="197"/>
        <v>51.262875907298294</v>
      </c>
      <c r="AS409" s="120">
        <f t="shared" si="197"/>
        <v>51.262869135290259</v>
      </c>
      <c r="AT409" s="120">
        <f t="shared" si="197"/>
        <v>51.262454727093747</v>
      </c>
      <c r="AU409" s="120">
        <f t="shared" si="211"/>
        <v>51.237579503472098</v>
      </c>
    </row>
    <row r="410" spans="26:64" x14ac:dyDescent="0.2">
      <c r="Z410">
        <f t="shared" si="198"/>
        <v>0</v>
      </c>
      <c r="AA410" s="120">
        <f t="shared" si="199"/>
        <v>7.8371169394205117E-3</v>
      </c>
      <c r="AB410" s="120">
        <f t="shared" si="200"/>
        <v>-9999</v>
      </c>
      <c r="AC410" s="120">
        <f t="shared" si="201"/>
        <v>0</v>
      </c>
      <c r="AD410" s="120">
        <f t="shared" si="202"/>
        <v>-9999</v>
      </c>
      <c r="AE410" s="120">
        <f t="shared" si="203"/>
        <v>0</v>
      </c>
      <c r="AF410">
        <f t="shared" si="204"/>
        <v>-9999</v>
      </c>
      <c r="AG410" s="136"/>
      <c r="AH410">
        <f t="shared" si="205"/>
        <v>-1.5583209659680162E-2</v>
      </c>
      <c r="AI410">
        <f t="shared" si="206"/>
        <v>1.0156854388407157</v>
      </c>
      <c r="AJ410">
        <f t="shared" si="207"/>
        <v>-0.65561619635665369</v>
      </c>
      <c r="AK410">
        <f t="shared" si="208"/>
        <v>2.5704960239620465E-2</v>
      </c>
      <c r="AL410">
        <f t="shared" si="209"/>
        <v>1.022902850585159</v>
      </c>
      <c r="AM410">
        <f t="shared" si="210"/>
        <v>0.56126581568819556</v>
      </c>
      <c r="AN410" s="120">
        <f t="shared" si="197"/>
        <v>51.262876019763496</v>
      </c>
      <c r="AO410" s="120">
        <f t="shared" si="197"/>
        <v>51.26287601976302</v>
      </c>
      <c r="AP410" s="120">
        <f t="shared" si="197"/>
        <v>51.262876019733497</v>
      </c>
      <c r="AQ410" s="120">
        <f t="shared" si="197"/>
        <v>51.262876017926274</v>
      </c>
      <c r="AR410" s="120">
        <f t="shared" si="197"/>
        <v>51.262875907298294</v>
      </c>
      <c r="AS410" s="120">
        <f t="shared" si="197"/>
        <v>51.262869135290259</v>
      </c>
      <c r="AT410" s="120">
        <f t="shared" si="197"/>
        <v>51.262454727093747</v>
      </c>
      <c r="AU410" s="120">
        <f t="shared" si="211"/>
        <v>51.237579503472098</v>
      </c>
    </row>
    <row r="411" spans="26:64" x14ac:dyDescent="0.2">
      <c r="Z411">
        <f t="shared" si="198"/>
        <v>0</v>
      </c>
      <c r="AA411" s="120">
        <f t="shared" si="199"/>
        <v>7.8371169394205117E-3</v>
      </c>
      <c r="AB411" s="120">
        <f t="shared" si="200"/>
        <v>-9999</v>
      </c>
      <c r="AC411" s="120">
        <f t="shared" si="201"/>
        <v>0</v>
      </c>
      <c r="AD411" s="120">
        <f t="shared" si="202"/>
        <v>-9999</v>
      </c>
      <c r="AE411" s="120">
        <f t="shared" si="203"/>
        <v>0</v>
      </c>
      <c r="AF411">
        <f t="shared" si="204"/>
        <v>-9999</v>
      </c>
      <c r="AG411" s="136"/>
      <c r="AH411">
        <f t="shared" si="205"/>
        <v>-1.5583209659680162E-2</v>
      </c>
      <c r="AI411">
        <f t="shared" si="206"/>
        <v>1.0156854388407157</v>
      </c>
      <c r="AJ411">
        <f t="shared" si="207"/>
        <v>-0.65561619635665369</v>
      </c>
      <c r="AK411">
        <f t="shared" si="208"/>
        <v>2.5704960239620465E-2</v>
      </c>
      <c r="AL411">
        <f t="shared" si="209"/>
        <v>1.022902850585159</v>
      </c>
      <c r="AM411">
        <f t="shared" si="210"/>
        <v>0.56126581568819556</v>
      </c>
      <c r="AN411" s="120">
        <f t="shared" ref="AN411:AT420" si="212">$AU411+$AB$7*SIN(AO411)</f>
        <v>51.262876019763496</v>
      </c>
      <c r="AO411" s="120">
        <f t="shared" si="212"/>
        <v>51.26287601976302</v>
      </c>
      <c r="AP411" s="120">
        <f t="shared" si="212"/>
        <v>51.262876019733497</v>
      </c>
      <c r="AQ411" s="120">
        <f t="shared" si="212"/>
        <v>51.262876017926274</v>
      </c>
      <c r="AR411" s="120">
        <f t="shared" si="212"/>
        <v>51.262875907298294</v>
      </c>
      <c r="AS411" s="120">
        <f t="shared" si="212"/>
        <v>51.262869135290259</v>
      </c>
      <c r="AT411" s="120">
        <f t="shared" si="212"/>
        <v>51.262454727093747</v>
      </c>
      <c r="AU411" s="120">
        <f t="shared" si="211"/>
        <v>51.237579503472098</v>
      </c>
    </row>
    <row r="412" spans="26:64" x14ac:dyDescent="0.2">
      <c r="Z412">
        <f t="shared" si="198"/>
        <v>0</v>
      </c>
      <c r="AA412" s="120">
        <f t="shared" si="199"/>
        <v>7.8371169394205117E-3</v>
      </c>
      <c r="AB412" s="120">
        <f t="shared" si="200"/>
        <v>-9999</v>
      </c>
      <c r="AC412" s="120">
        <f t="shared" si="201"/>
        <v>0</v>
      </c>
      <c r="AD412" s="120">
        <f t="shared" si="202"/>
        <v>-9999</v>
      </c>
      <c r="AE412" s="120">
        <f t="shared" si="203"/>
        <v>0</v>
      </c>
      <c r="AF412">
        <f t="shared" si="204"/>
        <v>-9999</v>
      </c>
      <c r="AG412" s="136"/>
      <c r="AH412">
        <f t="shared" si="205"/>
        <v>-1.5583209659680162E-2</v>
      </c>
      <c r="AI412">
        <f t="shared" si="206"/>
        <v>1.0156854388407157</v>
      </c>
      <c r="AJ412">
        <f t="shared" si="207"/>
        <v>-0.65561619635665369</v>
      </c>
      <c r="AK412">
        <f t="shared" si="208"/>
        <v>2.5704960239620465E-2</v>
      </c>
      <c r="AL412">
        <f t="shared" si="209"/>
        <v>1.022902850585159</v>
      </c>
      <c r="AM412">
        <f t="shared" si="210"/>
        <v>0.56126581568819556</v>
      </c>
      <c r="AN412" s="120">
        <f t="shared" si="212"/>
        <v>51.262876019763496</v>
      </c>
      <c r="AO412" s="120">
        <f t="shared" si="212"/>
        <v>51.26287601976302</v>
      </c>
      <c r="AP412" s="120">
        <f t="shared" si="212"/>
        <v>51.262876019733497</v>
      </c>
      <c r="AQ412" s="120">
        <f t="shared" si="212"/>
        <v>51.262876017926274</v>
      </c>
      <c r="AR412" s="120">
        <f t="shared" si="212"/>
        <v>51.262875907298294</v>
      </c>
      <c r="AS412" s="120">
        <f t="shared" si="212"/>
        <v>51.262869135290259</v>
      </c>
      <c r="AT412" s="120">
        <f t="shared" si="212"/>
        <v>51.262454727093747</v>
      </c>
      <c r="AU412" s="120">
        <f t="shared" si="211"/>
        <v>51.237579503472098</v>
      </c>
      <c r="AV412" s="120"/>
    </row>
    <row r="413" spans="26:64" x14ac:dyDescent="0.2">
      <c r="Z413">
        <f t="shared" si="198"/>
        <v>0</v>
      </c>
      <c r="AA413" s="120">
        <f t="shared" si="199"/>
        <v>7.8371169394205117E-3</v>
      </c>
      <c r="AB413" s="120">
        <f t="shared" si="200"/>
        <v>-9999</v>
      </c>
      <c r="AC413" s="120">
        <f t="shared" si="201"/>
        <v>0</v>
      </c>
      <c r="AD413" s="120">
        <f t="shared" si="202"/>
        <v>-9999</v>
      </c>
      <c r="AE413" s="120">
        <f t="shared" si="203"/>
        <v>0</v>
      </c>
      <c r="AF413">
        <f t="shared" si="204"/>
        <v>-9999</v>
      </c>
      <c r="AG413" s="136"/>
      <c r="AH413">
        <f t="shared" si="205"/>
        <v>-1.5583209659680162E-2</v>
      </c>
      <c r="AI413">
        <f t="shared" si="206"/>
        <v>1.0156854388407157</v>
      </c>
      <c r="AJ413">
        <f t="shared" si="207"/>
        <v>-0.65561619635665369</v>
      </c>
      <c r="AK413">
        <f t="shared" si="208"/>
        <v>2.5704960239620465E-2</v>
      </c>
      <c r="AL413">
        <f t="shared" si="209"/>
        <v>1.022902850585159</v>
      </c>
      <c r="AM413">
        <f t="shared" si="210"/>
        <v>0.56126581568819556</v>
      </c>
      <c r="AN413" s="120">
        <f t="shared" si="212"/>
        <v>51.262876019763496</v>
      </c>
      <c r="AO413" s="120">
        <f t="shared" si="212"/>
        <v>51.26287601976302</v>
      </c>
      <c r="AP413" s="120">
        <f t="shared" si="212"/>
        <v>51.262876019733497</v>
      </c>
      <c r="AQ413" s="120">
        <f t="shared" si="212"/>
        <v>51.262876017926274</v>
      </c>
      <c r="AR413" s="120">
        <f t="shared" si="212"/>
        <v>51.262875907298294</v>
      </c>
      <c r="AS413" s="120">
        <f t="shared" si="212"/>
        <v>51.262869135290259</v>
      </c>
      <c r="AT413" s="120">
        <f t="shared" si="212"/>
        <v>51.262454727093747</v>
      </c>
      <c r="AU413" s="120">
        <f t="shared" si="211"/>
        <v>51.237579503472098</v>
      </c>
    </row>
    <row r="414" spans="26:64" x14ac:dyDescent="0.2">
      <c r="Z414">
        <f t="shared" si="198"/>
        <v>0</v>
      </c>
      <c r="AA414" s="120">
        <f t="shared" si="199"/>
        <v>7.8371169394205117E-3</v>
      </c>
      <c r="AB414" s="120">
        <f t="shared" si="200"/>
        <v>-9999</v>
      </c>
      <c r="AC414" s="120">
        <f t="shared" si="201"/>
        <v>0</v>
      </c>
      <c r="AD414" s="120">
        <f t="shared" si="202"/>
        <v>-9999</v>
      </c>
      <c r="AE414" s="120">
        <f t="shared" si="203"/>
        <v>0</v>
      </c>
      <c r="AF414">
        <f t="shared" si="204"/>
        <v>-9999</v>
      </c>
      <c r="AG414" s="136"/>
      <c r="AH414">
        <f t="shared" si="205"/>
        <v>-1.5583209659680162E-2</v>
      </c>
      <c r="AI414">
        <f t="shared" si="206"/>
        <v>1.0156854388407157</v>
      </c>
      <c r="AJ414">
        <f t="shared" si="207"/>
        <v>-0.65561619635665369</v>
      </c>
      <c r="AK414">
        <f t="shared" si="208"/>
        <v>2.5704960239620465E-2</v>
      </c>
      <c r="AL414">
        <f t="shared" si="209"/>
        <v>1.022902850585159</v>
      </c>
      <c r="AM414">
        <f t="shared" si="210"/>
        <v>0.56126581568819556</v>
      </c>
      <c r="AN414" s="120">
        <f t="shared" si="212"/>
        <v>51.262876019763496</v>
      </c>
      <c r="AO414" s="120">
        <f t="shared" si="212"/>
        <v>51.26287601976302</v>
      </c>
      <c r="AP414" s="120">
        <f t="shared" si="212"/>
        <v>51.262876019733497</v>
      </c>
      <c r="AQ414" s="120">
        <f t="shared" si="212"/>
        <v>51.262876017926274</v>
      </c>
      <c r="AR414" s="120">
        <f t="shared" si="212"/>
        <v>51.262875907298294</v>
      </c>
      <c r="AS414" s="120">
        <f t="shared" si="212"/>
        <v>51.262869135290259</v>
      </c>
      <c r="AT414" s="120">
        <f t="shared" si="212"/>
        <v>51.262454727093747</v>
      </c>
      <c r="AU414" s="120">
        <f t="shared" si="211"/>
        <v>51.237579503472098</v>
      </c>
    </row>
    <row r="415" spans="26:64" x14ac:dyDescent="0.2">
      <c r="Z415">
        <f t="shared" si="198"/>
        <v>0</v>
      </c>
      <c r="AA415" s="120">
        <f t="shared" si="199"/>
        <v>7.8371169394205117E-3</v>
      </c>
      <c r="AB415" s="120">
        <f t="shared" si="200"/>
        <v>-9999</v>
      </c>
      <c r="AC415" s="120">
        <f t="shared" si="201"/>
        <v>0</v>
      </c>
      <c r="AD415" s="120">
        <f t="shared" si="202"/>
        <v>-9999</v>
      </c>
      <c r="AE415" s="120">
        <f t="shared" si="203"/>
        <v>0</v>
      </c>
      <c r="AF415">
        <f t="shared" si="204"/>
        <v>-9999</v>
      </c>
      <c r="AG415" s="136"/>
      <c r="AH415">
        <f t="shared" si="205"/>
        <v>-1.5583209659680162E-2</v>
      </c>
      <c r="AI415">
        <f t="shared" si="206"/>
        <v>1.0156854388407157</v>
      </c>
      <c r="AJ415">
        <f t="shared" si="207"/>
        <v>-0.65561619635665369</v>
      </c>
      <c r="AK415">
        <f t="shared" si="208"/>
        <v>2.5704960239620465E-2</v>
      </c>
      <c r="AL415">
        <f t="shared" si="209"/>
        <v>1.022902850585159</v>
      </c>
      <c r="AM415">
        <f t="shared" si="210"/>
        <v>0.56126581568819556</v>
      </c>
      <c r="AN415" s="120">
        <f t="shared" si="212"/>
        <v>51.262876019763496</v>
      </c>
      <c r="AO415" s="120">
        <f t="shared" si="212"/>
        <v>51.26287601976302</v>
      </c>
      <c r="AP415" s="120">
        <f t="shared" si="212"/>
        <v>51.262876019733497</v>
      </c>
      <c r="AQ415" s="120">
        <f t="shared" si="212"/>
        <v>51.262876017926274</v>
      </c>
      <c r="AR415" s="120">
        <f t="shared" si="212"/>
        <v>51.262875907298294</v>
      </c>
      <c r="AS415" s="120">
        <f t="shared" si="212"/>
        <v>51.262869135290259</v>
      </c>
      <c r="AT415" s="120">
        <f t="shared" si="212"/>
        <v>51.262454727093747</v>
      </c>
      <c r="AU415" s="120">
        <f t="shared" si="211"/>
        <v>51.237579503472098</v>
      </c>
    </row>
    <row r="416" spans="26:64" x14ac:dyDescent="0.2">
      <c r="Z416">
        <f t="shared" si="198"/>
        <v>0</v>
      </c>
      <c r="AA416" s="120">
        <f t="shared" si="199"/>
        <v>7.8371169394205117E-3</v>
      </c>
      <c r="AB416" s="120">
        <f t="shared" si="200"/>
        <v>-9999</v>
      </c>
      <c r="AC416" s="120">
        <f t="shared" si="201"/>
        <v>0</v>
      </c>
      <c r="AD416" s="120">
        <f t="shared" si="202"/>
        <v>-9999</v>
      </c>
      <c r="AE416" s="120">
        <f t="shared" si="203"/>
        <v>0</v>
      </c>
      <c r="AF416">
        <f t="shared" si="204"/>
        <v>-9999</v>
      </c>
      <c r="AG416" s="136"/>
      <c r="AH416">
        <f t="shared" si="205"/>
        <v>-1.5583209659680162E-2</v>
      </c>
      <c r="AI416">
        <f t="shared" si="206"/>
        <v>1.0156854388407157</v>
      </c>
      <c r="AJ416">
        <f t="shared" si="207"/>
        <v>-0.65561619635665369</v>
      </c>
      <c r="AK416">
        <f t="shared" si="208"/>
        <v>2.5704960239620465E-2</v>
      </c>
      <c r="AL416">
        <f t="shared" si="209"/>
        <v>1.022902850585159</v>
      </c>
      <c r="AM416">
        <f t="shared" si="210"/>
        <v>0.56126581568819556</v>
      </c>
      <c r="AN416" s="120">
        <f t="shared" si="212"/>
        <v>51.262876019763496</v>
      </c>
      <c r="AO416" s="120">
        <f t="shared" si="212"/>
        <v>51.26287601976302</v>
      </c>
      <c r="AP416" s="120">
        <f t="shared" si="212"/>
        <v>51.262876019733497</v>
      </c>
      <c r="AQ416" s="120">
        <f t="shared" si="212"/>
        <v>51.262876017926274</v>
      </c>
      <c r="AR416" s="120">
        <f t="shared" si="212"/>
        <v>51.262875907298294</v>
      </c>
      <c r="AS416" s="120">
        <f t="shared" si="212"/>
        <v>51.262869135290259</v>
      </c>
      <c r="AT416" s="120">
        <f t="shared" si="212"/>
        <v>51.262454727093747</v>
      </c>
      <c r="AU416" s="120">
        <f t="shared" si="211"/>
        <v>51.237579503472098</v>
      </c>
    </row>
    <row r="417" spans="26:47" x14ac:dyDescent="0.2">
      <c r="Z417">
        <f t="shared" si="198"/>
        <v>0</v>
      </c>
      <c r="AA417" s="120">
        <f t="shared" si="199"/>
        <v>7.8371169394205117E-3</v>
      </c>
      <c r="AB417" s="120">
        <f t="shared" si="200"/>
        <v>-9999</v>
      </c>
      <c r="AC417" s="120">
        <f t="shared" si="201"/>
        <v>0</v>
      </c>
      <c r="AD417" s="120">
        <f t="shared" si="202"/>
        <v>-9999</v>
      </c>
      <c r="AE417" s="120">
        <f t="shared" si="203"/>
        <v>0</v>
      </c>
      <c r="AF417">
        <f t="shared" si="204"/>
        <v>-9999</v>
      </c>
      <c r="AG417" s="136"/>
      <c r="AH417">
        <f t="shared" si="205"/>
        <v>-1.5583209659680162E-2</v>
      </c>
      <c r="AI417">
        <f t="shared" si="206"/>
        <v>1.0156854388407157</v>
      </c>
      <c r="AJ417">
        <f t="shared" si="207"/>
        <v>-0.65561619635665369</v>
      </c>
      <c r="AK417">
        <f t="shared" si="208"/>
        <v>2.5704960239620465E-2</v>
      </c>
      <c r="AL417">
        <f t="shared" si="209"/>
        <v>1.022902850585159</v>
      </c>
      <c r="AM417">
        <f t="shared" si="210"/>
        <v>0.56126581568819556</v>
      </c>
      <c r="AN417" s="120">
        <f t="shared" si="212"/>
        <v>51.262876019763496</v>
      </c>
      <c r="AO417" s="120">
        <f t="shared" si="212"/>
        <v>51.26287601976302</v>
      </c>
      <c r="AP417" s="120">
        <f t="shared" si="212"/>
        <v>51.262876019733497</v>
      </c>
      <c r="AQ417" s="120">
        <f t="shared" si="212"/>
        <v>51.262876017926274</v>
      </c>
      <c r="AR417" s="120">
        <f t="shared" si="212"/>
        <v>51.262875907298294</v>
      </c>
      <c r="AS417" s="120">
        <f t="shared" si="212"/>
        <v>51.262869135290259</v>
      </c>
      <c r="AT417" s="120">
        <f t="shared" si="212"/>
        <v>51.262454727093747</v>
      </c>
      <c r="AU417" s="120">
        <f t="shared" si="211"/>
        <v>51.237579503472098</v>
      </c>
    </row>
    <row r="418" spans="26:47" x14ac:dyDescent="0.2">
      <c r="Z418">
        <f t="shared" si="198"/>
        <v>0</v>
      </c>
      <c r="AA418" s="120">
        <f t="shared" si="199"/>
        <v>7.8371169394205117E-3</v>
      </c>
      <c r="AB418" s="120">
        <f t="shared" si="200"/>
        <v>-9999</v>
      </c>
      <c r="AC418" s="120">
        <f t="shared" si="201"/>
        <v>0</v>
      </c>
      <c r="AD418" s="120">
        <f t="shared" si="202"/>
        <v>-9999</v>
      </c>
      <c r="AE418" s="120">
        <f t="shared" si="203"/>
        <v>0</v>
      </c>
      <c r="AF418">
        <f t="shared" si="204"/>
        <v>-9999</v>
      </c>
      <c r="AG418" s="136"/>
      <c r="AH418">
        <f t="shared" si="205"/>
        <v>-1.5583209659680162E-2</v>
      </c>
      <c r="AI418">
        <f t="shared" si="206"/>
        <v>1.0156854388407157</v>
      </c>
      <c r="AJ418">
        <f t="shared" si="207"/>
        <v>-0.65561619635665369</v>
      </c>
      <c r="AK418">
        <f t="shared" si="208"/>
        <v>2.5704960239620465E-2</v>
      </c>
      <c r="AL418">
        <f t="shared" si="209"/>
        <v>1.022902850585159</v>
      </c>
      <c r="AM418">
        <f t="shared" si="210"/>
        <v>0.56126581568819556</v>
      </c>
      <c r="AN418" s="120">
        <f t="shared" si="212"/>
        <v>51.262876019763496</v>
      </c>
      <c r="AO418" s="120">
        <f t="shared" si="212"/>
        <v>51.26287601976302</v>
      </c>
      <c r="AP418" s="120">
        <f t="shared" si="212"/>
        <v>51.262876019733497</v>
      </c>
      <c r="AQ418" s="120">
        <f t="shared" si="212"/>
        <v>51.262876017926274</v>
      </c>
      <c r="AR418" s="120">
        <f t="shared" si="212"/>
        <v>51.262875907298294</v>
      </c>
      <c r="AS418" s="120">
        <f t="shared" si="212"/>
        <v>51.262869135290259</v>
      </c>
      <c r="AT418" s="120">
        <f t="shared" si="212"/>
        <v>51.262454727093747</v>
      </c>
      <c r="AU418" s="120">
        <f t="shared" si="211"/>
        <v>51.237579503472098</v>
      </c>
    </row>
    <row r="419" spans="26:47" x14ac:dyDescent="0.2">
      <c r="Z419">
        <f t="shared" si="198"/>
        <v>0</v>
      </c>
      <c r="AA419" s="120">
        <f t="shared" si="199"/>
        <v>7.8371169394205117E-3</v>
      </c>
      <c r="AB419" s="120">
        <f t="shared" si="200"/>
        <v>-9999</v>
      </c>
      <c r="AC419" s="120">
        <f t="shared" si="201"/>
        <v>0</v>
      </c>
      <c r="AD419" s="120">
        <f t="shared" si="202"/>
        <v>-9999</v>
      </c>
      <c r="AE419" s="120">
        <f t="shared" si="203"/>
        <v>0</v>
      </c>
      <c r="AF419">
        <f t="shared" si="204"/>
        <v>-9999</v>
      </c>
      <c r="AG419" s="136"/>
      <c r="AH419">
        <f t="shared" si="205"/>
        <v>-1.5583209659680162E-2</v>
      </c>
      <c r="AI419">
        <f t="shared" si="206"/>
        <v>1.0156854388407157</v>
      </c>
      <c r="AJ419">
        <f t="shared" si="207"/>
        <v>-0.65561619635665369</v>
      </c>
      <c r="AK419">
        <f t="shared" si="208"/>
        <v>2.5704960239620465E-2</v>
      </c>
      <c r="AL419">
        <f t="shared" si="209"/>
        <v>1.022902850585159</v>
      </c>
      <c r="AM419">
        <f t="shared" si="210"/>
        <v>0.56126581568819556</v>
      </c>
      <c r="AN419" s="120">
        <f t="shared" si="212"/>
        <v>51.262876019763496</v>
      </c>
      <c r="AO419" s="120">
        <f t="shared" si="212"/>
        <v>51.26287601976302</v>
      </c>
      <c r="AP419" s="120">
        <f t="shared" si="212"/>
        <v>51.262876019733497</v>
      </c>
      <c r="AQ419" s="120">
        <f t="shared" si="212"/>
        <v>51.262876017926274</v>
      </c>
      <c r="AR419" s="120">
        <f t="shared" si="212"/>
        <v>51.262875907298294</v>
      </c>
      <c r="AS419" s="120">
        <f t="shared" si="212"/>
        <v>51.262869135290259</v>
      </c>
      <c r="AT419" s="120">
        <f t="shared" si="212"/>
        <v>51.262454727093747</v>
      </c>
      <c r="AU419" s="120">
        <f t="shared" si="211"/>
        <v>51.237579503472098</v>
      </c>
    </row>
    <row r="420" spans="26:47" x14ac:dyDescent="0.2">
      <c r="Z420">
        <f t="shared" si="198"/>
        <v>0</v>
      </c>
      <c r="AA420" s="120">
        <f t="shared" si="199"/>
        <v>7.8371169394205117E-3</v>
      </c>
      <c r="AB420" s="120">
        <f t="shared" si="200"/>
        <v>-9999</v>
      </c>
      <c r="AC420" s="120">
        <f t="shared" si="201"/>
        <v>0</v>
      </c>
      <c r="AD420" s="120">
        <f t="shared" si="202"/>
        <v>-9999</v>
      </c>
      <c r="AE420" s="120">
        <f t="shared" si="203"/>
        <v>0</v>
      </c>
      <c r="AF420">
        <f t="shared" si="204"/>
        <v>-9999</v>
      </c>
      <c r="AG420" s="136"/>
      <c r="AH420">
        <f t="shared" si="205"/>
        <v>-1.5583209659680162E-2</v>
      </c>
      <c r="AI420">
        <f t="shared" si="206"/>
        <v>1.0156854388407157</v>
      </c>
      <c r="AJ420">
        <f t="shared" si="207"/>
        <v>-0.65561619635665369</v>
      </c>
      <c r="AK420">
        <f t="shared" si="208"/>
        <v>2.5704960239620465E-2</v>
      </c>
      <c r="AL420">
        <f t="shared" si="209"/>
        <v>1.022902850585159</v>
      </c>
      <c r="AM420">
        <f t="shared" si="210"/>
        <v>0.56126581568819556</v>
      </c>
      <c r="AN420" s="120">
        <f t="shared" si="212"/>
        <v>51.262876019763496</v>
      </c>
      <c r="AO420" s="120">
        <f t="shared" si="212"/>
        <v>51.26287601976302</v>
      </c>
      <c r="AP420" s="120">
        <f t="shared" si="212"/>
        <v>51.262876019733497</v>
      </c>
      <c r="AQ420" s="120">
        <f t="shared" si="212"/>
        <v>51.262876017926274</v>
      </c>
      <c r="AR420" s="120">
        <f t="shared" si="212"/>
        <v>51.262875907298294</v>
      </c>
      <c r="AS420" s="120">
        <f t="shared" si="212"/>
        <v>51.262869135290259</v>
      </c>
      <c r="AT420" s="120">
        <f t="shared" si="212"/>
        <v>51.262454727093747</v>
      </c>
      <c r="AU420" s="120">
        <f t="shared" si="211"/>
        <v>51.237579503472098</v>
      </c>
    </row>
    <row r="421" spans="26:47" x14ac:dyDescent="0.2">
      <c r="Z421">
        <f t="shared" si="198"/>
        <v>0</v>
      </c>
      <c r="AA421" s="120">
        <f t="shared" si="199"/>
        <v>7.8371169394205117E-3</v>
      </c>
      <c r="AB421" s="120">
        <f t="shared" si="200"/>
        <v>-9999</v>
      </c>
      <c r="AC421" s="120">
        <f t="shared" si="201"/>
        <v>0</v>
      </c>
      <c r="AD421" s="120">
        <f t="shared" si="202"/>
        <v>-9999</v>
      </c>
      <c r="AE421" s="120">
        <f t="shared" si="203"/>
        <v>0</v>
      </c>
      <c r="AF421">
        <f t="shared" si="204"/>
        <v>-9999</v>
      </c>
      <c r="AG421" s="136"/>
      <c r="AH421">
        <f t="shared" si="205"/>
        <v>-1.5583209659680162E-2</v>
      </c>
      <c r="AI421">
        <f t="shared" si="206"/>
        <v>1.0156854388407157</v>
      </c>
      <c r="AJ421">
        <f t="shared" si="207"/>
        <v>-0.65561619635665369</v>
      </c>
      <c r="AK421">
        <f t="shared" si="208"/>
        <v>2.5704960239620465E-2</v>
      </c>
      <c r="AL421">
        <f t="shared" si="209"/>
        <v>1.022902850585159</v>
      </c>
      <c r="AM421">
        <f t="shared" si="210"/>
        <v>0.56126581568819556</v>
      </c>
      <c r="AN421" s="120">
        <f t="shared" ref="AN421:AT430" si="213">$AU421+$AB$7*SIN(AO421)</f>
        <v>51.262876019763496</v>
      </c>
      <c r="AO421" s="120">
        <f t="shared" si="213"/>
        <v>51.26287601976302</v>
      </c>
      <c r="AP421" s="120">
        <f t="shared" si="213"/>
        <v>51.262876019733497</v>
      </c>
      <c r="AQ421" s="120">
        <f t="shared" si="213"/>
        <v>51.262876017926274</v>
      </c>
      <c r="AR421" s="120">
        <f t="shared" si="213"/>
        <v>51.262875907298294</v>
      </c>
      <c r="AS421" s="120">
        <f t="shared" si="213"/>
        <v>51.262869135290259</v>
      </c>
      <c r="AT421" s="120">
        <f t="shared" si="213"/>
        <v>51.262454727093747</v>
      </c>
      <c r="AU421" s="120">
        <f t="shared" si="211"/>
        <v>51.237579503472098</v>
      </c>
    </row>
    <row r="422" spans="26:47" x14ac:dyDescent="0.2">
      <c r="Z422">
        <f t="shared" si="198"/>
        <v>0</v>
      </c>
      <c r="AA422" s="120">
        <f t="shared" si="199"/>
        <v>7.8371169394205117E-3</v>
      </c>
      <c r="AB422" s="120">
        <f t="shared" si="200"/>
        <v>-9999</v>
      </c>
      <c r="AC422" s="120">
        <f t="shared" si="201"/>
        <v>0</v>
      </c>
      <c r="AD422" s="120">
        <f t="shared" si="202"/>
        <v>-9999</v>
      </c>
      <c r="AE422" s="120">
        <f t="shared" si="203"/>
        <v>0</v>
      </c>
      <c r="AF422">
        <f t="shared" si="204"/>
        <v>-9999</v>
      </c>
      <c r="AG422" s="136"/>
      <c r="AH422">
        <f t="shared" si="205"/>
        <v>-1.5583209659680162E-2</v>
      </c>
      <c r="AI422">
        <f t="shared" si="206"/>
        <v>1.0156854388407157</v>
      </c>
      <c r="AJ422">
        <f t="shared" si="207"/>
        <v>-0.65561619635665369</v>
      </c>
      <c r="AK422">
        <f t="shared" si="208"/>
        <v>2.5704960239620465E-2</v>
      </c>
      <c r="AL422">
        <f t="shared" si="209"/>
        <v>1.022902850585159</v>
      </c>
      <c r="AM422">
        <f t="shared" si="210"/>
        <v>0.56126581568819556</v>
      </c>
      <c r="AN422" s="120">
        <f t="shared" si="213"/>
        <v>51.262876019763496</v>
      </c>
      <c r="AO422" s="120">
        <f t="shared" si="213"/>
        <v>51.26287601976302</v>
      </c>
      <c r="AP422" s="120">
        <f t="shared" si="213"/>
        <v>51.262876019733497</v>
      </c>
      <c r="AQ422" s="120">
        <f t="shared" si="213"/>
        <v>51.262876017926274</v>
      </c>
      <c r="AR422" s="120">
        <f t="shared" si="213"/>
        <v>51.262875907298294</v>
      </c>
      <c r="AS422" s="120">
        <f t="shared" si="213"/>
        <v>51.262869135290259</v>
      </c>
      <c r="AT422" s="120">
        <f t="shared" si="213"/>
        <v>51.262454727093747</v>
      </c>
      <c r="AU422" s="120">
        <f t="shared" si="211"/>
        <v>51.237579503472098</v>
      </c>
    </row>
    <row r="423" spans="26:47" x14ac:dyDescent="0.2">
      <c r="Z423">
        <f t="shared" si="198"/>
        <v>0</v>
      </c>
      <c r="AA423" s="120">
        <f t="shared" si="199"/>
        <v>7.8371169394205117E-3</v>
      </c>
      <c r="AB423" s="120">
        <f t="shared" si="200"/>
        <v>-9999</v>
      </c>
      <c r="AC423" s="120">
        <f t="shared" si="201"/>
        <v>0</v>
      </c>
      <c r="AD423" s="120">
        <f t="shared" si="202"/>
        <v>-9999</v>
      </c>
      <c r="AE423" s="120">
        <f t="shared" si="203"/>
        <v>0</v>
      </c>
      <c r="AF423">
        <f t="shared" si="204"/>
        <v>-9999</v>
      </c>
      <c r="AG423" s="136"/>
      <c r="AH423">
        <f t="shared" si="205"/>
        <v>-1.5583209659680162E-2</v>
      </c>
      <c r="AI423">
        <f t="shared" si="206"/>
        <v>1.0156854388407157</v>
      </c>
      <c r="AJ423">
        <f t="shared" si="207"/>
        <v>-0.65561619635665369</v>
      </c>
      <c r="AK423">
        <f t="shared" si="208"/>
        <v>2.5704960239620465E-2</v>
      </c>
      <c r="AL423">
        <f t="shared" si="209"/>
        <v>1.022902850585159</v>
      </c>
      <c r="AM423">
        <f t="shared" si="210"/>
        <v>0.56126581568819556</v>
      </c>
      <c r="AN423" s="120">
        <f t="shared" si="213"/>
        <v>51.262876019763496</v>
      </c>
      <c r="AO423" s="120">
        <f t="shared" si="213"/>
        <v>51.26287601976302</v>
      </c>
      <c r="AP423" s="120">
        <f t="shared" si="213"/>
        <v>51.262876019733497</v>
      </c>
      <c r="AQ423" s="120">
        <f t="shared" si="213"/>
        <v>51.262876017926274</v>
      </c>
      <c r="AR423" s="120">
        <f t="shared" si="213"/>
        <v>51.262875907298294</v>
      </c>
      <c r="AS423" s="120">
        <f t="shared" si="213"/>
        <v>51.262869135290259</v>
      </c>
      <c r="AT423" s="120">
        <f t="shared" si="213"/>
        <v>51.262454727093747</v>
      </c>
      <c r="AU423" s="120">
        <f t="shared" si="211"/>
        <v>51.237579503472098</v>
      </c>
    </row>
    <row r="424" spans="26:47" x14ac:dyDescent="0.2">
      <c r="Z424">
        <f t="shared" si="198"/>
        <v>0</v>
      </c>
      <c r="AA424" s="120">
        <f t="shared" si="199"/>
        <v>7.8371169394205117E-3</v>
      </c>
      <c r="AB424" s="120">
        <f t="shared" si="200"/>
        <v>-9999</v>
      </c>
      <c r="AC424" s="120">
        <f t="shared" si="201"/>
        <v>0</v>
      </c>
      <c r="AD424" s="120">
        <f t="shared" si="202"/>
        <v>-9999</v>
      </c>
      <c r="AE424" s="120">
        <f t="shared" si="203"/>
        <v>0</v>
      </c>
      <c r="AF424">
        <f t="shared" si="204"/>
        <v>-9999</v>
      </c>
      <c r="AG424" s="136"/>
      <c r="AH424">
        <f t="shared" si="205"/>
        <v>-1.5583209659680162E-2</v>
      </c>
      <c r="AI424">
        <f t="shared" si="206"/>
        <v>1.0156854388407157</v>
      </c>
      <c r="AJ424">
        <f t="shared" si="207"/>
        <v>-0.65561619635665369</v>
      </c>
      <c r="AK424">
        <f t="shared" si="208"/>
        <v>2.5704960239620465E-2</v>
      </c>
      <c r="AL424">
        <f t="shared" si="209"/>
        <v>1.022902850585159</v>
      </c>
      <c r="AM424">
        <f t="shared" si="210"/>
        <v>0.56126581568819556</v>
      </c>
      <c r="AN424" s="120">
        <f t="shared" si="213"/>
        <v>51.262876019763496</v>
      </c>
      <c r="AO424" s="120">
        <f t="shared" si="213"/>
        <v>51.26287601976302</v>
      </c>
      <c r="AP424" s="120">
        <f t="shared" si="213"/>
        <v>51.262876019733497</v>
      </c>
      <c r="AQ424" s="120">
        <f t="shared" si="213"/>
        <v>51.262876017926274</v>
      </c>
      <c r="AR424" s="120">
        <f t="shared" si="213"/>
        <v>51.262875907298294</v>
      </c>
      <c r="AS424" s="120">
        <f t="shared" si="213"/>
        <v>51.262869135290259</v>
      </c>
      <c r="AT424" s="120">
        <f t="shared" si="213"/>
        <v>51.262454727093747</v>
      </c>
      <c r="AU424" s="120">
        <f t="shared" si="211"/>
        <v>51.237579503472098</v>
      </c>
    </row>
    <row r="425" spans="26:47" x14ac:dyDescent="0.2">
      <c r="Z425">
        <f t="shared" si="198"/>
        <v>0</v>
      </c>
      <c r="AA425" s="120">
        <f t="shared" si="199"/>
        <v>7.8371169394205117E-3</v>
      </c>
      <c r="AB425" s="120">
        <f t="shared" si="200"/>
        <v>-9999</v>
      </c>
      <c r="AC425" s="120">
        <f t="shared" si="201"/>
        <v>0</v>
      </c>
      <c r="AD425" s="120">
        <f t="shared" si="202"/>
        <v>-9999</v>
      </c>
      <c r="AE425" s="120">
        <f t="shared" si="203"/>
        <v>0</v>
      </c>
      <c r="AF425">
        <f t="shared" si="204"/>
        <v>-9999</v>
      </c>
      <c r="AG425" s="136"/>
      <c r="AH425">
        <f t="shared" si="205"/>
        <v>-1.5583209659680162E-2</v>
      </c>
      <c r="AI425">
        <f t="shared" si="206"/>
        <v>1.0156854388407157</v>
      </c>
      <c r="AJ425">
        <f t="shared" si="207"/>
        <v>-0.65561619635665369</v>
      </c>
      <c r="AK425">
        <f t="shared" si="208"/>
        <v>2.5704960239620465E-2</v>
      </c>
      <c r="AL425">
        <f t="shared" si="209"/>
        <v>1.022902850585159</v>
      </c>
      <c r="AM425">
        <f t="shared" si="210"/>
        <v>0.56126581568819556</v>
      </c>
      <c r="AN425" s="120">
        <f t="shared" si="213"/>
        <v>51.262876019763496</v>
      </c>
      <c r="AO425" s="120">
        <f t="shared" si="213"/>
        <v>51.26287601976302</v>
      </c>
      <c r="AP425" s="120">
        <f t="shared" si="213"/>
        <v>51.262876019733497</v>
      </c>
      <c r="AQ425" s="120">
        <f t="shared" si="213"/>
        <v>51.262876017926274</v>
      </c>
      <c r="AR425" s="120">
        <f t="shared" si="213"/>
        <v>51.262875907298294</v>
      </c>
      <c r="AS425" s="120">
        <f t="shared" si="213"/>
        <v>51.262869135290259</v>
      </c>
      <c r="AT425" s="120">
        <f t="shared" si="213"/>
        <v>51.262454727093747</v>
      </c>
      <c r="AU425" s="120">
        <f t="shared" si="211"/>
        <v>51.237579503472098</v>
      </c>
    </row>
    <row r="426" spans="26:47" x14ac:dyDescent="0.2">
      <c r="Z426">
        <f t="shared" si="198"/>
        <v>0</v>
      </c>
      <c r="AA426" s="120">
        <f t="shared" si="199"/>
        <v>7.8371169394205117E-3</v>
      </c>
      <c r="AB426" s="120">
        <f t="shared" si="200"/>
        <v>-9999</v>
      </c>
      <c r="AC426" s="120">
        <f t="shared" si="201"/>
        <v>0</v>
      </c>
      <c r="AD426" s="120">
        <f t="shared" si="202"/>
        <v>-9999</v>
      </c>
      <c r="AE426" s="120">
        <f t="shared" si="203"/>
        <v>0</v>
      </c>
      <c r="AF426">
        <f t="shared" si="204"/>
        <v>-9999</v>
      </c>
      <c r="AG426" s="136"/>
      <c r="AH426">
        <f t="shared" si="205"/>
        <v>-1.5583209659680162E-2</v>
      </c>
      <c r="AI426">
        <f t="shared" si="206"/>
        <v>1.0156854388407157</v>
      </c>
      <c r="AJ426">
        <f t="shared" si="207"/>
        <v>-0.65561619635665369</v>
      </c>
      <c r="AK426">
        <f t="shared" si="208"/>
        <v>2.5704960239620465E-2</v>
      </c>
      <c r="AL426">
        <f t="shared" si="209"/>
        <v>1.022902850585159</v>
      </c>
      <c r="AM426">
        <f t="shared" si="210"/>
        <v>0.56126581568819556</v>
      </c>
      <c r="AN426" s="120">
        <f t="shared" si="213"/>
        <v>51.262876019763496</v>
      </c>
      <c r="AO426" s="120">
        <f t="shared" si="213"/>
        <v>51.26287601976302</v>
      </c>
      <c r="AP426" s="120">
        <f t="shared" si="213"/>
        <v>51.262876019733497</v>
      </c>
      <c r="AQ426" s="120">
        <f t="shared" si="213"/>
        <v>51.262876017926274</v>
      </c>
      <c r="AR426" s="120">
        <f t="shared" si="213"/>
        <v>51.262875907298294</v>
      </c>
      <c r="AS426" s="120">
        <f t="shared" si="213"/>
        <v>51.262869135290259</v>
      </c>
      <c r="AT426" s="120">
        <f t="shared" si="213"/>
        <v>51.262454727093747</v>
      </c>
      <c r="AU426" s="120">
        <f t="shared" si="211"/>
        <v>51.237579503472098</v>
      </c>
    </row>
    <row r="427" spans="26:47" x14ac:dyDescent="0.2">
      <c r="Z427">
        <f t="shared" si="198"/>
        <v>0</v>
      </c>
      <c r="AA427" s="120">
        <f t="shared" si="199"/>
        <v>7.8371169394205117E-3</v>
      </c>
      <c r="AB427" s="120">
        <f t="shared" si="200"/>
        <v>-9999</v>
      </c>
      <c r="AC427" s="120">
        <f t="shared" si="201"/>
        <v>0</v>
      </c>
      <c r="AD427" s="120">
        <f t="shared" si="202"/>
        <v>-9999</v>
      </c>
      <c r="AE427" s="120">
        <f t="shared" si="203"/>
        <v>0</v>
      </c>
      <c r="AF427">
        <f t="shared" si="204"/>
        <v>-9999</v>
      </c>
      <c r="AG427" s="136"/>
      <c r="AH427">
        <f t="shared" si="205"/>
        <v>-1.5583209659680162E-2</v>
      </c>
      <c r="AI427">
        <f t="shared" si="206"/>
        <v>1.0156854388407157</v>
      </c>
      <c r="AJ427">
        <f t="shared" si="207"/>
        <v>-0.65561619635665369</v>
      </c>
      <c r="AK427">
        <f t="shared" si="208"/>
        <v>2.5704960239620465E-2</v>
      </c>
      <c r="AL427">
        <f t="shared" si="209"/>
        <v>1.022902850585159</v>
      </c>
      <c r="AM427">
        <f t="shared" si="210"/>
        <v>0.56126581568819556</v>
      </c>
      <c r="AN427" s="120">
        <f t="shared" si="213"/>
        <v>51.262876019763496</v>
      </c>
      <c r="AO427" s="120">
        <f t="shared" si="213"/>
        <v>51.26287601976302</v>
      </c>
      <c r="AP427" s="120">
        <f t="shared" si="213"/>
        <v>51.262876019733497</v>
      </c>
      <c r="AQ427" s="120">
        <f t="shared" si="213"/>
        <v>51.262876017926274</v>
      </c>
      <c r="AR427" s="120">
        <f t="shared" si="213"/>
        <v>51.262875907298294</v>
      </c>
      <c r="AS427" s="120">
        <f t="shared" si="213"/>
        <v>51.262869135290259</v>
      </c>
      <c r="AT427" s="120">
        <f t="shared" si="213"/>
        <v>51.262454727093747</v>
      </c>
      <c r="AU427" s="120">
        <f t="shared" si="211"/>
        <v>51.237579503472098</v>
      </c>
    </row>
    <row r="428" spans="26:47" x14ac:dyDescent="0.2">
      <c r="Z428">
        <f t="shared" si="198"/>
        <v>0</v>
      </c>
      <c r="AA428" s="120">
        <f t="shared" si="199"/>
        <v>7.8371169394205117E-3</v>
      </c>
      <c r="AB428" s="120">
        <f t="shared" si="200"/>
        <v>-9999</v>
      </c>
      <c r="AC428" s="120">
        <f t="shared" si="201"/>
        <v>0</v>
      </c>
      <c r="AD428" s="120">
        <f t="shared" si="202"/>
        <v>-9999</v>
      </c>
      <c r="AE428" s="120">
        <f t="shared" si="203"/>
        <v>0</v>
      </c>
      <c r="AF428">
        <f t="shared" si="204"/>
        <v>-9999</v>
      </c>
      <c r="AG428" s="136"/>
      <c r="AH428">
        <f t="shared" si="205"/>
        <v>-1.5583209659680162E-2</v>
      </c>
      <c r="AI428">
        <f t="shared" si="206"/>
        <v>1.0156854388407157</v>
      </c>
      <c r="AJ428">
        <f t="shared" si="207"/>
        <v>-0.65561619635665369</v>
      </c>
      <c r="AK428">
        <f t="shared" si="208"/>
        <v>2.5704960239620465E-2</v>
      </c>
      <c r="AL428">
        <f t="shared" si="209"/>
        <v>1.022902850585159</v>
      </c>
      <c r="AM428">
        <f t="shared" si="210"/>
        <v>0.56126581568819556</v>
      </c>
      <c r="AN428" s="120">
        <f t="shared" si="213"/>
        <v>51.262876019763496</v>
      </c>
      <c r="AO428" s="120">
        <f t="shared" si="213"/>
        <v>51.26287601976302</v>
      </c>
      <c r="AP428" s="120">
        <f t="shared" si="213"/>
        <v>51.262876019733497</v>
      </c>
      <c r="AQ428" s="120">
        <f t="shared" si="213"/>
        <v>51.262876017926274</v>
      </c>
      <c r="AR428" s="120">
        <f t="shared" si="213"/>
        <v>51.262875907298294</v>
      </c>
      <c r="AS428" s="120">
        <f t="shared" si="213"/>
        <v>51.262869135290259</v>
      </c>
      <c r="AT428" s="120">
        <f t="shared" si="213"/>
        <v>51.262454727093747</v>
      </c>
      <c r="AU428" s="120">
        <f t="shared" si="211"/>
        <v>51.237579503472098</v>
      </c>
    </row>
    <row r="429" spans="26:47" x14ac:dyDescent="0.2">
      <c r="Z429">
        <f t="shared" si="198"/>
        <v>0</v>
      </c>
      <c r="AA429" s="120">
        <f t="shared" si="199"/>
        <v>7.8371169394205117E-3</v>
      </c>
      <c r="AB429" s="120">
        <f t="shared" si="200"/>
        <v>-9999</v>
      </c>
      <c r="AC429" s="120">
        <f t="shared" si="201"/>
        <v>0</v>
      </c>
      <c r="AD429" s="120">
        <f t="shared" si="202"/>
        <v>-9999</v>
      </c>
      <c r="AE429" s="120">
        <f t="shared" si="203"/>
        <v>0</v>
      </c>
      <c r="AF429">
        <f t="shared" si="204"/>
        <v>-9999</v>
      </c>
      <c r="AG429" s="136"/>
      <c r="AH429">
        <f t="shared" si="205"/>
        <v>-1.5583209659680162E-2</v>
      </c>
      <c r="AI429">
        <f t="shared" si="206"/>
        <v>1.0156854388407157</v>
      </c>
      <c r="AJ429">
        <f t="shared" si="207"/>
        <v>-0.65561619635665369</v>
      </c>
      <c r="AK429">
        <f t="shared" si="208"/>
        <v>2.5704960239620465E-2</v>
      </c>
      <c r="AL429">
        <f t="shared" si="209"/>
        <v>1.022902850585159</v>
      </c>
      <c r="AM429">
        <f t="shared" si="210"/>
        <v>0.56126581568819556</v>
      </c>
      <c r="AN429" s="120">
        <f t="shared" si="213"/>
        <v>51.262876019763496</v>
      </c>
      <c r="AO429" s="120">
        <f t="shared" si="213"/>
        <v>51.26287601976302</v>
      </c>
      <c r="AP429" s="120">
        <f t="shared" si="213"/>
        <v>51.262876019733497</v>
      </c>
      <c r="AQ429" s="120">
        <f t="shared" si="213"/>
        <v>51.262876017926274</v>
      </c>
      <c r="AR429" s="120">
        <f t="shared" si="213"/>
        <v>51.262875907298294</v>
      </c>
      <c r="AS429" s="120">
        <f t="shared" si="213"/>
        <v>51.262869135290259</v>
      </c>
      <c r="AT429" s="120">
        <f t="shared" si="213"/>
        <v>51.262454727093747</v>
      </c>
      <c r="AU429" s="120">
        <f t="shared" si="211"/>
        <v>51.237579503472098</v>
      </c>
    </row>
    <row r="430" spans="26:47" x14ac:dyDescent="0.2">
      <c r="Z430">
        <f t="shared" si="198"/>
        <v>0</v>
      </c>
      <c r="AA430" s="120">
        <f t="shared" si="199"/>
        <v>7.8371169394205117E-3</v>
      </c>
      <c r="AB430" s="120">
        <f t="shared" si="200"/>
        <v>-9999</v>
      </c>
      <c r="AC430" s="120">
        <f t="shared" si="201"/>
        <v>0</v>
      </c>
      <c r="AD430" s="120">
        <f t="shared" si="202"/>
        <v>-9999</v>
      </c>
      <c r="AE430" s="120">
        <f t="shared" si="203"/>
        <v>0</v>
      </c>
      <c r="AF430">
        <f t="shared" si="204"/>
        <v>-9999</v>
      </c>
      <c r="AG430" s="136"/>
      <c r="AH430">
        <f t="shared" si="205"/>
        <v>-1.5583209659680162E-2</v>
      </c>
      <c r="AI430">
        <f t="shared" si="206"/>
        <v>1.0156854388407157</v>
      </c>
      <c r="AJ430">
        <f t="shared" si="207"/>
        <v>-0.65561619635665369</v>
      </c>
      <c r="AK430">
        <f t="shared" si="208"/>
        <v>2.5704960239620465E-2</v>
      </c>
      <c r="AL430">
        <f t="shared" si="209"/>
        <v>1.022902850585159</v>
      </c>
      <c r="AM430">
        <f t="shared" si="210"/>
        <v>0.56126581568819556</v>
      </c>
      <c r="AN430" s="120">
        <f t="shared" si="213"/>
        <v>51.262876019763496</v>
      </c>
      <c r="AO430" s="120">
        <f t="shared" si="213"/>
        <v>51.26287601976302</v>
      </c>
      <c r="AP430" s="120">
        <f t="shared" si="213"/>
        <v>51.262876019733497</v>
      </c>
      <c r="AQ430" s="120">
        <f t="shared" si="213"/>
        <v>51.262876017926274</v>
      </c>
      <c r="AR430" s="120">
        <f t="shared" si="213"/>
        <v>51.262875907298294</v>
      </c>
      <c r="AS430" s="120">
        <f t="shared" si="213"/>
        <v>51.262869135290259</v>
      </c>
      <c r="AT430" s="120">
        <f t="shared" si="213"/>
        <v>51.262454727093747</v>
      </c>
      <c r="AU430" s="120">
        <f t="shared" si="211"/>
        <v>51.237579503472098</v>
      </c>
    </row>
    <row r="431" spans="26:47" x14ac:dyDescent="0.2">
      <c r="Z431">
        <f t="shared" si="198"/>
        <v>0</v>
      </c>
      <c r="AA431" s="120">
        <f t="shared" si="199"/>
        <v>7.8371169394205117E-3</v>
      </c>
      <c r="AB431" s="120">
        <f t="shared" si="200"/>
        <v>-9999</v>
      </c>
      <c r="AC431" s="120">
        <f t="shared" si="201"/>
        <v>0</v>
      </c>
      <c r="AD431" s="120">
        <f t="shared" si="202"/>
        <v>-9999</v>
      </c>
      <c r="AE431" s="120">
        <f t="shared" si="203"/>
        <v>0</v>
      </c>
      <c r="AF431">
        <f t="shared" si="204"/>
        <v>-9999</v>
      </c>
      <c r="AG431" s="136"/>
      <c r="AH431">
        <f t="shared" si="205"/>
        <v>-1.5583209659680162E-2</v>
      </c>
      <c r="AI431">
        <f t="shared" si="206"/>
        <v>1.0156854388407157</v>
      </c>
      <c r="AJ431">
        <f t="shared" si="207"/>
        <v>-0.65561619635665369</v>
      </c>
      <c r="AK431">
        <f t="shared" si="208"/>
        <v>2.5704960239620465E-2</v>
      </c>
      <c r="AL431">
        <f t="shared" si="209"/>
        <v>1.022902850585159</v>
      </c>
      <c r="AM431">
        <f t="shared" si="210"/>
        <v>0.56126581568819556</v>
      </c>
      <c r="AN431" s="120">
        <f t="shared" ref="AN431:AT440" si="214">$AU431+$AB$7*SIN(AO431)</f>
        <v>51.262876019763496</v>
      </c>
      <c r="AO431" s="120">
        <f t="shared" si="214"/>
        <v>51.26287601976302</v>
      </c>
      <c r="AP431" s="120">
        <f t="shared" si="214"/>
        <v>51.262876019733497</v>
      </c>
      <c r="AQ431" s="120">
        <f t="shared" si="214"/>
        <v>51.262876017926274</v>
      </c>
      <c r="AR431" s="120">
        <f t="shared" si="214"/>
        <v>51.262875907298294</v>
      </c>
      <c r="AS431" s="120">
        <f t="shared" si="214"/>
        <v>51.262869135290259</v>
      </c>
      <c r="AT431" s="120">
        <f t="shared" si="214"/>
        <v>51.262454727093747</v>
      </c>
      <c r="AU431" s="120">
        <f t="shared" si="211"/>
        <v>51.237579503472098</v>
      </c>
    </row>
    <row r="432" spans="26:47" x14ac:dyDescent="0.2">
      <c r="Z432">
        <f t="shared" si="198"/>
        <v>0</v>
      </c>
      <c r="AA432" s="120">
        <f t="shared" si="199"/>
        <v>7.8371169394205117E-3</v>
      </c>
      <c r="AB432" s="120">
        <f t="shared" si="200"/>
        <v>-9999</v>
      </c>
      <c r="AC432" s="120">
        <f t="shared" si="201"/>
        <v>0</v>
      </c>
      <c r="AD432" s="120">
        <f t="shared" si="202"/>
        <v>-9999</v>
      </c>
      <c r="AE432" s="120">
        <f t="shared" si="203"/>
        <v>0</v>
      </c>
      <c r="AF432">
        <f t="shared" si="204"/>
        <v>-9999</v>
      </c>
      <c r="AG432" s="136"/>
      <c r="AH432">
        <f t="shared" si="205"/>
        <v>-1.5583209659680162E-2</v>
      </c>
      <c r="AI432">
        <f t="shared" si="206"/>
        <v>1.0156854388407157</v>
      </c>
      <c r="AJ432">
        <f t="shared" si="207"/>
        <v>-0.65561619635665369</v>
      </c>
      <c r="AK432">
        <f t="shared" si="208"/>
        <v>2.5704960239620465E-2</v>
      </c>
      <c r="AL432">
        <f t="shared" si="209"/>
        <v>1.022902850585159</v>
      </c>
      <c r="AM432">
        <f t="shared" si="210"/>
        <v>0.56126581568819556</v>
      </c>
      <c r="AN432" s="120">
        <f t="shared" si="214"/>
        <v>51.262876019763496</v>
      </c>
      <c r="AO432" s="120">
        <f t="shared" si="214"/>
        <v>51.26287601976302</v>
      </c>
      <c r="AP432" s="120">
        <f t="shared" si="214"/>
        <v>51.262876019733497</v>
      </c>
      <c r="AQ432" s="120">
        <f t="shared" si="214"/>
        <v>51.262876017926274</v>
      </c>
      <c r="AR432" s="120">
        <f t="shared" si="214"/>
        <v>51.262875907298294</v>
      </c>
      <c r="AS432" s="120">
        <f t="shared" si="214"/>
        <v>51.262869135290259</v>
      </c>
      <c r="AT432" s="120">
        <f t="shared" si="214"/>
        <v>51.262454727093747</v>
      </c>
      <c r="AU432" s="120">
        <f t="shared" si="211"/>
        <v>51.237579503472098</v>
      </c>
    </row>
    <row r="433" spans="26:47" x14ac:dyDescent="0.2">
      <c r="Z433">
        <f t="shared" si="198"/>
        <v>0</v>
      </c>
      <c r="AA433" s="120">
        <f t="shared" si="199"/>
        <v>7.8371169394205117E-3</v>
      </c>
      <c r="AB433" s="120">
        <f t="shared" si="200"/>
        <v>-9999</v>
      </c>
      <c r="AC433" s="120">
        <f t="shared" si="201"/>
        <v>0</v>
      </c>
      <c r="AD433" s="120">
        <f t="shared" si="202"/>
        <v>-9999</v>
      </c>
      <c r="AE433" s="120">
        <f t="shared" si="203"/>
        <v>0</v>
      </c>
      <c r="AF433">
        <f t="shared" si="204"/>
        <v>-9999</v>
      </c>
      <c r="AG433" s="136"/>
      <c r="AH433">
        <f t="shared" si="205"/>
        <v>-1.5583209659680162E-2</v>
      </c>
      <c r="AI433">
        <f t="shared" si="206"/>
        <v>1.0156854388407157</v>
      </c>
      <c r="AJ433">
        <f t="shared" si="207"/>
        <v>-0.65561619635665369</v>
      </c>
      <c r="AK433">
        <f t="shared" si="208"/>
        <v>2.5704960239620465E-2</v>
      </c>
      <c r="AL433">
        <f t="shared" si="209"/>
        <v>1.022902850585159</v>
      </c>
      <c r="AM433">
        <f t="shared" si="210"/>
        <v>0.56126581568819556</v>
      </c>
      <c r="AN433" s="120">
        <f t="shared" si="214"/>
        <v>51.262876019763496</v>
      </c>
      <c r="AO433" s="120">
        <f t="shared" si="214"/>
        <v>51.26287601976302</v>
      </c>
      <c r="AP433" s="120">
        <f t="shared" si="214"/>
        <v>51.262876019733497</v>
      </c>
      <c r="AQ433" s="120">
        <f t="shared" si="214"/>
        <v>51.262876017926274</v>
      </c>
      <c r="AR433" s="120">
        <f t="shared" si="214"/>
        <v>51.262875907298294</v>
      </c>
      <c r="AS433" s="120">
        <f t="shared" si="214"/>
        <v>51.262869135290259</v>
      </c>
      <c r="AT433" s="120">
        <f t="shared" si="214"/>
        <v>51.262454727093747</v>
      </c>
      <c r="AU433" s="120">
        <f t="shared" si="211"/>
        <v>51.237579503472098</v>
      </c>
    </row>
    <row r="434" spans="26:47" x14ac:dyDescent="0.2">
      <c r="Z434">
        <f t="shared" si="198"/>
        <v>0</v>
      </c>
      <c r="AA434" s="120">
        <f t="shared" si="199"/>
        <v>7.8371169394205117E-3</v>
      </c>
      <c r="AB434" s="120">
        <f t="shared" si="200"/>
        <v>-9999</v>
      </c>
      <c r="AC434" s="120">
        <f t="shared" si="201"/>
        <v>0</v>
      </c>
      <c r="AD434" s="120">
        <f t="shared" si="202"/>
        <v>-9999</v>
      </c>
      <c r="AE434" s="120">
        <f t="shared" si="203"/>
        <v>0</v>
      </c>
      <c r="AF434">
        <f t="shared" si="204"/>
        <v>-9999</v>
      </c>
      <c r="AG434" s="136"/>
      <c r="AH434">
        <f t="shared" si="205"/>
        <v>-1.5583209659680162E-2</v>
      </c>
      <c r="AI434">
        <f t="shared" si="206"/>
        <v>1.0156854388407157</v>
      </c>
      <c r="AJ434">
        <f t="shared" si="207"/>
        <v>-0.65561619635665369</v>
      </c>
      <c r="AK434">
        <f t="shared" si="208"/>
        <v>2.5704960239620465E-2</v>
      </c>
      <c r="AL434">
        <f t="shared" si="209"/>
        <v>1.022902850585159</v>
      </c>
      <c r="AM434">
        <f t="shared" si="210"/>
        <v>0.56126581568819556</v>
      </c>
      <c r="AN434" s="120">
        <f t="shared" si="214"/>
        <v>51.262876019763496</v>
      </c>
      <c r="AO434" s="120">
        <f t="shared" si="214"/>
        <v>51.26287601976302</v>
      </c>
      <c r="AP434" s="120">
        <f t="shared" si="214"/>
        <v>51.262876019733497</v>
      </c>
      <c r="AQ434" s="120">
        <f t="shared" si="214"/>
        <v>51.262876017926274</v>
      </c>
      <c r="AR434" s="120">
        <f t="shared" si="214"/>
        <v>51.262875907298294</v>
      </c>
      <c r="AS434" s="120">
        <f t="shared" si="214"/>
        <v>51.262869135290259</v>
      </c>
      <c r="AT434" s="120">
        <f t="shared" si="214"/>
        <v>51.262454727093747</v>
      </c>
      <c r="AU434" s="120">
        <f t="shared" si="211"/>
        <v>51.237579503472098</v>
      </c>
    </row>
    <row r="435" spans="26:47" x14ac:dyDescent="0.2">
      <c r="Z435">
        <f t="shared" si="198"/>
        <v>0</v>
      </c>
      <c r="AA435" s="120">
        <f t="shared" si="199"/>
        <v>7.8371169394205117E-3</v>
      </c>
      <c r="AB435" s="120">
        <f t="shared" si="200"/>
        <v>-9999</v>
      </c>
      <c r="AC435" s="120">
        <f t="shared" si="201"/>
        <v>0</v>
      </c>
      <c r="AD435" s="120">
        <f t="shared" si="202"/>
        <v>-9999</v>
      </c>
      <c r="AE435" s="120">
        <f t="shared" si="203"/>
        <v>0</v>
      </c>
      <c r="AF435">
        <f t="shared" si="204"/>
        <v>-9999</v>
      </c>
      <c r="AG435" s="136"/>
      <c r="AH435">
        <f t="shared" si="205"/>
        <v>-1.5583209659680162E-2</v>
      </c>
      <c r="AI435">
        <f t="shared" si="206"/>
        <v>1.0156854388407157</v>
      </c>
      <c r="AJ435">
        <f t="shared" si="207"/>
        <v>-0.65561619635665369</v>
      </c>
      <c r="AK435">
        <f t="shared" si="208"/>
        <v>2.5704960239620465E-2</v>
      </c>
      <c r="AL435">
        <f t="shared" si="209"/>
        <v>1.022902850585159</v>
      </c>
      <c r="AM435">
        <f t="shared" si="210"/>
        <v>0.56126581568819556</v>
      </c>
      <c r="AN435" s="120">
        <f t="shared" si="214"/>
        <v>51.262876019763496</v>
      </c>
      <c r="AO435" s="120">
        <f t="shared" si="214"/>
        <v>51.26287601976302</v>
      </c>
      <c r="AP435" s="120">
        <f t="shared" si="214"/>
        <v>51.262876019733497</v>
      </c>
      <c r="AQ435" s="120">
        <f t="shared" si="214"/>
        <v>51.262876017926274</v>
      </c>
      <c r="AR435" s="120">
        <f t="shared" si="214"/>
        <v>51.262875907298294</v>
      </c>
      <c r="AS435" s="120">
        <f t="shared" si="214"/>
        <v>51.262869135290259</v>
      </c>
      <c r="AT435" s="120">
        <f t="shared" si="214"/>
        <v>51.262454727093747</v>
      </c>
      <c r="AU435" s="120">
        <f t="shared" si="211"/>
        <v>51.237579503472098</v>
      </c>
    </row>
    <row r="436" spans="26:47" x14ac:dyDescent="0.2">
      <c r="Z436">
        <f t="shared" si="198"/>
        <v>0</v>
      </c>
      <c r="AA436" s="120">
        <f t="shared" si="199"/>
        <v>7.8371169394205117E-3</v>
      </c>
      <c r="AB436" s="120">
        <f t="shared" si="200"/>
        <v>-9999</v>
      </c>
      <c r="AC436" s="120">
        <f t="shared" si="201"/>
        <v>0</v>
      </c>
      <c r="AD436" s="120">
        <f t="shared" si="202"/>
        <v>-9999</v>
      </c>
      <c r="AE436" s="120">
        <f t="shared" si="203"/>
        <v>0</v>
      </c>
      <c r="AF436">
        <f t="shared" si="204"/>
        <v>-9999</v>
      </c>
      <c r="AG436" s="136"/>
      <c r="AH436">
        <f t="shared" si="205"/>
        <v>-1.5583209659680162E-2</v>
      </c>
      <c r="AI436">
        <f t="shared" si="206"/>
        <v>1.0156854388407157</v>
      </c>
      <c r="AJ436">
        <f t="shared" si="207"/>
        <v>-0.65561619635665369</v>
      </c>
      <c r="AK436">
        <f t="shared" si="208"/>
        <v>2.5704960239620465E-2</v>
      </c>
      <c r="AL436">
        <f t="shared" si="209"/>
        <v>1.022902850585159</v>
      </c>
      <c r="AM436">
        <f t="shared" si="210"/>
        <v>0.56126581568819556</v>
      </c>
      <c r="AN436" s="120">
        <f t="shared" si="214"/>
        <v>51.262876019763496</v>
      </c>
      <c r="AO436" s="120">
        <f t="shared" si="214"/>
        <v>51.26287601976302</v>
      </c>
      <c r="AP436" s="120">
        <f t="shared" si="214"/>
        <v>51.262876019733497</v>
      </c>
      <c r="AQ436" s="120">
        <f t="shared" si="214"/>
        <v>51.262876017926274</v>
      </c>
      <c r="AR436" s="120">
        <f t="shared" si="214"/>
        <v>51.262875907298294</v>
      </c>
      <c r="AS436" s="120">
        <f t="shared" si="214"/>
        <v>51.262869135290259</v>
      </c>
      <c r="AT436" s="120">
        <f t="shared" si="214"/>
        <v>51.262454727093747</v>
      </c>
      <c r="AU436" s="120">
        <f t="shared" si="211"/>
        <v>51.237579503472098</v>
      </c>
    </row>
    <row r="437" spans="26:47" x14ac:dyDescent="0.2">
      <c r="Z437">
        <f t="shared" si="198"/>
        <v>0</v>
      </c>
      <c r="AA437" s="120">
        <f t="shared" si="199"/>
        <v>7.8371169394205117E-3</v>
      </c>
      <c r="AB437" s="120">
        <f t="shared" si="200"/>
        <v>-9999</v>
      </c>
      <c r="AC437" s="120">
        <f t="shared" si="201"/>
        <v>0</v>
      </c>
      <c r="AD437" s="120">
        <f t="shared" si="202"/>
        <v>-9999</v>
      </c>
      <c r="AE437" s="120">
        <f t="shared" si="203"/>
        <v>0</v>
      </c>
      <c r="AF437">
        <f t="shared" si="204"/>
        <v>-9999</v>
      </c>
      <c r="AG437" s="136"/>
      <c r="AH437">
        <f t="shared" si="205"/>
        <v>-1.5583209659680162E-2</v>
      </c>
      <c r="AI437">
        <f t="shared" si="206"/>
        <v>1.0156854388407157</v>
      </c>
      <c r="AJ437">
        <f t="shared" si="207"/>
        <v>-0.65561619635665369</v>
      </c>
      <c r="AK437">
        <f t="shared" si="208"/>
        <v>2.5704960239620465E-2</v>
      </c>
      <c r="AL437">
        <f t="shared" si="209"/>
        <v>1.022902850585159</v>
      </c>
      <c r="AM437">
        <f t="shared" si="210"/>
        <v>0.56126581568819556</v>
      </c>
      <c r="AN437" s="120">
        <f t="shared" si="214"/>
        <v>51.262876019763496</v>
      </c>
      <c r="AO437" s="120">
        <f t="shared" si="214"/>
        <v>51.26287601976302</v>
      </c>
      <c r="AP437" s="120">
        <f t="shared" si="214"/>
        <v>51.262876019733497</v>
      </c>
      <c r="AQ437" s="120">
        <f t="shared" si="214"/>
        <v>51.262876017926274</v>
      </c>
      <c r="AR437" s="120">
        <f t="shared" si="214"/>
        <v>51.262875907298294</v>
      </c>
      <c r="AS437" s="120">
        <f t="shared" si="214"/>
        <v>51.262869135290259</v>
      </c>
      <c r="AT437" s="120">
        <f t="shared" si="214"/>
        <v>51.262454727093747</v>
      </c>
      <c r="AU437" s="120">
        <f t="shared" si="211"/>
        <v>51.237579503472098</v>
      </c>
    </row>
    <row r="438" spans="26:47" x14ac:dyDescent="0.2">
      <c r="Z438">
        <f t="shared" si="198"/>
        <v>0</v>
      </c>
      <c r="AA438" s="120">
        <f t="shared" si="199"/>
        <v>7.8371169394205117E-3</v>
      </c>
      <c r="AB438" s="120">
        <f t="shared" si="200"/>
        <v>-9999</v>
      </c>
      <c r="AC438" s="120">
        <f t="shared" si="201"/>
        <v>0</v>
      </c>
      <c r="AD438" s="120">
        <f t="shared" si="202"/>
        <v>-9999</v>
      </c>
      <c r="AE438" s="120">
        <f t="shared" si="203"/>
        <v>0</v>
      </c>
      <c r="AF438">
        <f t="shared" si="204"/>
        <v>-9999</v>
      </c>
      <c r="AG438" s="136"/>
      <c r="AH438">
        <f t="shared" si="205"/>
        <v>-1.5583209659680162E-2</v>
      </c>
      <c r="AI438">
        <f t="shared" si="206"/>
        <v>1.0156854388407157</v>
      </c>
      <c r="AJ438">
        <f t="shared" si="207"/>
        <v>-0.65561619635665369</v>
      </c>
      <c r="AK438">
        <f t="shared" si="208"/>
        <v>2.5704960239620465E-2</v>
      </c>
      <c r="AL438">
        <f t="shared" si="209"/>
        <v>1.022902850585159</v>
      </c>
      <c r="AM438">
        <f t="shared" si="210"/>
        <v>0.56126581568819556</v>
      </c>
      <c r="AN438" s="120">
        <f t="shared" si="214"/>
        <v>51.262876019763496</v>
      </c>
      <c r="AO438" s="120">
        <f t="shared" si="214"/>
        <v>51.26287601976302</v>
      </c>
      <c r="AP438" s="120">
        <f t="shared" si="214"/>
        <v>51.262876019733497</v>
      </c>
      <c r="AQ438" s="120">
        <f t="shared" si="214"/>
        <v>51.262876017926274</v>
      </c>
      <c r="AR438" s="120">
        <f t="shared" si="214"/>
        <v>51.262875907298294</v>
      </c>
      <c r="AS438" s="120">
        <f t="shared" si="214"/>
        <v>51.262869135290259</v>
      </c>
      <c r="AT438" s="120">
        <f t="shared" si="214"/>
        <v>51.262454727093747</v>
      </c>
      <c r="AU438" s="120">
        <f t="shared" si="211"/>
        <v>51.237579503472098</v>
      </c>
    </row>
    <row r="439" spans="26:47" x14ac:dyDescent="0.2">
      <c r="Z439">
        <f t="shared" si="198"/>
        <v>0</v>
      </c>
      <c r="AA439" s="120">
        <f t="shared" si="199"/>
        <v>7.8371169394205117E-3</v>
      </c>
      <c r="AB439" s="120">
        <f t="shared" si="200"/>
        <v>-9999</v>
      </c>
      <c r="AC439" s="120">
        <f t="shared" si="201"/>
        <v>0</v>
      </c>
      <c r="AD439" s="120">
        <f t="shared" si="202"/>
        <v>-9999</v>
      </c>
      <c r="AE439" s="120">
        <f t="shared" si="203"/>
        <v>0</v>
      </c>
      <c r="AF439">
        <f t="shared" si="204"/>
        <v>-9999</v>
      </c>
      <c r="AG439" s="136"/>
      <c r="AH439">
        <f t="shared" si="205"/>
        <v>-1.5583209659680162E-2</v>
      </c>
      <c r="AI439">
        <f t="shared" si="206"/>
        <v>1.0156854388407157</v>
      </c>
      <c r="AJ439">
        <f t="shared" si="207"/>
        <v>-0.65561619635665369</v>
      </c>
      <c r="AK439">
        <f t="shared" si="208"/>
        <v>2.5704960239620465E-2</v>
      </c>
      <c r="AL439">
        <f t="shared" si="209"/>
        <v>1.022902850585159</v>
      </c>
      <c r="AM439">
        <f t="shared" si="210"/>
        <v>0.56126581568819556</v>
      </c>
      <c r="AN439" s="120">
        <f t="shared" si="214"/>
        <v>51.262876019763496</v>
      </c>
      <c r="AO439" s="120">
        <f t="shared" si="214"/>
        <v>51.26287601976302</v>
      </c>
      <c r="AP439" s="120">
        <f t="shared" si="214"/>
        <v>51.262876019733497</v>
      </c>
      <c r="AQ439" s="120">
        <f t="shared" si="214"/>
        <v>51.262876017926274</v>
      </c>
      <c r="AR439" s="120">
        <f t="shared" si="214"/>
        <v>51.262875907298294</v>
      </c>
      <c r="AS439" s="120">
        <f t="shared" si="214"/>
        <v>51.262869135290259</v>
      </c>
      <c r="AT439" s="120">
        <f t="shared" si="214"/>
        <v>51.262454727093747</v>
      </c>
      <c r="AU439" s="120">
        <f t="shared" si="211"/>
        <v>51.237579503472098</v>
      </c>
    </row>
    <row r="440" spans="26:47" x14ac:dyDescent="0.2">
      <c r="Z440">
        <f t="shared" si="198"/>
        <v>0</v>
      </c>
      <c r="AA440" s="120">
        <f t="shared" si="199"/>
        <v>7.8371169394205117E-3</v>
      </c>
      <c r="AB440" s="120">
        <f t="shared" si="200"/>
        <v>-9999</v>
      </c>
      <c r="AC440" s="120">
        <f t="shared" si="201"/>
        <v>0</v>
      </c>
      <c r="AD440" s="120">
        <f t="shared" si="202"/>
        <v>-9999</v>
      </c>
      <c r="AE440" s="120">
        <f t="shared" si="203"/>
        <v>0</v>
      </c>
      <c r="AF440">
        <f t="shared" si="204"/>
        <v>-9999</v>
      </c>
      <c r="AG440" s="136"/>
      <c r="AH440">
        <f t="shared" si="205"/>
        <v>-1.5583209659680162E-2</v>
      </c>
      <c r="AI440">
        <f t="shared" si="206"/>
        <v>1.0156854388407157</v>
      </c>
      <c r="AJ440">
        <f t="shared" si="207"/>
        <v>-0.65561619635665369</v>
      </c>
      <c r="AK440">
        <f t="shared" si="208"/>
        <v>2.5704960239620465E-2</v>
      </c>
      <c r="AL440">
        <f t="shared" si="209"/>
        <v>1.022902850585159</v>
      </c>
      <c r="AM440">
        <f t="shared" si="210"/>
        <v>0.56126581568819556</v>
      </c>
      <c r="AN440" s="120">
        <f t="shared" si="214"/>
        <v>51.262876019763496</v>
      </c>
      <c r="AO440" s="120">
        <f t="shared" si="214"/>
        <v>51.26287601976302</v>
      </c>
      <c r="AP440" s="120">
        <f t="shared" si="214"/>
        <v>51.262876019733497</v>
      </c>
      <c r="AQ440" s="120">
        <f t="shared" si="214"/>
        <v>51.262876017926274</v>
      </c>
      <c r="AR440" s="120">
        <f t="shared" si="214"/>
        <v>51.262875907298294</v>
      </c>
      <c r="AS440" s="120">
        <f t="shared" si="214"/>
        <v>51.262869135290259</v>
      </c>
      <c r="AT440" s="120">
        <f t="shared" si="214"/>
        <v>51.262454727093747</v>
      </c>
      <c r="AU440" s="120">
        <f t="shared" si="211"/>
        <v>51.237579503472098</v>
      </c>
    </row>
    <row r="441" spans="26:47" x14ac:dyDescent="0.2">
      <c r="Z441">
        <f t="shared" si="198"/>
        <v>0</v>
      </c>
      <c r="AA441" s="120">
        <f t="shared" si="199"/>
        <v>7.8371169394205117E-3</v>
      </c>
      <c r="AB441" s="120">
        <f t="shared" si="200"/>
        <v>-9999</v>
      </c>
      <c r="AC441" s="120">
        <f t="shared" si="201"/>
        <v>0</v>
      </c>
      <c r="AD441" s="120">
        <f t="shared" si="202"/>
        <v>-9999</v>
      </c>
      <c r="AE441" s="120">
        <f t="shared" si="203"/>
        <v>0</v>
      </c>
      <c r="AF441">
        <f t="shared" si="204"/>
        <v>-9999</v>
      </c>
      <c r="AG441" s="136"/>
      <c r="AH441">
        <f t="shared" si="205"/>
        <v>-1.5583209659680162E-2</v>
      </c>
      <c r="AI441">
        <f t="shared" si="206"/>
        <v>1.0156854388407157</v>
      </c>
      <c r="AJ441">
        <f t="shared" si="207"/>
        <v>-0.65561619635665369</v>
      </c>
      <c r="AK441">
        <f t="shared" si="208"/>
        <v>2.5704960239620465E-2</v>
      </c>
      <c r="AL441">
        <f t="shared" si="209"/>
        <v>1.022902850585159</v>
      </c>
      <c r="AM441">
        <f t="shared" si="210"/>
        <v>0.56126581568819556</v>
      </c>
      <c r="AN441" s="120">
        <f t="shared" ref="AN441:AT450" si="215">$AU441+$AB$7*SIN(AO441)</f>
        <v>51.262876019763496</v>
      </c>
      <c r="AO441" s="120">
        <f t="shared" si="215"/>
        <v>51.26287601976302</v>
      </c>
      <c r="AP441" s="120">
        <f t="shared" si="215"/>
        <v>51.262876019733497</v>
      </c>
      <c r="AQ441" s="120">
        <f t="shared" si="215"/>
        <v>51.262876017926274</v>
      </c>
      <c r="AR441" s="120">
        <f t="shared" si="215"/>
        <v>51.262875907298294</v>
      </c>
      <c r="AS441" s="120">
        <f t="shared" si="215"/>
        <v>51.262869135290259</v>
      </c>
      <c r="AT441" s="120">
        <f t="shared" si="215"/>
        <v>51.262454727093747</v>
      </c>
      <c r="AU441" s="120">
        <f t="shared" si="211"/>
        <v>51.237579503472098</v>
      </c>
    </row>
    <row r="442" spans="26:47" x14ac:dyDescent="0.2">
      <c r="Z442">
        <f t="shared" si="198"/>
        <v>0</v>
      </c>
      <c r="AA442" s="120">
        <f t="shared" si="199"/>
        <v>7.8371169394205117E-3</v>
      </c>
      <c r="AB442" s="120">
        <f t="shared" si="200"/>
        <v>-9999</v>
      </c>
      <c r="AC442" s="120">
        <f t="shared" si="201"/>
        <v>0</v>
      </c>
      <c r="AD442" s="120">
        <f t="shared" si="202"/>
        <v>-9999</v>
      </c>
      <c r="AE442" s="120">
        <f t="shared" si="203"/>
        <v>0</v>
      </c>
      <c r="AF442">
        <f t="shared" si="204"/>
        <v>-9999</v>
      </c>
      <c r="AG442" s="136"/>
      <c r="AH442">
        <f t="shared" si="205"/>
        <v>-1.5583209659680162E-2</v>
      </c>
      <c r="AI442">
        <f t="shared" si="206"/>
        <v>1.0156854388407157</v>
      </c>
      <c r="AJ442">
        <f t="shared" si="207"/>
        <v>-0.65561619635665369</v>
      </c>
      <c r="AK442">
        <f t="shared" si="208"/>
        <v>2.5704960239620465E-2</v>
      </c>
      <c r="AL442">
        <f t="shared" si="209"/>
        <v>1.022902850585159</v>
      </c>
      <c r="AM442">
        <f t="shared" si="210"/>
        <v>0.56126581568819556</v>
      </c>
      <c r="AN442" s="120">
        <f t="shared" si="215"/>
        <v>51.262876019763496</v>
      </c>
      <c r="AO442" s="120">
        <f t="shared" si="215"/>
        <v>51.26287601976302</v>
      </c>
      <c r="AP442" s="120">
        <f t="shared" si="215"/>
        <v>51.262876019733497</v>
      </c>
      <c r="AQ442" s="120">
        <f t="shared" si="215"/>
        <v>51.262876017926274</v>
      </c>
      <c r="AR442" s="120">
        <f t="shared" si="215"/>
        <v>51.262875907298294</v>
      </c>
      <c r="AS442" s="120">
        <f t="shared" si="215"/>
        <v>51.262869135290259</v>
      </c>
      <c r="AT442" s="120">
        <f t="shared" si="215"/>
        <v>51.262454727093747</v>
      </c>
      <c r="AU442" s="120">
        <f t="shared" si="211"/>
        <v>51.237579503472098</v>
      </c>
    </row>
    <row r="443" spans="26:47" x14ac:dyDescent="0.2">
      <c r="Z443">
        <f t="shared" si="198"/>
        <v>0</v>
      </c>
      <c r="AA443" s="120">
        <f t="shared" si="199"/>
        <v>7.8371169394205117E-3</v>
      </c>
      <c r="AB443" s="120">
        <f t="shared" si="200"/>
        <v>-9999</v>
      </c>
      <c r="AC443" s="120">
        <f t="shared" si="201"/>
        <v>0</v>
      </c>
      <c r="AD443" s="120">
        <f t="shared" si="202"/>
        <v>-9999</v>
      </c>
      <c r="AE443" s="120">
        <f t="shared" si="203"/>
        <v>0</v>
      </c>
      <c r="AF443">
        <f t="shared" si="204"/>
        <v>-9999</v>
      </c>
      <c r="AG443" s="136"/>
      <c r="AH443">
        <f t="shared" si="205"/>
        <v>-1.5583209659680162E-2</v>
      </c>
      <c r="AI443">
        <f t="shared" si="206"/>
        <v>1.0156854388407157</v>
      </c>
      <c r="AJ443">
        <f t="shared" si="207"/>
        <v>-0.65561619635665369</v>
      </c>
      <c r="AK443">
        <f t="shared" si="208"/>
        <v>2.5704960239620465E-2</v>
      </c>
      <c r="AL443">
        <f t="shared" si="209"/>
        <v>1.022902850585159</v>
      </c>
      <c r="AM443">
        <f t="shared" si="210"/>
        <v>0.56126581568819556</v>
      </c>
      <c r="AN443" s="120">
        <f t="shared" si="215"/>
        <v>51.262876019763496</v>
      </c>
      <c r="AO443" s="120">
        <f t="shared" si="215"/>
        <v>51.26287601976302</v>
      </c>
      <c r="AP443" s="120">
        <f t="shared" si="215"/>
        <v>51.262876019733497</v>
      </c>
      <c r="AQ443" s="120">
        <f t="shared" si="215"/>
        <v>51.262876017926274</v>
      </c>
      <c r="AR443" s="120">
        <f t="shared" si="215"/>
        <v>51.262875907298294</v>
      </c>
      <c r="AS443" s="120">
        <f t="shared" si="215"/>
        <v>51.262869135290259</v>
      </c>
      <c r="AT443" s="120">
        <f t="shared" si="215"/>
        <v>51.262454727093747</v>
      </c>
      <c r="AU443" s="120">
        <f t="shared" si="211"/>
        <v>51.237579503472098</v>
      </c>
    </row>
    <row r="444" spans="26:47" x14ac:dyDescent="0.2">
      <c r="Z444">
        <f t="shared" si="198"/>
        <v>0</v>
      </c>
      <c r="AA444" s="120">
        <f t="shared" si="199"/>
        <v>7.8371169394205117E-3</v>
      </c>
      <c r="AB444" s="120">
        <f t="shared" si="200"/>
        <v>-9999</v>
      </c>
      <c r="AC444" s="120">
        <f t="shared" si="201"/>
        <v>0</v>
      </c>
      <c r="AD444" s="120">
        <f t="shared" si="202"/>
        <v>-9999</v>
      </c>
      <c r="AE444" s="120">
        <f t="shared" si="203"/>
        <v>0</v>
      </c>
      <c r="AF444">
        <f t="shared" si="204"/>
        <v>-9999</v>
      </c>
      <c r="AG444" s="136"/>
      <c r="AH444">
        <f t="shared" si="205"/>
        <v>-1.5583209659680162E-2</v>
      </c>
      <c r="AI444">
        <f t="shared" si="206"/>
        <v>1.0156854388407157</v>
      </c>
      <c r="AJ444">
        <f t="shared" si="207"/>
        <v>-0.65561619635665369</v>
      </c>
      <c r="AK444">
        <f t="shared" si="208"/>
        <v>2.5704960239620465E-2</v>
      </c>
      <c r="AL444">
        <f t="shared" si="209"/>
        <v>1.022902850585159</v>
      </c>
      <c r="AM444">
        <f t="shared" si="210"/>
        <v>0.56126581568819556</v>
      </c>
      <c r="AN444" s="120">
        <f t="shared" si="215"/>
        <v>51.262876019763496</v>
      </c>
      <c r="AO444" s="120">
        <f t="shared" si="215"/>
        <v>51.26287601976302</v>
      </c>
      <c r="AP444" s="120">
        <f t="shared" si="215"/>
        <v>51.262876019733497</v>
      </c>
      <c r="AQ444" s="120">
        <f t="shared" si="215"/>
        <v>51.262876017926274</v>
      </c>
      <c r="AR444" s="120">
        <f t="shared" si="215"/>
        <v>51.262875907298294</v>
      </c>
      <c r="AS444" s="120">
        <f t="shared" si="215"/>
        <v>51.262869135290259</v>
      </c>
      <c r="AT444" s="120">
        <f t="shared" si="215"/>
        <v>51.262454727093747</v>
      </c>
      <c r="AU444" s="120">
        <f t="shared" si="211"/>
        <v>51.237579503472098</v>
      </c>
    </row>
    <row r="445" spans="26:47" x14ac:dyDescent="0.2">
      <c r="Z445">
        <f t="shared" si="198"/>
        <v>0</v>
      </c>
      <c r="AA445" s="120">
        <f t="shared" si="199"/>
        <v>7.8371169394205117E-3</v>
      </c>
      <c r="AB445" s="120">
        <f t="shared" si="200"/>
        <v>-9999</v>
      </c>
      <c r="AC445" s="120">
        <f t="shared" si="201"/>
        <v>0</v>
      </c>
      <c r="AD445" s="120">
        <f t="shared" si="202"/>
        <v>-9999</v>
      </c>
      <c r="AE445" s="120">
        <f t="shared" si="203"/>
        <v>0</v>
      </c>
      <c r="AF445">
        <f t="shared" si="204"/>
        <v>-9999</v>
      </c>
      <c r="AG445" s="136"/>
      <c r="AH445">
        <f t="shared" si="205"/>
        <v>-1.5583209659680162E-2</v>
      </c>
      <c r="AI445">
        <f t="shared" si="206"/>
        <v>1.0156854388407157</v>
      </c>
      <c r="AJ445">
        <f t="shared" si="207"/>
        <v>-0.65561619635665369</v>
      </c>
      <c r="AK445">
        <f t="shared" si="208"/>
        <v>2.5704960239620465E-2</v>
      </c>
      <c r="AL445">
        <f t="shared" si="209"/>
        <v>1.022902850585159</v>
      </c>
      <c r="AM445">
        <f t="shared" si="210"/>
        <v>0.56126581568819556</v>
      </c>
      <c r="AN445" s="120">
        <f t="shared" si="215"/>
        <v>51.262876019763496</v>
      </c>
      <c r="AO445" s="120">
        <f t="shared" si="215"/>
        <v>51.26287601976302</v>
      </c>
      <c r="AP445" s="120">
        <f t="shared" si="215"/>
        <v>51.262876019733497</v>
      </c>
      <c r="AQ445" s="120">
        <f t="shared" si="215"/>
        <v>51.262876017926274</v>
      </c>
      <c r="AR445" s="120">
        <f t="shared" si="215"/>
        <v>51.262875907298294</v>
      </c>
      <c r="AS445" s="120">
        <f t="shared" si="215"/>
        <v>51.262869135290259</v>
      </c>
      <c r="AT445" s="120">
        <f t="shared" si="215"/>
        <v>51.262454727093747</v>
      </c>
      <c r="AU445" s="120">
        <f t="shared" si="211"/>
        <v>51.237579503472098</v>
      </c>
    </row>
    <row r="446" spans="26:47" x14ac:dyDescent="0.2">
      <c r="Z446">
        <f t="shared" si="198"/>
        <v>0</v>
      </c>
      <c r="AA446" s="120">
        <f t="shared" si="199"/>
        <v>7.8371169394205117E-3</v>
      </c>
      <c r="AB446" s="120">
        <f t="shared" si="200"/>
        <v>-9999</v>
      </c>
      <c r="AC446" s="120">
        <f t="shared" si="201"/>
        <v>0</v>
      </c>
      <c r="AD446" s="120">
        <f t="shared" si="202"/>
        <v>-9999</v>
      </c>
      <c r="AE446" s="120">
        <f t="shared" si="203"/>
        <v>0</v>
      </c>
      <c r="AF446">
        <f t="shared" si="204"/>
        <v>-9999</v>
      </c>
      <c r="AG446" s="136"/>
      <c r="AH446">
        <f t="shared" si="205"/>
        <v>-1.5583209659680162E-2</v>
      </c>
      <c r="AI446">
        <f t="shared" si="206"/>
        <v>1.0156854388407157</v>
      </c>
      <c r="AJ446">
        <f t="shared" si="207"/>
        <v>-0.65561619635665369</v>
      </c>
      <c r="AK446">
        <f t="shared" si="208"/>
        <v>2.5704960239620465E-2</v>
      </c>
      <c r="AL446">
        <f t="shared" si="209"/>
        <v>1.022902850585159</v>
      </c>
      <c r="AM446">
        <f t="shared" si="210"/>
        <v>0.56126581568819556</v>
      </c>
      <c r="AN446" s="120">
        <f t="shared" si="215"/>
        <v>51.262876019763496</v>
      </c>
      <c r="AO446" s="120">
        <f t="shared" si="215"/>
        <v>51.26287601976302</v>
      </c>
      <c r="AP446" s="120">
        <f t="shared" si="215"/>
        <v>51.262876019733497</v>
      </c>
      <c r="AQ446" s="120">
        <f t="shared" si="215"/>
        <v>51.262876017926274</v>
      </c>
      <c r="AR446" s="120">
        <f t="shared" si="215"/>
        <v>51.262875907298294</v>
      </c>
      <c r="AS446" s="120">
        <f t="shared" si="215"/>
        <v>51.262869135290259</v>
      </c>
      <c r="AT446" s="120">
        <f t="shared" si="215"/>
        <v>51.262454727093747</v>
      </c>
      <c r="AU446" s="120">
        <f t="shared" si="211"/>
        <v>51.237579503472098</v>
      </c>
    </row>
    <row r="447" spans="26:47" x14ac:dyDescent="0.2">
      <c r="Z447">
        <f t="shared" si="198"/>
        <v>0</v>
      </c>
      <c r="AA447" s="120">
        <f t="shared" si="199"/>
        <v>7.8371169394205117E-3</v>
      </c>
      <c r="AB447" s="120">
        <f t="shared" si="200"/>
        <v>-9999</v>
      </c>
      <c r="AC447" s="120">
        <f t="shared" si="201"/>
        <v>0</v>
      </c>
      <c r="AD447" s="120">
        <f t="shared" si="202"/>
        <v>-9999</v>
      </c>
      <c r="AE447" s="120">
        <f t="shared" si="203"/>
        <v>0</v>
      </c>
      <c r="AF447">
        <f t="shared" si="204"/>
        <v>-9999</v>
      </c>
      <c r="AG447" s="136"/>
      <c r="AH447">
        <f t="shared" si="205"/>
        <v>-1.5583209659680162E-2</v>
      </c>
      <c r="AI447">
        <f t="shared" si="206"/>
        <v>1.0156854388407157</v>
      </c>
      <c r="AJ447">
        <f t="shared" si="207"/>
        <v>-0.65561619635665369</v>
      </c>
      <c r="AK447">
        <f t="shared" si="208"/>
        <v>2.5704960239620465E-2</v>
      </c>
      <c r="AL447">
        <f t="shared" si="209"/>
        <v>1.022902850585159</v>
      </c>
      <c r="AM447">
        <f t="shared" si="210"/>
        <v>0.56126581568819556</v>
      </c>
      <c r="AN447" s="120">
        <f t="shared" si="215"/>
        <v>51.262876019763496</v>
      </c>
      <c r="AO447" s="120">
        <f t="shared" si="215"/>
        <v>51.26287601976302</v>
      </c>
      <c r="AP447" s="120">
        <f t="shared" si="215"/>
        <v>51.262876019733497</v>
      </c>
      <c r="AQ447" s="120">
        <f t="shared" si="215"/>
        <v>51.262876017926274</v>
      </c>
      <c r="AR447" s="120">
        <f t="shared" si="215"/>
        <v>51.262875907298294</v>
      </c>
      <c r="AS447" s="120">
        <f t="shared" si="215"/>
        <v>51.262869135290259</v>
      </c>
      <c r="AT447" s="120">
        <f t="shared" si="215"/>
        <v>51.262454727093747</v>
      </c>
      <c r="AU447" s="120">
        <f t="shared" si="211"/>
        <v>51.237579503472098</v>
      </c>
    </row>
    <row r="448" spans="26:47" x14ac:dyDescent="0.2">
      <c r="Z448">
        <f t="shared" si="198"/>
        <v>0</v>
      </c>
      <c r="AA448" s="120">
        <f t="shared" si="199"/>
        <v>7.8371169394205117E-3</v>
      </c>
      <c r="AB448" s="120">
        <f t="shared" si="200"/>
        <v>-9999</v>
      </c>
      <c r="AC448" s="120">
        <f t="shared" si="201"/>
        <v>0</v>
      </c>
      <c r="AD448" s="120">
        <f t="shared" si="202"/>
        <v>-9999</v>
      </c>
      <c r="AE448" s="120">
        <f t="shared" si="203"/>
        <v>0</v>
      </c>
      <c r="AF448">
        <f t="shared" si="204"/>
        <v>-9999</v>
      </c>
      <c r="AG448" s="136"/>
      <c r="AH448">
        <f t="shared" si="205"/>
        <v>-1.5583209659680162E-2</v>
      </c>
      <c r="AI448">
        <f t="shared" si="206"/>
        <v>1.0156854388407157</v>
      </c>
      <c r="AJ448">
        <f t="shared" si="207"/>
        <v>-0.65561619635665369</v>
      </c>
      <c r="AK448">
        <f t="shared" si="208"/>
        <v>2.5704960239620465E-2</v>
      </c>
      <c r="AL448">
        <f t="shared" si="209"/>
        <v>1.022902850585159</v>
      </c>
      <c r="AM448">
        <f t="shared" si="210"/>
        <v>0.56126581568819556</v>
      </c>
      <c r="AN448" s="120">
        <f t="shared" si="215"/>
        <v>51.262876019763496</v>
      </c>
      <c r="AO448" s="120">
        <f t="shared" si="215"/>
        <v>51.26287601976302</v>
      </c>
      <c r="AP448" s="120">
        <f t="shared" si="215"/>
        <v>51.262876019733497</v>
      </c>
      <c r="AQ448" s="120">
        <f t="shared" si="215"/>
        <v>51.262876017926274</v>
      </c>
      <c r="AR448" s="120">
        <f t="shared" si="215"/>
        <v>51.262875907298294</v>
      </c>
      <c r="AS448" s="120">
        <f t="shared" si="215"/>
        <v>51.262869135290259</v>
      </c>
      <c r="AT448" s="120">
        <f t="shared" si="215"/>
        <v>51.262454727093747</v>
      </c>
      <c r="AU448" s="120">
        <f t="shared" si="211"/>
        <v>51.237579503472098</v>
      </c>
    </row>
    <row r="449" spans="26:47" x14ac:dyDescent="0.2">
      <c r="Z449">
        <f t="shared" si="198"/>
        <v>0</v>
      </c>
      <c r="AA449" s="120">
        <f t="shared" si="199"/>
        <v>7.8371169394205117E-3</v>
      </c>
      <c r="AB449" s="120">
        <f t="shared" si="200"/>
        <v>-9999</v>
      </c>
      <c r="AC449" s="120">
        <f t="shared" si="201"/>
        <v>0</v>
      </c>
      <c r="AD449" s="120">
        <f t="shared" si="202"/>
        <v>-9999</v>
      </c>
      <c r="AE449" s="120">
        <f t="shared" si="203"/>
        <v>0</v>
      </c>
      <c r="AF449">
        <f t="shared" si="204"/>
        <v>-9999</v>
      </c>
      <c r="AG449" s="136"/>
      <c r="AH449">
        <f t="shared" si="205"/>
        <v>-1.5583209659680162E-2</v>
      </c>
      <c r="AI449">
        <f t="shared" si="206"/>
        <v>1.0156854388407157</v>
      </c>
      <c r="AJ449">
        <f t="shared" si="207"/>
        <v>-0.65561619635665369</v>
      </c>
      <c r="AK449">
        <f t="shared" si="208"/>
        <v>2.5704960239620465E-2</v>
      </c>
      <c r="AL449">
        <f t="shared" si="209"/>
        <v>1.022902850585159</v>
      </c>
      <c r="AM449">
        <f t="shared" si="210"/>
        <v>0.56126581568819556</v>
      </c>
      <c r="AN449" s="120">
        <f t="shared" si="215"/>
        <v>51.262876019763496</v>
      </c>
      <c r="AO449" s="120">
        <f t="shared" si="215"/>
        <v>51.26287601976302</v>
      </c>
      <c r="AP449" s="120">
        <f t="shared" si="215"/>
        <v>51.262876019733497</v>
      </c>
      <c r="AQ449" s="120">
        <f t="shared" si="215"/>
        <v>51.262876017926274</v>
      </c>
      <c r="AR449" s="120">
        <f t="shared" si="215"/>
        <v>51.262875907298294</v>
      </c>
      <c r="AS449" s="120">
        <f t="shared" si="215"/>
        <v>51.262869135290259</v>
      </c>
      <c r="AT449" s="120">
        <f t="shared" si="215"/>
        <v>51.262454727093747</v>
      </c>
      <c r="AU449" s="120">
        <f t="shared" si="211"/>
        <v>51.237579503472098</v>
      </c>
    </row>
    <row r="450" spans="26:47" x14ac:dyDescent="0.2">
      <c r="Z450">
        <f t="shared" si="198"/>
        <v>0</v>
      </c>
      <c r="AA450" s="120">
        <f t="shared" si="199"/>
        <v>7.8371169394205117E-3</v>
      </c>
      <c r="AB450" s="120">
        <f t="shared" si="200"/>
        <v>-9999</v>
      </c>
      <c r="AC450" s="120">
        <f t="shared" si="201"/>
        <v>0</v>
      </c>
      <c r="AD450" s="120">
        <f t="shared" si="202"/>
        <v>-9999</v>
      </c>
      <c r="AE450" s="120">
        <f t="shared" si="203"/>
        <v>0</v>
      </c>
      <c r="AF450">
        <f t="shared" si="204"/>
        <v>-9999</v>
      </c>
      <c r="AG450" s="136"/>
      <c r="AH450">
        <f t="shared" si="205"/>
        <v>-1.5583209659680162E-2</v>
      </c>
      <c r="AI450">
        <f t="shared" si="206"/>
        <v>1.0156854388407157</v>
      </c>
      <c r="AJ450">
        <f t="shared" si="207"/>
        <v>-0.65561619635665369</v>
      </c>
      <c r="AK450">
        <f t="shared" si="208"/>
        <v>2.5704960239620465E-2</v>
      </c>
      <c r="AL450">
        <f t="shared" si="209"/>
        <v>1.022902850585159</v>
      </c>
      <c r="AM450">
        <f t="shared" si="210"/>
        <v>0.56126581568819556</v>
      </c>
      <c r="AN450" s="120">
        <f t="shared" si="215"/>
        <v>51.262876019763496</v>
      </c>
      <c r="AO450" s="120">
        <f t="shared" si="215"/>
        <v>51.26287601976302</v>
      </c>
      <c r="AP450" s="120">
        <f t="shared" si="215"/>
        <v>51.262876019733497</v>
      </c>
      <c r="AQ450" s="120">
        <f t="shared" si="215"/>
        <v>51.262876017926274</v>
      </c>
      <c r="AR450" s="120">
        <f t="shared" si="215"/>
        <v>51.262875907298294</v>
      </c>
      <c r="AS450" s="120">
        <f t="shared" si="215"/>
        <v>51.262869135290259</v>
      </c>
      <c r="AT450" s="120">
        <f t="shared" si="215"/>
        <v>51.262454727093747</v>
      </c>
      <c r="AU450" s="120">
        <f t="shared" si="211"/>
        <v>51.237579503472098</v>
      </c>
    </row>
    <row r="451" spans="26:47" x14ac:dyDescent="0.2">
      <c r="Z451">
        <f t="shared" si="198"/>
        <v>0</v>
      </c>
      <c r="AA451" s="120">
        <f t="shared" si="199"/>
        <v>7.8371169394205117E-3</v>
      </c>
      <c r="AB451" s="120">
        <f t="shared" si="200"/>
        <v>-9999</v>
      </c>
      <c r="AC451" s="120">
        <f t="shared" si="201"/>
        <v>0</v>
      </c>
      <c r="AD451" s="120">
        <f t="shared" si="202"/>
        <v>-9999</v>
      </c>
      <c r="AE451" s="120">
        <f t="shared" si="203"/>
        <v>0</v>
      </c>
      <c r="AF451">
        <f t="shared" si="204"/>
        <v>-9999</v>
      </c>
      <c r="AG451" s="136"/>
      <c r="AH451">
        <f t="shared" si="205"/>
        <v>-1.5583209659680162E-2</v>
      </c>
      <c r="AI451">
        <f t="shared" si="206"/>
        <v>1.0156854388407157</v>
      </c>
      <c r="AJ451">
        <f t="shared" si="207"/>
        <v>-0.65561619635665369</v>
      </c>
      <c r="AK451">
        <f t="shared" si="208"/>
        <v>2.5704960239620465E-2</v>
      </c>
      <c r="AL451">
        <f t="shared" si="209"/>
        <v>1.022902850585159</v>
      </c>
      <c r="AM451">
        <f t="shared" si="210"/>
        <v>0.56126581568819556</v>
      </c>
      <c r="AN451" s="120">
        <f t="shared" ref="AN451:AT460" si="216">$AU451+$AB$7*SIN(AO451)</f>
        <v>51.262876019763496</v>
      </c>
      <c r="AO451" s="120">
        <f t="shared" si="216"/>
        <v>51.26287601976302</v>
      </c>
      <c r="AP451" s="120">
        <f t="shared" si="216"/>
        <v>51.262876019733497</v>
      </c>
      <c r="AQ451" s="120">
        <f t="shared" si="216"/>
        <v>51.262876017926274</v>
      </c>
      <c r="AR451" s="120">
        <f t="shared" si="216"/>
        <v>51.262875907298294</v>
      </c>
      <c r="AS451" s="120">
        <f t="shared" si="216"/>
        <v>51.262869135290259</v>
      </c>
      <c r="AT451" s="120">
        <f t="shared" si="216"/>
        <v>51.262454727093747</v>
      </c>
      <c r="AU451" s="120">
        <f t="shared" si="211"/>
        <v>51.237579503472098</v>
      </c>
    </row>
    <row r="452" spans="26:47" x14ac:dyDescent="0.2">
      <c r="Z452">
        <f t="shared" si="198"/>
        <v>0</v>
      </c>
      <c r="AA452" s="120">
        <f t="shared" si="199"/>
        <v>7.8371169394205117E-3</v>
      </c>
      <c r="AB452" s="120">
        <f t="shared" si="200"/>
        <v>-9999</v>
      </c>
      <c r="AC452" s="120">
        <f t="shared" si="201"/>
        <v>0</v>
      </c>
      <c r="AD452" s="120">
        <f t="shared" si="202"/>
        <v>-9999</v>
      </c>
      <c r="AE452" s="120">
        <f t="shared" si="203"/>
        <v>0</v>
      </c>
      <c r="AF452">
        <f t="shared" si="204"/>
        <v>-9999</v>
      </c>
      <c r="AG452" s="136"/>
      <c r="AH452">
        <f t="shared" si="205"/>
        <v>-1.5583209659680162E-2</v>
      </c>
      <c r="AI452">
        <f t="shared" si="206"/>
        <v>1.0156854388407157</v>
      </c>
      <c r="AJ452">
        <f t="shared" si="207"/>
        <v>-0.65561619635665369</v>
      </c>
      <c r="AK452">
        <f t="shared" si="208"/>
        <v>2.5704960239620465E-2</v>
      </c>
      <c r="AL452">
        <f t="shared" si="209"/>
        <v>1.022902850585159</v>
      </c>
      <c r="AM452">
        <f t="shared" si="210"/>
        <v>0.56126581568819556</v>
      </c>
      <c r="AN452" s="120">
        <f t="shared" si="216"/>
        <v>51.262876019763496</v>
      </c>
      <c r="AO452" s="120">
        <f t="shared" si="216"/>
        <v>51.26287601976302</v>
      </c>
      <c r="AP452" s="120">
        <f t="shared" si="216"/>
        <v>51.262876019733497</v>
      </c>
      <c r="AQ452" s="120">
        <f t="shared" si="216"/>
        <v>51.262876017926274</v>
      </c>
      <c r="AR452" s="120">
        <f t="shared" si="216"/>
        <v>51.262875907298294</v>
      </c>
      <c r="AS452" s="120">
        <f t="shared" si="216"/>
        <v>51.262869135290259</v>
      </c>
      <c r="AT452" s="120">
        <f t="shared" si="216"/>
        <v>51.262454727093747</v>
      </c>
      <c r="AU452" s="120">
        <f t="shared" si="211"/>
        <v>51.237579503472098</v>
      </c>
    </row>
    <row r="453" spans="26:47" x14ac:dyDescent="0.2">
      <c r="Z453">
        <f t="shared" si="198"/>
        <v>0</v>
      </c>
      <c r="AA453" s="120">
        <f t="shared" si="199"/>
        <v>7.8371169394205117E-3</v>
      </c>
      <c r="AB453" s="120">
        <f t="shared" si="200"/>
        <v>-9999</v>
      </c>
      <c r="AC453" s="120">
        <f t="shared" si="201"/>
        <v>0</v>
      </c>
      <c r="AD453" s="120">
        <f t="shared" si="202"/>
        <v>-9999</v>
      </c>
      <c r="AE453" s="120">
        <f t="shared" si="203"/>
        <v>0</v>
      </c>
      <c r="AF453">
        <f t="shared" si="204"/>
        <v>-9999</v>
      </c>
      <c r="AG453" s="136"/>
      <c r="AH453">
        <f t="shared" si="205"/>
        <v>-1.5583209659680162E-2</v>
      </c>
      <c r="AI453">
        <f t="shared" si="206"/>
        <v>1.0156854388407157</v>
      </c>
      <c r="AJ453">
        <f t="shared" si="207"/>
        <v>-0.65561619635665369</v>
      </c>
      <c r="AK453">
        <f t="shared" si="208"/>
        <v>2.5704960239620465E-2</v>
      </c>
      <c r="AL453">
        <f t="shared" si="209"/>
        <v>1.022902850585159</v>
      </c>
      <c r="AM453">
        <f t="shared" si="210"/>
        <v>0.56126581568819556</v>
      </c>
      <c r="AN453" s="120">
        <f t="shared" si="216"/>
        <v>51.262876019763496</v>
      </c>
      <c r="AO453" s="120">
        <f t="shared" si="216"/>
        <v>51.26287601976302</v>
      </c>
      <c r="AP453" s="120">
        <f t="shared" si="216"/>
        <v>51.262876019733497</v>
      </c>
      <c r="AQ453" s="120">
        <f t="shared" si="216"/>
        <v>51.262876017926274</v>
      </c>
      <c r="AR453" s="120">
        <f t="shared" si="216"/>
        <v>51.262875907298294</v>
      </c>
      <c r="AS453" s="120">
        <f t="shared" si="216"/>
        <v>51.262869135290259</v>
      </c>
      <c r="AT453" s="120">
        <f t="shared" si="216"/>
        <v>51.262454727093747</v>
      </c>
      <c r="AU453" s="120">
        <f t="shared" si="211"/>
        <v>51.237579503472098</v>
      </c>
    </row>
    <row r="454" spans="26:47" x14ac:dyDescent="0.2">
      <c r="Z454">
        <f t="shared" si="198"/>
        <v>0</v>
      </c>
      <c r="AA454" s="120">
        <f t="shared" si="199"/>
        <v>7.8371169394205117E-3</v>
      </c>
      <c r="AB454" s="120">
        <f t="shared" si="200"/>
        <v>-9999</v>
      </c>
      <c r="AC454" s="120">
        <f t="shared" si="201"/>
        <v>0</v>
      </c>
      <c r="AD454" s="120">
        <f t="shared" si="202"/>
        <v>-9999</v>
      </c>
      <c r="AE454" s="120">
        <f t="shared" si="203"/>
        <v>0</v>
      </c>
      <c r="AF454">
        <f t="shared" si="204"/>
        <v>-9999</v>
      </c>
      <c r="AG454" s="136"/>
      <c r="AH454">
        <f t="shared" si="205"/>
        <v>-1.5583209659680162E-2</v>
      </c>
      <c r="AI454">
        <f t="shared" si="206"/>
        <v>1.0156854388407157</v>
      </c>
      <c r="AJ454">
        <f t="shared" si="207"/>
        <v>-0.65561619635665369</v>
      </c>
      <c r="AK454">
        <f t="shared" si="208"/>
        <v>2.5704960239620465E-2</v>
      </c>
      <c r="AL454">
        <f t="shared" si="209"/>
        <v>1.022902850585159</v>
      </c>
      <c r="AM454">
        <f t="shared" si="210"/>
        <v>0.56126581568819556</v>
      </c>
      <c r="AN454" s="120">
        <f t="shared" si="216"/>
        <v>51.262876019763496</v>
      </c>
      <c r="AO454" s="120">
        <f t="shared" si="216"/>
        <v>51.26287601976302</v>
      </c>
      <c r="AP454" s="120">
        <f t="shared" si="216"/>
        <v>51.262876019733497</v>
      </c>
      <c r="AQ454" s="120">
        <f t="shared" si="216"/>
        <v>51.262876017926274</v>
      </c>
      <c r="AR454" s="120">
        <f t="shared" si="216"/>
        <v>51.262875907298294</v>
      </c>
      <c r="AS454" s="120">
        <f t="shared" si="216"/>
        <v>51.262869135290259</v>
      </c>
      <c r="AT454" s="120">
        <f t="shared" si="216"/>
        <v>51.262454727093747</v>
      </c>
      <c r="AU454" s="120">
        <f t="shared" si="211"/>
        <v>51.237579503472098</v>
      </c>
    </row>
    <row r="455" spans="26:47" x14ac:dyDescent="0.2">
      <c r="Z455">
        <f t="shared" si="198"/>
        <v>0</v>
      </c>
      <c r="AA455" s="120">
        <f t="shared" si="199"/>
        <v>7.8371169394205117E-3</v>
      </c>
      <c r="AB455" s="120">
        <f t="shared" si="200"/>
        <v>-9999</v>
      </c>
      <c r="AC455" s="120">
        <f t="shared" si="201"/>
        <v>0</v>
      </c>
      <c r="AD455" s="120">
        <f t="shared" si="202"/>
        <v>-9999</v>
      </c>
      <c r="AE455" s="120">
        <f t="shared" si="203"/>
        <v>0</v>
      </c>
      <c r="AF455">
        <f t="shared" si="204"/>
        <v>-9999</v>
      </c>
      <c r="AG455" s="136"/>
      <c r="AH455">
        <f t="shared" si="205"/>
        <v>-1.5583209659680162E-2</v>
      </c>
      <c r="AI455">
        <f t="shared" si="206"/>
        <v>1.0156854388407157</v>
      </c>
      <c r="AJ455">
        <f t="shared" si="207"/>
        <v>-0.65561619635665369</v>
      </c>
      <c r="AK455">
        <f t="shared" si="208"/>
        <v>2.5704960239620465E-2</v>
      </c>
      <c r="AL455">
        <f t="shared" si="209"/>
        <v>1.022902850585159</v>
      </c>
      <c r="AM455">
        <f t="shared" si="210"/>
        <v>0.56126581568819556</v>
      </c>
      <c r="AN455" s="120">
        <f t="shared" si="216"/>
        <v>51.262876019763496</v>
      </c>
      <c r="AO455" s="120">
        <f t="shared" si="216"/>
        <v>51.26287601976302</v>
      </c>
      <c r="AP455" s="120">
        <f t="shared" si="216"/>
        <v>51.262876019733497</v>
      </c>
      <c r="AQ455" s="120">
        <f t="shared" si="216"/>
        <v>51.262876017926274</v>
      </c>
      <c r="AR455" s="120">
        <f t="shared" si="216"/>
        <v>51.262875907298294</v>
      </c>
      <c r="AS455" s="120">
        <f t="shared" si="216"/>
        <v>51.262869135290259</v>
      </c>
      <c r="AT455" s="120">
        <f t="shared" si="216"/>
        <v>51.262454727093747</v>
      </c>
      <c r="AU455" s="120">
        <f t="shared" si="211"/>
        <v>51.237579503472098</v>
      </c>
    </row>
    <row r="456" spans="26:47" x14ac:dyDescent="0.2">
      <c r="Z456">
        <f t="shared" si="198"/>
        <v>0</v>
      </c>
      <c r="AA456" s="120">
        <f t="shared" si="199"/>
        <v>7.8371169394205117E-3</v>
      </c>
      <c r="AB456" s="120">
        <f t="shared" si="200"/>
        <v>-9999</v>
      </c>
      <c r="AC456" s="120">
        <f t="shared" si="201"/>
        <v>0</v>
      </c>
      <c r="AD456" s="120">
        <f t="shared" si="202"/>
        <v>-9999</v>
      </c>
      <c r="AE456" s="120">
        <f t="shared" si="203"/>
        <v>0</v>
      </c>
      <c r="AF456">
        <f t="shared" si="204"/>
        <v>-9999</v>
      </c>
      <c r="AG456" s="136"/>
      <c r="AH456">
        <f t="shared" si="205"/>
        <v>-1.5583209659680162E-2</v>
      </c>
      <c r="AI456">
        <f t="shared" si="206"/>
        <v>1.0156854388407157</v>
      </c>
      <c r="AJ456">
        <f t="shared" si="207"/>
        <v>-0.65561619635665369</v>
      </c>
      <c r="AK456">
        <f t="shared" si="208"/>
        <v>2.5704960239620465E-2</v>
      </c>
      <c r="AL456">
        <f t="shared" si="209"/>
        <v>1.022902850585159</v>
      </c>
      <c r="AM456">
        <f t="shared" si="210"/>
        <v>0.56126581568819556</v>
      </c>
      <c r="AN456" s="120">
        <f t="shared" si="216"/>
        <v>51.262876019763496</v>
      </c>
      <c r="AO456" s="120">
        <f t="shared" si="216"/>
        <v>51.26287601976302</v>
      </c>
      <c r="AP456" s="120">
        <f t="shared" si="216"/>
        <v>51.262876019733497</v>
      </c>
      <c r="AQ456" s="120">
        <f t="shared" si="216"/>
        <v>51.262876017926274</v>
      </c>
      <c r="AR456" s="120">
        <f t="shared" si="216"/>
        <v>51.262875907298294</v>
      </c>
      <c r="AS456" s="120">
        <f t="shared" si="216"/>
        <v>51.262869135290259</v>
      </c>
      <c r="AT456" s="120">
        <f t="shared" si="216"/>
        <v>51.262454727093747</v>
      </c>
      <c r="AU456" s="120">
        <f t="shared" si="211"/>
        <v>51.237579503472098</v>
      </c>
    </row>
    <row r="457" spans="26:47" x14ac:dyDescent="0.2">
      <c r="Z457">
        <f t="shared" si="198"/>
        <v>0</v>
      </c>
      <c r="AA457" s="120">
        <f t="shared" si="199"/>
        <v>7.8371169394205117E-3</v>
      </c>
      <c r="AB457" s="120">
        <f t="shared" si="200"/>
        <v>-9999</v>
      </c>
      <c r="AC457" s="120">
        <f t="shared" si="201"/>
        <v>0</v>
      </c>
      <c r="AD457" s="120">
        <f t="shared" si="202"/>
        <v>-9999</v>
      </c>
      <c r="AE457" s="120">
        <f t="shared" si="203"/>
        <v>0</v>
      </c>
      <c r="AF457">
        <f t="shared" si="204"/>
        <v>-9999</v>
      </c>
      <c r="AG457" s="136"/>
      <c r="AH457">
        <f t="shared" si="205"/>
        <v>-1.5583209659680162E-2</v>
      </c>
      <c r="AI457">
        <f t="shared" si="206"/>
        <v>1.0156854388407157</v>
      </c>
      <c r="AJ457">
        <f t="shared" si="207"/>
        <v>-0.65561619635665369</v>
      </c>
      <c r="AK457">
        <f t="shared" si="208"/>
        <v>2.5704960239620465E-2</v>
      </c>
      <c r="AL457">
        <f t="shared" si="209"/>
        <v>1.022902850585159</v>
      </c>
      <c r="AM457">
        <f t="shared" si="210"/>
        <v>0.56126581568819556</v>
      </c>
      <c r="AN457" s="120">
        <f t="shared" si="216"/>
        <v>51.262876019763496</v>
      </c>
      <c r="AO457" s="120">
        <f t="shared" si="216"/>
        <v>51.26287601976302</v>
      </c>
      <c r="AP457" s="120">
        <f t="shared" si="216"/>
        <v>51.262876019733497</v>
      </c>
      <c r="AQ457" s="120">
        <f t="shared" si="216"/>
        <v>51.262876017926274</v>
      </c>
      <c r="AR457" s="120">
        <f t="shared" si="216"/>
        <v>51.262875907298294</v>
      </c>
      <c r="AS457" s="120">
        <f t="shared" si="216"/>
        <v>51.262869135290259</v>
      </c>
      <c r="AT457" s="120">
        <f t="shared" si="216"/>
        <v>51.262454727093747</v>
      </c>
      <c r="AU457" s="120">
        <f t="shared" si="211"/>
        <v>51.237579503472098</v>
      </c>
    </row>
    <row r="458" spans="26:47" x14ac:dyDescent="0.2">
      <c r="Z458">
        <f t="shared" si="198"/>
        <v>0</v>
      </c>
      <c r="AA458" s="120">
        <f t="shared" si="199"/>
        <v>7.8371169394205117E-3</v>
      </c>
      <c r="AB458" s="120">
        <f t="shared" si="200"/>
        <v>-9999</v>
      </c>
      <c r="AC458" s="120">
        <f t="shared" si="201"/>
        <v>0</v>
      </c>
      <c r="AD458" s="120">
        <f t="shared" si="202"/>
        <v>-9999</v>
      </c>
      <c r="AE458" s="120">
        <f t="shared" si="203"/>
        <v>0</v>
      </c>
      <c r="AF458">
        <f t="shared" si="204"/>
        <v>-9999</v>
      </c>
      <c r="AG458" s="136"/>
      <c r="AH458">
        <f t="shared" si="205"/>
        <v>-1.5583209659680162E-2</v>
      </c>
      <c r="AI458">
        <f t="shared" si="206"/>
        <v>1.0156854388407157</v>
      </c>
      <c r="AJ458">
        <f t="shared" si="207"/>
        <v>-0.65561619635665369</v>
      </c>
      <c r="AK458">
        <f t="shared" si="208"/>
        <v>2.5704960239620465E-2</v>
      </c>
      <c r="AL458">
        <f t="shared" si="209"/>
        <v>1.022902850585159</v>
      </c>
      <c r="AM458">
        <f t="shared" si="210"/>
        <v>0.56126581568819556</v>
      </c>
      <c r="AN458" s="120">
        <f t="shared" si="216"/>
        <v>51.262876019763496</v>
      </c>
      <c r="AO458" s="120">
        <f t="shared" si="216"/>
        <v>51.26287601976302</v>
      </c>
      <c r="AP458" s="120">
        <f t="shared" si="216"/>
        <v>51.262876019733497</v>
      </c>
      <c r="AQ458" s="120">
        <f t="shared" si="216"/>
        <v>51.262876017926274</v>
      </c>
      <c r="AR458" s="120">
        <f t="shared" si="216"/>
        <v>51.262875907298294</v>
      </c>
      <c r="AS458" s="120">
        <f t="shared" si="216"/>
        <v>51.262869135290259</v>
      </c>
      <c r="AT458" s="120">
        <f t="shared" si="216"/>
        <v>51.262454727093747</v>
      </c>
      <c r="AU458" s="120">
        <f t="shared" si="211"/>
        <v>51.237579503472098</v>
      </c>
    </row>
    <row r="459" spans="26:47" x14ac:dyDescent="0.2">
      <c r="Z459">
        <f t="shared" si="198"/>
        <v>0</v>
      </c>
      <c r="AA459" s="120">
        <f t="shared" si="199"/>
        <v>7.8371169394205117E-3</v>
      </c>
      <c r="AB459" s="120">
        <f t="shared" si="200"/>
        <v>-9999</v>
      </c>
      <c r="AC459" s="120">
        <f t="shared" si="201"/>
        <v>0</v>
      </c>
      <c r="AD459" s="120">
        <f t="shared" si="202"/>
        <v>-9999</v>
      </c>
      <c r="AE459" s="120">
        <f t="shared" si="203"/>
        <v>0</v>
      </c>
      <c r="AF459">
        <f t="shared" si="204"/>
        <v>-9999</v>
      </c>
      <c r="AG459" s="136"/>
      <c r="AH459">
        <f t="shared" si="205"/>
        <v>-1.5583209659680162E-2</v>
      </c>
      <c r="AI459">
        <f t="shared" si="206"/>
        <v>1.0156854388407157</v>
      </c>
      <c r="AJ459">
        <f t="shared" si="207"/>
        <v>-0.65561619635665369</v>
      </c>
      <c r="AK459">
        <f t="shared" si="208"/>
        <v>2.5704960239620465E-2</v>
      </c>
      <c r="AL459">
        <f t="shared" si="209"/>
        <v>1.022902850585159</v>
      </c>
      <c r="AM459">
        <f t="shared" si="210"/>
        <v>0.56126581568819556</v>
      </c>
      <c r="AN459" s="120">
        <f t="shared" si="216"/>
        <v>51.262876019763496</v>
      </c>
      <c r="AO459" s="120">
        <f t="shared" si="216"/>
        <v>51.26287601976302</v>
      </c>
      <c r="AP459" s="120">
        <f t="shared" si="216"/>
        <v>51.262876019733497</v>
      </c>
      <c r="AQ459" s="120">
        <f t="shared" si="216"/>
        <v>51.262876017926274</v>
      </c>
      <c r="AR459" s="120">
        <f t="shared" si="216"/>
        <v>51.262875907298294</v>
      </c>
      <c r="AS459" s="120">
        <f t="shared" si="216"/>
        <v>51.262869135290259</v>
      </c>
      <c r="AT459" s="120">
        <f t="shared" si="216"/>
        <v>51.262454727093747</v>
      </c>
      <c r="AU459" s="120">
        <f t="shared" si="211"/>
        <v>51.237579503472098</v>
      </c>
    </row>
    <row r="460" spans="26:47" x14ac:dyDescent="0.2">
      <c r="Z460">
        <f t="shared" si="198"/>
        <v>0</v>
      </c>
      <c r="AA460" s="120">
        <f t="shared" si="199"/>
        <v>7.8371169394205117E-3</v>
      </c>
      <c r="AB460" s="120">
        <f t="shared" si="200"/>
        <v>-9999</v>
      </c>
      <c r="AC460" s="120">
        <f t="shared" si="201"/>
        <v>0</v>
      </c>
      <c r="AD460" s="120">
        <f t="shared" si="202"/>
        <v>-9999</v>
      </c>
      <c r="AE460" s="120">
        <f t="shared" si="203"/>
        <v>0</v>
      </c>
      <c r="AF460">
        <f t="shared" si="204"/>
        <v>-9999</v>
      </c>
      <c r="AG460" s="136"/>
      <c r="AH460">
        <f t="shared" si="205"/>
        <v>-1.5583209659680162E-2</v>
      </c>
      <c r="AI460">
        <f t="shared" si="206"/>
        <v>1.0156854388407157</v>
      </c>
      <c r="AJ460">
        <f t="shared" si="207"/>
        <v>-0.65561619635665369</v>
      </c>
      <c r="AK460">
        <f t="shared" si="208"/>
        <v>2.5704960239620465E-2</v>
      </c>
      <c r="AL460">
        <f t="shared" si="209"/>
        <v>1.022902850585159</v>
      </c>
      <c r="AM460">
        <f t="shared" si="210"/>
        <v>0.56126581568819556</v>
      </c>
      <c r="AN460" s="120">
        <f t="shared" si="216"/>
        <v>51.262876019763496</v>
      </c>
      <c r="AO460" s="120">
        <f t="shared" si="216"/>
        <v>51.26287601976302</v>
      </c>
      <c r="AP460" s="120">
        <f t="shared" si="216"/>
        <v>51.262876019733497</v>
      </c>
      <c r="AQ460" s="120">
        <f t="shared" si="216"/>
        <v>51.262876017926274</v>
      </c>
      <c r="AR460" s="120">
        <f t="shared" si="216"/>
        <v>51.262875907298294</v>
      </c>
      <c r="AS460" s="120">
        <f t="shared" si="216"/>
        <v>51.262869135290259</v>
      </c>
      <c r="AT460" s="120">
        <f t="shared" si="216"/>
        <v>51.262454727093747</v>
      </c>
      <c r="AU460" s="120">
        <f t="shared" si="211"/>
        <v>51.237579503472098</v>
      </c>
    </row>
    <row r="461" spans="26:47" x14ac:dyDescent="0.2">
      <c r="Z461">
        <f t="shared" si="198"/>
        <v>0</v>
      </c>
      <c r="AA461" s="120">
        <f t="shared" si="199"/>
        <v>7.8371169394205117E-3</v>
      </c>
      <c r="AB461" s="120">
        <f t="shared" si="200"/>
        <v>-9999</v>
      </c>
      <c r="AC461" s="120">
        <f t="shared" si="201"/>
        <v>0</v>
      </c>
      <c r="AD461" s="120">
        <f t="shared" si="202"/>
        <v>-9999</v>
      </c>
      <c r="AE461" s="120">
        <f t="shared" si="203"/>
        <v>0</v>
      </c>
      <c r="AF461">
        <f t="shared" si="204"/>
        <v>-9999</v>
      </c>
      <c r="AG461" s="136"/>
      <c r="AH461">
        <f t="shared" si="205"/>
        <v>-1.5583209659680162E-2</v>
      </c>
      <c r="AI461">
        <f t="shared" si="206"/>
        <v>1.0156854388407157</v>
      </c>
      <c r="AJ461">
        <f t="shared" si="207"/>
        <v>-0.65561619635665369</v>
      </c>
      <c r="AK461">
        <f t="shared" si="208"/>
        <v>2.5704960239620465E-2</v>
      </c>
      <c r="AL461">
        <f t="shared" si="209"/>
        <v>1.022902850585159</v>
      </c>
      <c r="AM461">
        <f t="shared" si="210"/>
        <v>0.56126581568819556</v>
      </c>
      <c r="AN461" s="120">
        <f t="shared" ref="AN461:AT470" si="217">$AU461+$AB$7*SIN(AO461)</f>
        <v>51.262876019763496</v>
      </c>
      <c r="AO461" s="120">
        <f t="shared" si="217"/>
        <v>51.26287601976302</v>
      </c>
      <c r="AP461" s="120">
        <f t="shared" si="217"/>
        <v>51.262876019733497</v>
      </c>
      <c r="AQ461" s="120">
        <f t="shared" si="217"/>
        <v>51.262876017926274</v>
      </c>
      <c r="AR461" s="120">
        <f t="shared" si="217"/>
        <v>51.262875907298294</v>
      </c>
      <c r="AS461" s="120">
        <f t="shared" si="217"/>
        <v>51.262869135290259</v>
      </c>
      <c r="AT461" s="120">
        <f t="shared" si="217"/>
        <v>51.262454727093747</v>
      </c>
      <c r="AU461" s="120">
        <f t="shared" si="211"/>
        <v>51.237579503472098</v>
      </c>
    </row>
    <row r="462" spans="26:47" x14ac:dyDescent="0.2">
      <c r="Z462">
        <f t="shared" si="198"/>
        <v>0</v>
      </c>
      <c r="AA462" s="120">
        <f t="shared" si="199"/>
        <v>7.8371169394205117E-3</v>
      </c>
      <c r="AB462" s="120">
        <f t="shared" si="200"/>
        <v>-9999</v>
      </c>
      <c r="AC462" s="120">
        <f t="shared" si="201"/>
        <v>0</v>
      </c>
      <c r="AD462" s="120">
        <f t="shared" si="202"/>
        <v>-9999</v>
      </c>
      <c r="AE462" s="120">
        <f t="shared" si="203"/>
        <v>0</v>
      </c>
      <c r="AF462">
        <f t="shared" si="204"/>
        <v>-9999</v>
      </c>
      <c r="AG462" s="136"/>
      <c r="AH462">
        <f t="shared" si="205"/>
        <v>-1.5583209659680162E-2</v>
      </c>
      <c r="AI462">
        <f t="shared" si="206"/>
        <v>1.0156854388407157</v>
      </c>
      <c r="AJ462">
        <f t="shared" si="207"/>
        <v>-0.65561619635665369</v>
      </c>
      <c r="AK462">
        <f t="shared" si="208"/>
        <v>2.5704960239620465E-2</v>
      </c>
      <c r="AL462">
        <f t="shared" si="209"/>
        <v>1.022902850585159</v>
      </c>
      <c r="AM462">
        <f t="shared" si="210"/>
        <v>0.56126581568819556</v>
      </c>
      <c r="AN462" s="120">
        <f t="shared" si="217"/>
        <v>51.262876019763496</v>
      </c>
      <c r="AO462" s="120">
        <f t="shared" si="217"/>
        <v>51.26287601976302</v>
      </c>
      <c r="AP462" s="120">
        <f t="shared" si="217"/>
        <v>51.262876019733497</v>
      </c>
      <c r="AQ462" s="120">
        <f t="shared" si="217"/>
        <v>51.262876017926274</v>
      </c>
      <c r="AR462" s="120">
        <f t="shared" si="217"/>
        <v>51.262875907298294</v>
      </c>
      <c r="AS462" s="120">
        <f t="shared" si="217"/>
        <v>51.262869135290259</v>
      </c>
      <c r="AT462" s="120">
        <f t="shared" si="217"/>
        <v>51.262454727093747</v>
      </c>
      <c r="AU462" s="120">
        <f t="shared" si="211"/>
        <v>51.237579503472098</v>
      </c>
    </row>
    <row r="463" spans="26:47" x14ac:dyDescent="0.2">
      <c r="Z463">
        <f t="shared" si="198"/>
        <v>0</v>
      </c>
      <c r="AA463" s="120">
        <f t="shared" si="199"/>
        <v>7.8371169394205117E-3</v>
      </c>
      <c r="AB463" s="120">
        <f t="shared" si="200"/>
        <v>-9999</v>
      </c>
      <c r="AC463" s="120">
        <f t="shared" si="201"/>
        <v>0</v>
      </c>
      <c r="AD463" s="120">
        <f t="shared" si="202"/>
        <v>-9999</v>
      </c>
      <c r="AE463" s="120">
        <f t="shared" si="203"/>
        <v>0</v>
      </c>
      <c r="AF463">
        <f t="shared" si="204"/>
        <v>-9999</v>
      </c>
      <c r="AG463" s="136"/>
      <c r="AH463">
        <f t="shared" si="205"/>
        <v>-1.5583209659680162E-2</v>
      </c>
      <c r="AI463">
        <f t="shared" si="206"/>
        <v>1.0156854388407157</v>
      </c>
      <c r="AJ463">
        <f t="shared" si="207"/>
        <v>-0.65561619635665369</v>
      </c>
      <c r="AK463">
        <f t="shared" si="208"/>
        <v>2.5704960239620465E-2</v>
      </c>
      <c r="AL463">
        <f t="shared" si="209"/>
        <v>1.022902850585159</v>
      </c>
      <c r="AM463">
        <f t="shared" si="210"/>
        <v>0.56126581568819556</v>
      </c>
      <c r="AN463" s="120">
        <f t="shared" si="217"/>
        <v>51.262876019763496</v>
      </c>
      <c r="AO463" s="120">
        <f t="shared" si="217"/>
        <v>51.26287601976302</v>
      </c>
      <c r="AP463" s="120">
        <f t="shared" si="217"/>
        <v>51.262876019733497</v>
      </c>
      <c r="AQ463" s="120">
        <f t="shared" si="217"/>
        <v>51.262876017926274</v>
      </c>
      <c r="AR463" s="120">
        <f t="shared" si="217"/>
        <v>51.262875907298294</v>
      </c>
      <c r="AS463" s="120">
        <f t="shared" si="217"/>
        <v>51.262869135290259</v>
      </c>
      <c r="AT463" s="120">
        <f t="shared" si="217"/>
        <v>51.262454727093747</v>
      </c>
      <c r="AU463" s="120">
        <f t="shared" si="211"/>
        <v>51.237579503472098</v>
      </c>
    </row>
    <row r="464" spans="26:47" x14ac:dyDescent="0.2">
      <c r="Z464">
        <f t="shared" si="198"/>
        <v>0</v>
      </c>
      <c r="AA464" s="120">
        <f t="shared" si="199"/>
        <v>7.8371169394205117E-3</v>
      </c>
      <c r="AB464" s="120">
        <f t="shared" si="200"/>
        <v>-9999</v>
      </c>
      <c r="AC464" s="120">
        <f t="shared" si="201"/>
        <v>0</v>
      </c>
      <c r="AD464" s="120">
        <f t="shared" si="202"/>
        <v>-9999</v>
      </c>
      <c r="AE464" s="120">
        <f t="shared" si="203"/>
        <v>0</v>
      </c>
      <c r="AF464">
        <f t="shared" si="204"/>
        <v>-9999</v>
      </c>
      <c r="AG464" s="136"/>
      <c r="AH464">
        <f t="shared" si="205"/>
        <v>-1.5583209659680162E-2</v>
      </c>
      <c r="AI464">
        <f t="shared" si="206"/>
        <v>1.0156854388407157</v>
      </c>
      <c r="AJ464">
        <f t="shared" si="207"/>
        <v>-0.65561619635665369</v>
      </c>
      <c r="AK464">
        <f t="shared" si="208"/>
        <v>2.5704960239620465E-2</v>
      </c>
      <c r="AL464">
        <f t="shared" si="209"/>
        <v>1.022902850585159</v>
      </c>
      <c r="AM464">
        <f t="shared" si="210"/>
        <v>0.56126581568819556</v>
      </c>
      <c r="AN464" s="120">
        <f t="shared" si="217"/>
        <v>51.262876019763496</v>
      </c>
      <c r="AO464" s="120">
        <f t="shared" si="217"/>
        <v>51.26287601976302</v>
      </c>
      <c r="AP464" s="120">
        <f t="shared" si="217"/>
        <v>51.262876019733497</v>
      </c>
      <c r="AQ464" s="120">
        <f t="shared" si="217"/>
        <v>51.262876017926274</v>
      </c>
      <c r="AR464" s="120">
        <f t="shared" si="217"/>
        <v>51.262875907298294</v>
      </c>
      <c r="AS464" s="120">
        <f t="shared" si="217"/>
        <v>51.262869135290259</v>
      </c>
      <c r="AT464" s="120">
        <f t="shared" si="217"/>
        <v>51.262454727093747</v>
      </c>
      <c r="AU464" s="120">
        <f t="shared" si="211"/>
        <v>51.237579503472098</v>
      </c>
    </row>
    <row r="465" spans="26:50" x14ac:dyDescent="0.2">
      <c r="Z465">
        <f t="shared" si="198"/>
        <v>0</v>
      </c>
      <c r="AA465" s="120">
        <f t="shared" si="199"/>
        <v>7.8371169394205117E-3</v>
      </c>
      <c r="AB465" s="120">
        <f t="shared" si="200"/>
        <v>-9999</v>
      </c>
      <c r="AC465" s="120">
        <f t="shared" si="201"/>
        <v>0</v>
      </c>
      <c r="AD465" s="120">
        <f t="shared" si="202"/>
        <v>-9999</v>
      </c>
      <c r="AE465" s="120">
        <f t="shared" si="203"/>
        <v>0</v>
      </c>
      <c r="AF465">
        <f t="shared" si="204"/>
        <v>-9999</v>
      </c>
      <c r="AG465" s="136"/>
      <c r="AH465">
        <f t="shared" si="205"/>
        <v>-1.5583209659680162E-2</v>
      </c>
      <c r="AI465">
        <f t="shared" si="206"/>
        <v>1.0156854388407157</v>
      </c>
      <c r="AJ465">
        <f t="shared" si="207"/>
        <v>-0.65561619635665369</v>
      </c>
      <c r="AK465">
        <f t="shared" si="208"/>
        <v>2.5704960239620465E-2</v>
      </c>
      <c r="AL465">
        <f t="shared" si="209"/>
        <v>1.022902850585159</v>
      </c>
      <c r="AM465">
        <f t="shared" si="210"/>
        <v>0.56126581568819556</v>
      </c>
      <c r="AN465" s="120">
        <f t="shared" si="217"/>
        <v>51.262876019763496</v>
      </c>
      <c r="AO465" s="120">
        <f t="shared" si="217"/>
        <v>51.26287601976302</v>
      </c>
      <c r="AP465" s="120">
        <f t="shared" si="217"/>
        <v>51.262876019733497</v>
      </c>
      <c r="AQ465" s="120">
        <f t="shared" si="217"/>
        <v>51.262876017926274</v>
      </c>
      <c r="AR465" s="120">
        <f t="shared" si="217"/>
        <v>51.262875907298294</v>
      </c>
      <c r="AS465" s="120">
        <f t="shared" si="217"/>
        <v>51.262869135290259</v>
      </c>
      <c r="AT465" s="120">
        <f t="shared" si="217"/>
        <v>51.262454727093747</v>
      </c>
      <c r="AU465" s="120">
        <f t="shared" si="211"/>
        <v>51.237579503472098</v>
      </c>
    </row>
    <row r="466" spans="26:50" x14ac:dyDescent="0.2">
      <c r="Z466">
        <f t="shared" si="198"/>
        <v>0</v>
      </c>
      <c r="AA466" s="120">
        <f t="shared" si="199"/>
        <v>7.8371169394205117E-3</v>
      </c>
      <c r="AB466" s="120">
        <f t="shared" si="200"/>
        <v>-9999</v>
      </c>
      <c r="AC466" s="120">
        <f t="shared" si="201"/>
        <v>0</v>
      </c>
      <c r="AD466" s="120">
        <f t="shared" si="202"/>
        <v>-9999</v>
      </c>
      <c r="AE466" s="120">
        <f t="shared" si="203"/>
        <v>0</v>
      </c>
      <c r="AF466">
        <f t="shared" si="204"/>
        <v>-9999</v>
      </c>
      <c r="AG466" s="136"/>
      <c r="AH466">
        <f t="shared" si="205"/>
        <v>-1.5583209659680162E-2</v>
      </c>
      <c r="AI466">
        <f t="shared" si="206"/>
        <v>1.0156854388407157</v>
      </c>
      <c r="AJ466">
        <f t="shared" si="207"/>
        <v>-0.65561619635665369</v>
      </c>
      <c r="AK466">
        <f t="shared" si="208"/>
        <v>2.5704960239620465E-2</v>
      </c>
      <c r="AL466">
        <f t="shared" si="209"/>
        <v>1.022902850585159</v>
      </c>
      <c r="AM466">
        <f t="shared" si="210"/>
        <v>0.56126581568819556</v>
      </c>
      <c r="AN466" s="120">
        <f t="shared" si="217"/>
        <v>51.262876019763496</v>
      </c>
      <c r="AO466" s="120">
        <f t="shared" si="217"/>
        <v>51.26287601976302</v>
      </c>
      <c r="AP466" s="120">
        <f t="shared" si="217"/>
        <v>51.262876019733497</v>
      </c>
      <c r="AQ466" s="120">
        <f t="shared" si="217"/>
        <v>51.262876017926274</v>
      </c>
      <c r="AR466" s="120">
        <f t="shared" si="217"/>
        <v>51.262875907298294</v>
      </c>
      <c r="AS466" s="120">
        <f t="shared" si="217"/>
        <v>51.262869135290259</v>
      </c>
      <c r="AT466" s="120">
        <f t="shared" si="217"/>
        <v>51.262454727093747</v>
      </c>
      <c r="AU466" s="120">
        <f t="shared" si="211"/>
        <v>51.237579503472098</v>
      </c>
    </row>
    <row r="467" spans="26:50" x14ac:dyDescent="0.2">
      <c r="Z467">
        <f t="shared" si="198"/>
        <v>0</v>
      </c>
      <c r="AA467" s="120">
        <f t="shared" si="199"/>
        <v>7.8371169394205117E-3</v>
      </c>
      <c r="AB467" s="120">
        <f t="shared" si="200"/>
        <v>-9999</v>
      </c>
      <c r="AC467" s="120">
        <f t="shared" si="201"/>
        <v>0</v>
      </c>
      <c r="AD467" s="120">
        <f t="shared" si="202"/>
        <v>-9999</v>
      </c>
      <c r="AE467" s="120">
        <f t="shared" si="203"/>
        <v>0</v>
      </c>
      <c r="AF467">
        <f t="shared" si="204"/>
        <v>-9999</v>
      </c>
      <c r="AG467" s="136"/>
      <c r="AH467">
        <f t="shared" si="205"/>
        <v>-1.5583209659680162E-2</v>
      </c>
      <c r="AI467">
        <f t="shared" si="206"/>
        <v>1.0156854388407157</v>
      </c>
      <c r="AJ467">
        <f t="shared" si="207"/>
        <v>-0.65561619635665369</v>
      </c>
      <c r="AK467">
        <f t="shared" si="208"/>
        <v>2.5704960239620465E-2</v>
      </c>
      <c r="AL467">
        <f t="shared" si="209"/>
        <v>1.022902850585159</v>
      </c>
      <c r="AM467">
        <f t="shared" si="210"/>
        <v>0.56126581568819556</v>
      </c>
      <c r="AN467" s="120">
        <f t="shared" si="217"/>
        <v>51.262876019763496</v>
      </c>
      <c r="AO467" s="120">
        <f t="shared" si="217"/>
        <v>51.26287601976302</v>
      </c>
      <c r="AP467" s="120">
        <f t="shared" si="217"/>
        <v>51.262876019733497</v>
      </c>
      <c r="AQ467" s="120">
        <f t="shared" si="217"/>
        <v>51.262876017926274</v>
      </c>
      <c r="AR467" s="120">
        <f t="shared" si="217"/>
        <v>51.262875907298294</v>
      </c>
      <c r="AS467" s="120">
        <f t="shared" si="217"/>
        <v>51.262869135290259</v>
      </c>
      <c r="AT467" s="120">
        <f t="shared" si="217"/>
        <v>51.262454727093747</v>
      </c>
      <c r="AU467" s="120">
        <f t="shared" si="211"/>
        <v>51.237579503472098</v>
      </c>
    </row>
    <row r="468" spans="26:50" x14ac:dyDescent="0.2">
      <c r="Z468">
        <f t="shared" si="198"/>
        <v>0</v>
      </c>
      <c r="AA468" s="120">
        <f t="shared" si="199"/>
        <v>7.8371169394205117E-3</v>
      </c>
      <c r="AB468" s="120">
        <f t="shared" si="200"/>
        <v>-9999</v>
      </c>
      <c r="AC468" s="120">
        <f t="shared" si="201"/>
        <v>0</v>
      </c>
      <c r="AD468" s="120">
        <f t="shared" si="202"/>
        <v>-9999</v>
      </c>
      <c r="AE468" s="120">
        <f t="shared" si="203"/>
        <v>0</v>
      </c>
      <c r="AF468">
        <f t="shared" si="204"/>
        <v>-9999</v>
      </c>
      <c r="AG468" s="136"/>
      <c r="AH468">
        <f t="shared" si="205"/>
        <v>-1.5583209659680162E-2</v>
      </c>
      <c r="AI468">
        <f t="shared" si="206"/>
        <v>1.0156854388407157</v>
      </c>
      <c r="AJ468">
        <f t="shared" si="207"/>
        <v>-0.65561619635665369</v>
      </c>
      <c r="AK468">
        <f t="shared" si="208"/>
        <v>2.5704960239620465E-2</v>
      </c>
      <c r="AL468">
        <f t="shared" si="209"/>
        <v>1.022902850585159</v>
      </c>
      <c r="AM468">
        <f t="shared" si="210"/>
        <v>0.56126581568819556</v>
      </c>
      <c r="AN468" s="120">
        <f t="shared" si="217"/>
        <v>51.262876019763496</v>
      </c>
      <c r="AO468" s="120">
        <f t="shared" si="217"/>
        <v>51.26287601976302</v>
      </c>
      <c r="AP468" s="120">
        <f t="shared" si="217"/>
        <v>51.262876019733497</v>
      </c>
      <c r="AQ468" s="120">
        <f t="shared" si="217"/>
        <v>51.262876017926274</v>
      </c>
      <c r="AR468" s="120">
        <f t="shared" si="217"/>
        <v>51.262875907298294</v>
      </c>
      <c r="AS468" s="120">
        <f t="shared" si="217"/>
        <v>51.262869135290259</v>
      </c>
      <c r="AT468" s="120">
        <f t="shared" si="217"/>
        <v>51.262454727093747</v>
      </c>
      <c r="AU468" s="120">
        <f t="shared" si="211"/>
        <v>51.237579503472098</v>
      </c>
    </row>
    <row r="469" spans="26:50" x14ac:dyDescent="0.2">
      <c r="Z469">
        <f t="shared" ref="Z469:Z532" si="218">F469</f>
        <v>0</v>
      </c>
      <c r="AA469" s="120">
        <f t="shared" ref="AA469:AA532" si="219">AB$3+AB$4*Z469+AB$5*Z469^2+AH469</f>
        <v>7.8371169394205117E-3</v>
      </c>
      <c r="AB469" s="120">
        <f t="shared" ref="AB469:AB532" si="220">IF(S469&lt;&gt;0,G469-AH469, -9999)</f>
        <v>-9999</v>
      </c>
      <c r="AC469" s="120">
        <f t="shared" ref="AC469:AC532" si="221">+G469-P469</f>
        <v>0</v>
      </c>
      <c r="AD469" s="120">
        <f t="shared" ref="AD469:AD532" si="222">IF(S469&lt;&gt;0,G469-AA469, -9999)</f>
        <v>-9999</v>
      </c>
      <c r="AE469" s="120">
        <f t="shared" ref="AE469:AE532" si="223">+(G469-AA469)^2*S469</f>
        <v>0</v>
      </c>
      <c r="AF469">
        <f t="shared" ref="AF469:AF532" si="224">IF(S469&lt;&gt;0,G469-P469, -9999)</f>
        <v>-9999</v>
      </c>
      <c r="AG469" s="136"/>
      <c r="AH469">
        <f t="shared" ref="AH469:AH532" si="225">$AB$6*($AB$11/AI469*AJ469+$AB$12)</f>
        <v>-1.5583209659680162E-2</v>
      </c>
      <c r="AI469">
        <f t="shared" ref="AI469:AI532" si="226">1+$AB$7*COS(AL469)</f>
        <v>1.0156854388407157</v>
      </c>
      <c r="AJ469">
        <f t="shared" ref="AJ469:AJ532" si="227">SIN(AL469+RADIANS($AB$9))</f>
        <v>-0.65561619635665369</v>
      </c>
      <c r="AK469">
        <f t="shared" ref="AK469:AK532" si="228">$AB$7*SIN(AL469)</f>
        <v>2.5704960239620465E-2</v>
      </c>
      <c r="AL469">
        <f t="shared" ref="AL469:AL532" si="229">2*ATAN(AM469)</f>
        <v>1.022902850585159</v>
      </c>
      <c r="AM469">
        <f t="shared" ref="AM469:AM532" si="230">SQRT((1+$AB$7)/(1-$AB$7))*TAN(AN469/2)</f>
        <v>0.56126581568819556</v>
      </c>
      <c r="AN469" s="120">
        <f t="shared" si="217"/>
        <v>51.262876019763496</v>
      </c>
      <c r="AO469" s="120">
        <f t="shared" si="217"/>
        <v>51.26287601976302</v>
      </c>
      <c r="AP469" s="120">
        <f t="shared" si="217"/>
        <v>51.262876019733497</v>
      </c>
      <c r="AQ469" s="120">
        <f t="shared" si="217"/>
        <v>51.262876017926274</v>
      </c>
      <c r="AR469" s="120">
        <f t="shared" si="217"/>
        <v>51.262875907298294</v>
      </c>
      <c r="AS469" s="120">
        <f t="shared" si="217"/>
        <v>51.262869135290259</v>
      </c>
      <c r="AT469" s="120">
        <f t="shared" si="217"/>
        <v>51.262454727093747</v>
      </c>
      <c r="AU469" s="120">
        <f t="shared" ref="AU469:AU532" si="231">RADIANS($AB$9)+$AB$18*(F469-AB$15)</f>
        <v>51.237579503472098</v>
      </c>
      <c r="AV469" s="120"/>
      <c r="AX469" s="120"/>
    </row>
    <row r="470" spans="26:50" x14ac:dyDescent="0.2">
      <c r="Z470">
        <f t="shared" si="218"/>
        <v>0</v>
      </c>
      <c r="AA470" s="120">
        <f t="shared" si="219"/>
        <v>7.8371169394205117E-3</v>
      </c>
      <c r="AB470" s="120">
        <f t="shared" si="220"/>
        <v>-9999</v>
      </c>
      <c r="AC470" s="120">
        <f t="shared" si="221"/>
        <v>0</v>
      </c>
      <c r="AD470" s="120">
        <f t="shared" si="222"/>
        <v>-9999</v>
      </c>
      <c r="AE470" s="120">
        <f t="shared" si="223"/>
        <v>0</v>
      </c>
      <c r="AF470">
        <f t="shared" si="224"/>
        <v>-9999</v>
      </c>
      <c r="AG470" s="136"/>
      <c r="AH470">
        <f t="shared" si="225"/>
        <v>-1.5583209659680162E-2</v>
      </c>
      <c r="AI470">
        <f t="shared" si="226"/>
        <v>1.0156854388407157</v>
      </c>
      <c r="AJ470">
        <f t="shared" si="227"/>
        <v>-0.65561619635665369</v>
      </c>
      <c r="AK470">
        <f t="shared" si="228"/>
        <v>2.5704960239620465E-2</v>
      </c>
      <c r="AL470">
        <f t="shared" si="229"/>
        <v>1.022902850585159</v>
      </c>
      <c r="AM470">
        <f t="shared" si="230"/>
        <v>0.56126581568819556</v>
      </c>
      <c r="AN470" s="120">
        <f t="shared" si="217"/>
        <v>51.262876019763496</v>
      </c>
      <c r="AO470" s="120">
        <f t="shared" si="217"/>
        <v>51.26287601976302</v>
      </c>
      <c r="AP470" s="120">
        <f t="shared" si="217"/>
        <v>51.262876019733497</v>
      </c>
      <c r="AQ470" s="120">
        <f t="shared" si="217"/>
        <v>51.262876017926274</v>
      </c>
      <c r="AR470" s="120">
        <f t="shared" si="217"/>
        <v>51.262875907298294</v>
      </c>
      <c r="AS470" s="120">
        <f t="shared" si="217"/>
        <v>51.262869135290259</v>
      </c>
      <c r="AT470" s="120">
        <f t="shared" si="217"/>
        <v>51.262454727093747</v>
      </c>
      <c r="AU470" s="120">
        <f t="shared" si="231"/>
        <v>51.237579503472098</v>
      </c>
    </row>
    <row r="471" spans="26:50" x14ac:dyDescent="0.2">
      <c r="Z471">
        <f t="shared" si="218"/>
        <v>0</v>
      </c>
      <c r="AA471" s="120">
        <f t="shared" si="219"/>
        <v>7.8371169394205117E-3</v>
      </c>
      <c r="AB471" s="120">
        <f t="shared" si="220"/>
        <v>-9999</v>
      </c>
      <c r="AC471" s="120">
        <f t="shared" si="221"/>
        <v>0</v>
      </c>
      <c r="AD471" s="120">
        <f t="shared" si="222"/>
        <v>-9999</v>
      </c>
      <c r="AE471" s="120">
        <f t="shared" si="223"/>
        <v>0</v>
      </c>
      <c r="AF471">
        <f t="shared" si="224"/>
        <v>-9999</v>
      </c>
      <c r="AG471" s="136"/>
      <c r="AH471">
        <f t="shared" si="225"/>
        <v>-1.5583209659680162E-2</v>
      </c>
      <c r="AI471">
        <f t="shared" si="226"/>
        <v>1.0156854388407157</v>
      </c>
      <c r="AJ471">
        <f t="shared" si="227"/>
        <v>-0.65561619635665369</v>
      </c>
      <c r="AK471">
        <f t="shared" si="228"/>
        <v>2.5704960239620465E-2</v>
      </c>
      <c r="AL471">
        <f t="shared" si="229"/>
        <v>1.022902850585159</v>
      </c>
      <c r="AM471">
        <f t="shared" si="230"/>
        <v>0.56126581568819556</v>
      </c>
      <c r="AN471" s="120">
        <f t="shared" ref="AN471:AT480" si="232">$AU471+$AB$7*SIN(AO471)</f>
        <v>51.262876019763496</v>
      </c>
      <c r="AO471" s="120">
        <f t="shared" si="232"/>
        <v>51.26287601976302</v>
      </c>
      <c r="AP471" s="120">
        <f t="shared" si="232"/>
        <v>51.262876019733497</v>
      </c>
      <c r="AQ471" s="120">
        <f t="shared" si="232"/>
        <v>51.262876017926274</v>
      </c>
      <c r="AR471" s="120">
        <f t="shared" si="232"/>
        <v>51.262875907298294</v>
      </c>
      <c r="AS471" s="120">
        <f t="shared" si="232"/>
        <v>51.262869135290259</v>
      </c>
      <c r="AT471" s="120">
        <f t="shared" si="232"/>
        <v>51.262454727093747</v>
      </c>
      <c r="AU471" s="120">
        <f t="shared" si="231"/>
        <v>51.237579503472098</v>
      </c>
    </row>
    <row r="472" spans="26:50" x14ac:dyDescent="0.2">
      <c r="Z472">
        <f t="shared" si="218"/>
        <v>0</v>
      </c>
      <c r="AA472" s="120">
        <f t="shared" si="219"/>
        <v>7.8371169394205117E-3</v>
      </c>
      <c r="AB472" s="120">
        <f t="shared" si="220"/>
        <v>-9999</v>
      </c>
      <c r="AC472" s="120">
        <f t="shared" si="221"/>
        <v>0</v>
      </c>
      <c r="AD472" s="120">
        <f t="shared" si="222"/>
        <v>-9999</v>
      </c>
      <c r="AE472" s="120">
        <f t="shared" si="223"/>
        <v>0</v>
      </c>
      <c r="AF472">
        <f t="shared" si="224"/>
        <v>-9999</v>
      </c>
      <c r="AG472" s="136"/>
      <c r="AH472">
        <f t="shared" si="225"/>
        <v>-1.5583209659680162E-2</v>
      </c>
      <c r="AI472">
        <f t="shared" si="226"/>
        <v>1.0156854388407157</v>
      </c>
      <c r="AJ472">
        <f t="shared" si="227"/>
        <v>-0.65561619635665369</v>
      </c>
      <c r="AK472">
        <f t="shared" si="228"/>
        <v>2.5704960239620465E-2</v>
      </c>
      <c r="AL472">
        <f t="shared" si="229"/>
        <v>1.022902850585159</v>
      </c>
      <c r="AM472">
        <f t="shared" si="230"/>
        <v>0.56126581568819556</v>
      </c>
      <c r="AN472" s="120">
        <f t="shared" si="232"/>
        <v>51.262876019763496</v>
      </c>
      <c r="AO472" s="120">
        <f t="shared" si="232"/>
        <v>51.26287601976302</v>
      </c>
      <c r="AP472" s="120">
        <f t="shared" si="232"/>
        <v>51.262876019733497</v>
      </c>
      <c r="AQ472" s="120">
        <f t="shared" si="232"/>
        <v>51.262876017926274</v>
      </c>
      <c r="AR472" s="120">
        <f t="shared" si="232"/>
        <v>51.262875907298294</v>
      </c>
      <c r="AS472" s="120">
        <f t="shared" si="232"/>
        <v>51.262869135290259</v>
      </c>
      <c r="AT472" s="120">
        <f t="shared" si="232"/>
        <v>51.262454727093747</v>
      </c>
      <c r="AU472" s="120">
        <f t="shared" si="231"/>
        <v>51.237579503472098</v>
      </c>
    </row>
    <row r="473" spans="26:50" x14ac:dyDescent="0.2">
      <c r="Z473">
        <f t="shared" si="218"/>
        <v>0</v>
      </c>
      <c r="AA473" s="120">
        <f t="shared" si="219"/>
        <v>7.8371169394205117E-3</v>
      </c>
      <c r="AB473" s="120">
        <f t="shared" si="220"/>
        <v>-9999</v>
      </c>
      <c r="AC473" s="120">
        <f t="shared" si="221"/>
        <v>0</v>
      </c>
      <c r="AD473" s="120">
        <f t="shared" si="222"/>
        <v>-9999</v>
      </c>
      <c r="AE473" s="120">
        <f t="shared" si="223"/>
        <v>0</v>
      </c>
      <c r="AF473">
        <f t="shared" si="224"/>
        <v>-9999</v>
      </c>
      <c r="AG473" s="136"/>
      <c r="AH473">
        <f t="shared" si="225"/>
        <v>-1.5583209659680162E-2</v>
      </c>
      <c r="AI473">
        <f t="shared" si="226"/>
        <v>1.0156854388407157</v>
      </c>
      <c r="AJ473">
        <f t="shared" si="227"/>
        <v>-0.65561619635665369</v>
      </c>
      <c r="AK473">
        <f t="shared" si="228"/>
        <v>2.5704960239620465E-2</v>
      </c>
      <c r="AL473">
        <f t="shared" si="229"/>
        <v>1.022902850585159</v>
      </c>
      <c r="AM473">
        <f t="shared" si="230"/>
        <v>0.56126581568819556</v>
      </c>
      <c r="AN473" s="120">
        <f t="shared" si="232"/>
        <v>51.262876019763496</v>
      </c>
      <c r="AO473" s="120">
        <f t="shared" si="232"/>
        <v>51.26287601976302</v>
      </c>
      <c r="AP473" s="120">
        <f t="shared" si="232"/>
        <v>51.262876019733497</v>
      </c>
      <c r="AQ473" s="120">
        <f t="shared" si="232"/>
        <v>51.262876017926274</v>
      </c>
      <c r="AR473" s="120">
        <f t="shared" si="232"/>
        <v>51.262875907298294</v>
      </c>
      <c r="AS473" s="120">
        <f t="shared" si="232"/>
        <v>51.262869135290259</v>
      </c>
      <c r="AT473" s="120">
        <f t="shared" si="232"/>
        <v>51.262454727093747</v>
      </c>
      <c r="AU473" s="120">
        <f t="shared" si="231"/>
        <v>51.237579503472098</v>
      </c>
    </row>
    <row r="474" spans="26:50" x14ac:dyDescent="0.2">
      <c r="Z474">
        <f t="shared" si="218"/>
        <v>0</v>
      </c>
      <c r="AA474" s="120">
        <f t="shared" si="219"/>
        <v>7.8371169394205117E-3</v>
      </c>
      <c r="AB474" s="120">
        <f t="shared" si="220"/>
        <v>-9999</v>
      </c>
      <c r="AC474" s="120">
        <f t="shared" si="221"/>
        <v>0</v>
      </c>
      <c r="AD474" s="120">
        <f t="shared" si="222"/>
        <v>-9999</v>
      </c>
      <c r="AE474" s="120">
        <f t="shared" si="223"/>
        <v>0</v>
      </c>
      <c r="AF474">
        <f t="shared" si="224"/>
        <v>-9999</v>
      </c>
      <c r="AG474" s="136"/>
      <c r="AH474">
        <f t="shared" si="225"/>
        <v>-1.5583209659680162E-2</v>
      </c>
      <c r="AI474">
        <f t="shared" si="226"/>
        <v>1.0156854388407157</v>
      </c>
      <c r="AJ474">
        <f t="shared" si="227"/>
        <v>-0.65561619635665369</v>
      </c>
      <c r="AK474">
        <f t="shared" si="228"/>
        <v>2.5704960239620465E-2</v>
      </c>
      <c r="AL474">
        <f t="shared" si="229"/>
        <v>1.022902850585159</v>
      </c>
      <c r="AM474">
        <f t="shared" si="230"/>
        <v>0.56126581568819556</v>
      </c>
      <c r="AN474" s="120">
        <f t="shared" si="232"/>
        <v>51.262876019763496</v>
      </c>
      <c r="AO474" s="120">
        <f t="shared" si="232"/>
        <v>51.26287601976302</v>
      </c>
      <c r="AP474" s="120">
        <f t="shared" si="232"/>
        <v>51.262876019733497</v>
      </c>
      <c r="AQ474" s="120">
        <f t="shared" si="232"/>
        <v>51.262876017926274</v>
      </c>
      <c r="AR474" s="120">
        <f t="shared" si="232"/>
        <v>51.262875907298294</v>
      </c>
      <c r="AS474" s="120">
        <f t="shared" si="232"/>
        <v>51.262869135290259</v>
      </c>
      <c r="AT474" s="120">
        <f t="shared" si="232"/>
        <v>51.262454727093747</v>
      </c>
      <c r="AU474" s="120">
        <f t="shared" si="231"/>
        <v>51.237579503472098</v>
      </c>
    </row>
    <row r="475" spans="26:50" x14ac:dyDescent="0.2">
      <c r="Z475">
        <f t="shared" si="218"/>
        <v>0</v>
      </c>
      <c r="AA475" s="120">
        <f t="shared" si="219"/>
        <v>7.8371169394205117E-3</v>
      </c>
      <c r="AB475" s="120">
        <f t="shared" si="220"/>
        <v>-9999</v>
      </c>
      <c r="AC475" s="120">
        <f t="shared" si="221"/>
        <v>0</v>
      </c>
      <c r="AD475" s="120">
        <f t="shared" si="222"/>
        <v>-9999</v>
      </c>
      <c r="AE475" s="120">
        <f t="shared" si="223"/>
        <v>0</v>
      </c>
      <c r="AF475">
        <f t="shared" si="224"/>
        <v>-9999</v>
      </c>
      <c r="AG475" s="136"/>
      <c r="AH475">
        <f t="shared" si="225"/>
        <v>-1.5583209659680162E-2</v>
      </c>
      <c r="AI475">
        <f t="shared" si="226"/>
        <v>1.0156854388407157</v>
      </c>
      <c r="AJ475">
        <f t="shared" si="227"/>
        <v>-0.65561619635665369</v>
      </c>
      <c r="AK475">
        <f t="shared" si="228"/>
        <v>2.5704960239620465E-2</v>
      </c>
      <c r="AL475">
        <f t="shared" si="229"/>
        <v>1.022902850585159</v>
      </c>
      <c r="AM475">
        <f t="shared" si="230"/>
        <v>0.56126581568819556</v>
      </c>
      <c r="AN475" s="120">
        <f t="shared" si="232"/>
        <v>51.262876019763496</v>
      </c>
      <c r="AO475" s="120">
        <f t="shared" si="232"/>
        <v>51.26287601976302</v>
      </c>
      <c r="AP475" s="120">
        <f t="shared" si="232"/>
        <v>51.262876019733497</v>
      </c>
      <c r="AQ475" s="120">
        <f t="shared" si="232"/>
        <v>51.262876017926274</v>
      </c>
      <c r="AR475" s="120">
        <f t="shared" si="232"/>
        <v>51.262875907298294</v>
      </c>
      <c r="AS475" s="120">
        <f t="shared" si="232"/>
        <v>51.262869135290259</v>
      </c>
      <c r="AT475" s="120">
        <f t="shared" si="232"/>
        <v>51.262454727093747</v>
      </c>
      <c r="AU475" s="120">
        <f t="shared" si="231"/>
        <v>51.237579503472098</v>
      </c>
    </row>
    <row r="476" spans="26:50" x14ac:dyDescent="0.2">
      <c r="Z476">
        <f t="shared" si="218"/>
        <v>0</v>
      </c>
      <c r="AA476" s="120">
        <f t="shared" si="219"/>
        <v>7.8371169394205117E-3</v>
      </c>
      <c r="AB476" s="120">
        <f t="shared" si="220"/>
        <v>-9999</v>
      </c>
      <c r="AC476" s="120">
        <f t="shared" si="221"/>
        <v>0</v>
      </c>
      <c r="AD476" s="120">
        <f t="shared" si="222"/>
        <v>-9999</v>
      </c>
      <c r="AE476" s="120">
        <f t="shared" si="223"/>
        <v>0</v>
      </c>
      <c r="AF476">
        <f t="shared" si="224"/>
        <v>-9999</v>
      </c>
      <c r="AG476" s="136"/>
      <c r="AH476">
        <f t="shared" si="225"/>
        <v>-1.5583209659680162E-2</v>
      </c>
      <c r="AI476">
        <f t="shared" si="226"/>
        <v>1.0156854388407157</v>
      </c>
      <c r="AJ476">
        <f t="shared" si="227"/>
        <v>-0.65561619635665369</v>
      </c>
      <c r="AK476">
        <f t="shared" si="228"/>
        <v>2.5704960239620465E-2</v>
      </c>
      <c r="AL476">
        <f t="shared" si="229"/>
        <v>1.022902850585159</v>
      </c>
      <c r="AM476">
        <f t="shared" si="230"/>
        <v>0.56126581568819556</v>
      </c>
      <c r="AN476" s="120">
        <f t="shared" si="232"/>
        <v>51.262876019763496</v>
      </c>
      <c r="AO476" s="120">
        <f t="shared" si="232"/>
        <v>51.26287601976302</v>
      </c>
      <c r="AP476" s="120">
        <f t="shared" si="232"/>
        <v>51.262876019733497</v>
      </c>
      <c r="AQ476" s="120">
        <f t="shared" si="232"/>
        <v>51.262876017926274</v>
      </c>
      <c r="AR476" s="120">
        <f t="shared" si="232"/>
        <v>51.262875907298294</v>
      </c>
      <c r="AS476" s="120">
        <f t="shared" si="232"/>
        <v>51.262869135290259</v>
      </c>
      <c r="AT476" s="120">
        <f t="shared" si="232"/>
        <v>51.262454727093747</v>
      </c>
      <c r="AU476" s="120">
        <f t="shared" si="231"/>
        <v>51.237579503472098</v>
      </c>
    </row>
    <row r="477" spans="26:50" x14ac:dyDescent="0.2">
      <c r="Z477">
        <f t="shared" si="218"/>
        <v>0</v>
      </c>
      <c r="AA477" s="120">
        <f t="shared" si="219"/>
        <v>7.8371169394205117E-3</v>
      </c>
      <c r="AB477" s="120">
        <f t="shared" si="220"/>
        <v>-9999</v>
      </c>
      <c r="AC477" s="120">
        <f t="shared" si="221"/>
        <v>0</v>
      </c>
      <c r="AD477" s="120">
        <f t="shared" si="222"/>
        <v>-9999</v>
      </c>
      <c r="AE477" s="120">
        <f t="shared" si="223"/>
        <v>0</v>
      </c>
      <c r="AF477">
        <f t="shared" si="224"/>
        <v>-9999</v>
      </c>
      <c r="AG477" s="136"/>
      <c r="AH477">
        <f t="shared" si="225"/>
        <v>-1.5583209659680162E-2</v>
      </c>
      <c r="AI477">
        <f t="shared" si="226"/>
        <v>1.0156854388407157</v>
      </c>
      <c r="AJ477">
        <f t="shared" si="227"/>
        <v>-0.65561619635665369</v>
      </c>
      <c r="AK477">
        <f t="shared" si="228"/>
        <v>2.5704960239620465E-2</v>
      </c>
      <c r="AL477">
        <f t="shared" si="229"/>
        <v>1.022902850585159</v>
      </c>
      <c r="AM477">
        <f t="shared" si="230"/>
        <v>0.56126581568819556</v>
      </c>
      <c r="AN477" s="120">
        <f t="shared" si="232"/>
        <v>51.262876019763496</v>
      </c>
      <c r="AO477" s="120">
        <f t="shared" si="232"/>
        <v>51.26287601976302</v>
      </c>
      <c r="AP477" s="120">
        <f t="shared" si="232"/>
        <v>51.262876019733497</v>
      </c>
      <c r="AQ477" s="120">
        <f t="shared" si="232"/>
        <v>51.262876017926274</v>
      </c>
      <c r="AR477" s="120">
        <f t="shared" si="232"/>
        <v>51.262875907298294</v>
      </c>
      <c r="AS477" s="120">
        <f t="shared" si="232"/>
        <v>51.262869135290259</v>
      </c>
      <c r="AT477" s="120">
        <f t="shared" si="232"/>
        <v>51.262454727093747</v>
      </c>
      <c r="AU477" s="120">
        <f t="shared" si="231"/>
        <v>51.237579503472098</v>
      </c>
    </row>
    <row r="478" spans="26:50" x14ac:dyDescent="0.2">
      <c r="Z478">
        <f t="shared" si="218"/>
        <v>0</v>
      </c>
      <c r="AA478" s="120">
        <f t="shared" si="219"/>
        <v>7.8371169394205117E-3</v>
      </c>
      <c r="AB478" s="120">
        <f t="shared" si="220"/>
        <v>-9999</v>
      </c>
      <c r="AC478" s="120">
        <f t="shared" si="221"/>
        <v>0</v>
      </c>
      <c r="AD478" s="120">
        <f t="shared" si="222"/>
        <v>-9999</v>
      </c>
      <c r="AE478" s="120">
        <f t="shared" si="223"/>
        <v>0</v>
      </c>
      <c r="AF478">
        <f t="shared" si="224"/>
        <v>-9999</v>
      </c>
      <c r="AG478" s="136"/>
      <c r="AH478">
        <f t="shared" si="225"/>
        <v>-1.5583209659680162E-2</v>
      </c>
      <c r="AI478">
        <f t="shared" si="226"/>
        <v>1.0156854388407157</v>
      </c>
      <c r="AJ478">
        <f t="shared" si="227"/>
        <v>-0.65561619635665369</v>
      </c>
      <c r="AK478">
        <f t="shared" si="228"/>
        <v>2.5704960239620465E-2</v>
      </c>
      <c r="AL478">
        <f t="shared" si="229"/>
        <v>1.022902850585159</v>
      </c>
      <c r="AM478">
        <f t="shared" si="230"/>
        <v>0.56126581568819556</v>
      </c>
      <c r="AN478" s="120">
        <f t="shared" si="232"/>
        <v>51.262876019763496</v>
      </c>
      <c r="AO478" s="120">
        <f t="shared" si="232"/>
        <v>51.26287601976302</v>
      </c>
      <c r="AP478" s="120">
        <f t="shared" si="232"/>
        <v>51.262876019733497</v>
      </c>
      <c r="AQ478" s="120">
        <f t="shared" si="232"/>
        <v>51.262876017926274</v>
      </c>
      <c r="AR478" s="120">
        <f t="shared" si="232"/>
        <v>51.262875907298294</v>
      </c>
      <c r="AS478" s="120">
        <f t="shared" si="232"/>
        <v>51.262869135290259</v>
      </c>
      <c r="AT478" s="120">
        <f t="shared" si="232"/>
        <v>51.262454727093747</v>
      </c>
      <c r="AU478" s="120">
        <f t="shared" si="231"/>
        <v>51.237579503472098</v>
      </c>
    </row>
    <row r="479" spans="26:50" x14ac:dyDescent="0.2">
      <c r="Z479">
        <f t="shared" si="218"/>
        <v>0</v>
      </c>
      <c r="AA479" s="120">
        <f t="shared" si="219"/>
        <v>7.8371169394205117E-3</v>
      </c>
      <c r="AB479" s="120">
        <f t="shared" si="220"/>
        <v>-9999</v>
      </c>
      <c r="AC479" s="120">
        <f t="shared" si="221"/>
        <v>0</v>
      </c>
      <c r="AD479" s="120">
        <f t="shared" si="222"/>
        <v>-9999</v>
      </c>
      <c r="AE479" s="120">
        <f t="shared" si="223"/>
        <v>0</v>
      </c>
      <c r="AF479">
        <f t="shared" si="224"/>
        <v>-9999</v>
      </c>
      <c r="AG479" s="136"/>
      <c r="AH479">
        <f t="shared" si="225"/>
        <v>-1.5583209659680162E-2</v>
      </c>
      <c r="AI479">
        <f t="shared" si="226"/>
        <v>1.0156854388407157</v>
      </c>
      <c r="AJ479">
        <f t="shared" si="227"/>
        <v>-0.65561619635665369</v>
      </c>
      <c r="AK479">
        <f t="shared" si="228"/>
        <v>2.5704960239620465E-2</v>
      </c>
      <c r="AL479">
        <f t="shared" si="229"/>
        <v>1.022902850585159</v>
      </c>
      <c r="AM479">
        <f t="shared" si="230"/>
        <v>0.56126581568819556</v>
      </c>
      <c r="AN479" s="120">
        <f t="shared" si="232"/>
        <v>51.262876019763496</v>
      </c>
      <c r="AO479" s="120">
        <f t="shared" si="232"/>
        <v>51.26287601976302</v>
      </c>
      <c r="AP479" s="120">
        <f t="shared" si="232"/>
        <v>51.262876019733497</v>
      </c>
      <c r="AQ479" s="120">
        <f t="shared" si="232"/>
        <v>51.262876017926274</v>
      </c>
      <c r="AR479" s="120">
        <f t="shared" si="232"/>
        <v>51.262875907298294</v>
      </c>
      <c r="AS479" s="120">
        <f t="shared" si="232"/>
        <v>51.262869135290259</v>
      </c>
      <c r="AT479" s="120">
        <f t="shared" si="232"/>
        <v>51.262454727093747</v>
      </c>
      <c r="AU479" s="120">
        <f t="shared" si="231"/>
        <v>51.237579503472098</v>
      </c>
    </row>
    <row r="480" spans="26:50" x14ac:dyDescent="0.2">
      <c r="Z480">
        <f t="shared" si="218"/>
        <v>0</v>
      </c>
      <c r="AA480" s="120">
        <f t="shared" si="219"/>
        <v>7.8371169394205117E-3</v>
      </c>
      <c r="AB480" s="120">
        <f t="shared" si="220"/>
        <v>-9999</v>
      </c>
      <c r="AC480" s="120">
        <f t="shared" si="221"/>
        <v>0</v>
      </c>
      <c r="AD480" s="120">
        <f t="shared" si="222"/>
        <v>-9999</v>
      </c>
      <c r="AE480" s="120">
        <f t="shared" si="223"/>
        <v>0</v>
      </c>
      <c r="AF480">
        <f t="shared" si="224"/>
        <v>-9999</v>
      </c>
      <c r="AG480" s="136"/>
      <c r="AH480">
        <f t="shared" si="225"/>
        <v>-1.5583209659680162E-2</v>
      </c>
      <c r="AI480">
        <f t="shared" si="226"/>
        <v>1.0156854388407157</v>
      </c>
      <c r="AJ480">
        <f t="shared" si="227"/>
        <v>-0.65561619635665369</v>
      </c>
      <c r="AK480">
        <f t="shared" si="228"/>
        <v>2.5704960239620465E-2</v>
      </c>
      <c r="AL480">
        <f t="shared" si="229"/>
        <v>1.022902850585159</v>
      </c>
      <c r="AM480">
        <f t="shared" si="230"/>
        <v>0.56126581568819556</v>
      </c>
      <c r="AN480" s="120">
        <f t="shared" si="232"/>
        <v>51.262876019763496</v>
      </c>
      <c r="AO480" s="120">
        <f t="shared" si="232"/>
        <v>51.26287601976302</v>
      </c>
      <c r="AP480" s="120">
        <f t="shared" si="232"/>
        <v>51.262876019733497</v>
      </c>
      <c r="AQ480" s="120">
        <f t="shared" si="232"/>
        <v>51.262876017926274</v>
      </c>
      <c r="AR480" s="120">
        <f t="shared" si="232"/>
        <v>51.262875907298294</v>
      </c>
      <c r="AS480" s="120">
        <f t="shared" si="232"/>
        <v>51.262869135290259</v>
      </c>
      <c r="AT480" s="120">
        <f t="shared" si="232"/>
        <v>51.262454727093747</v>
      </c>
      <c r="AU480" s="120">
        <f t="shared" si="231"/>
        <v>51.237579503472098</v>
      </c>
    </row>
    <row r="481" spans="26:64" x14ac:dyDescent="0.2">
      <c r="Z481">
        <f t="shared" si="218"/>
        <v>0</v>
      </c>
      <c r="AA481" s="120">
        <f t="shared" si="219"/>
        <v>7.8371169394205117E-3</v>
      </c>
      <c r="AB481" s="120">
        <f t="shared" si="220"/>
        <v>-9999</v>
      </c>
      <c r="AC481" s="120">
        <f t="shared" si="221"/>
        <v>0</v>
      </c>
      <c r="AD481" s="120">
        <f t="shared" si="222"/>
        <v>-9999</v>
      </c>
      <c r="AE481" s="120">
        <f t="shared" si="223"/>
        <v>0</v>
      </c>
      <c r="AF481">
        <f t="shared" si="224"/>
        <v>-9999</v>
      </c>
      <c r="AG481" s="136"/>
      <c r="AH481">
        <f t="shared" si="225"/>
        <v>-1.5583209659680162E-2</v>
      </c>
      <c r="AI481">
        <f t="shared" si="226"/>
        <v>1.0156854388407157</v>
      </c>
      <c r="AJ481">
        <f t="shared" si="227"/>
        <v>-0.65561619635665369</v>
      </c>
      <c r="AK481">
        <f t="shared" si="228"/>
        <v>2.5704960239620465E-2</v>
      </c>
      <c r="AL481">
        <f t="shared" si="229"/>
        <v>1.022902850585159</v>
      </c>
      <c r="AM481">
        <f t="shared" si="230"/>
        <v>0.56126581568819556</v>
      </c>
      <c r="AN481" s="120">
        <f t="shared" ref="AN481:AT490" si="233">$AU481+$AB$7*SIN(AO481)</f>
        <v>51.262876019763496</v>
      </c>
      <c r="AO481" s="120">
        <f t="shared" si="233"/>
        <v>51.26287601976302</v>
      </c>
      <c r="AP481" s="120">
        <f t="shared" si="233"/>
        <v>51.262876019733497</v>
      </c>
      <c r="AQ481" s="120">
        <f t="shared" si="233"/>
        <v>51.262876017926274</v>
      </c>
      <c r="AR481" s="120">
        <f t="shared" si="233"/>
        <v>51.262875907298294</v>
      </c>
      <c r="AS481" s="120">
        <f t="shared" si="233"/>
        <v>51.262869135290259</v>
      </c>
      <c r="AT481" s="120">
        <f t="shared" si="233"/>
        <v>51.262454727093747</v>
      </c>
      <c r="AU481" s="120">
        <f t="shared" si="231"/>
        <v>51.237579503472098</v>
      </c>
    </row>
    <row r="482" spans="26:64" x14ac:dyDescent="0.2">
      <c r="Z482">
        <f t="shared" si="218"/>
        <v>0</v>
      </c>
      <c r="AA482" s="120">
        <f t="shared" si="219"/>
        <v>7.8371169394205117E-3</v>
      </c>
      <c r="AB482" s="120">
        <f t="shared" si="220"/>
        <v>-9999</v>
      </c>
      <c r="AC482" s="120">
        <f t="shared" si="221"/>
        <v>0</v>
      </c>
      <c r="AD482" s="120">
        <f t="shared" si="222"/>
        <v>-9999</v>
      </c>
      <c r="AE482" s="120">
        <f t="shared" si="223"/>
        <v>0</v>
      </c>
      <c r="AF482">
        <f t="shared" si="224"/>
        <v>-9999</v>
      </c>
      <c r="AG482" s="136"/>
      <c r="AH482">
        <f t="shared" si="225"/>
        <v>-1.5583209659680162E-2</v>
      </c>
      <c r="AI482">
        <f t="shared" si="226"/>
        <v>1.0156854388407157</v>
      </c>
      <c r="AJ482">
        <f t="shared" si="227"/>
        <v>-0.65561619635665369</v>
      </c>
      <c r="AK482">
        <f t="shared" si="228"/>
        <v>2.5704960239620465E-2</v>
      </c>
      <c r="AL482">
        <f t="shared" si="229"/>
        <v>1.022902850585159</v>
      </c>
      <c r="AM482">
        <f t="shared" si="230"/>
        <v>0.56126581568819556</v>
      </c>
      <c r="AN482" s="120">
        <f t="shared" si="233"/>
        <v>51.262876019763496</v>
      </c>
      <c r="AO482" s="120">
        <f t="shared" si="233"/>
        <v>51.26287601976302</v>
      </c>
      <c r="AP482" s="120">
        <f t="shared" si="233"/>
        <v>51.262876019733497</v>
      </c>
      <c r="AQ482" s="120">
        <f t="shared" si="233"/>
        <v>51.262876017926274</v>
      </c>
      <c r="AR482" s="120">
        <f t="shared" si="233"/>
        <v>51.262875907298294</v>
      </c>
      <c r="AS482" s="120">
        <f t="shared" si="233"/>
        <v>51.262869135290259</v>
      </c>
      <c r="AT482" s="120">
        <f t="shared" si="233"/>
        <v>51.262454727093747</v>
      </c>
      <c r="AU482" s="120">
        <f t="shared" si="231"/>
        <v>51.237579503472098</v>
      </c>
      <c r="AV482" s="120"/>
      <c r="AW482" s="120"/>
      <c r="AX482" s="120"/>
      <c r="AY482" s="120"/>
      <c r="AZ482" s="120"/>
      <c r="BA482" s="120"/>
      <c r="BB482" s="120"/>
      <c r="BC482" s="120"/>
      <c r="BD482" s="120"/>
      <c r="BE482" s="120"/>
      <c r="BF482" s="120"/>
      <c r="BG482" s="120"/>
      <c r="BH482" s="120"/>
      <c r="BI482" s="120"/>
      <c r="BJ482" s="120"/>
      <c r="BK482" s="120"/>
      <c r="BL482" s="120"/>
    </row>
    <row r="483" spans="26:64" x14ac:dyDescent="0.2">
      <c r="Z483">
        <f t="shared" si="218"/>
        <v>0</v>
      </c>
      <c r="AA483" s="120">
        <f t="shared" si="219"/>
        <v>7.8371169394205117E-3</v>
      </c>
      <c r="AB483" s="120">
        <f t="shared" si="220"/>
        <v>-9999</v>
      </c>
      <c r="AC483" s="120">
        <f t="shared" si="221"/>
        <v>0</v>
      </c>
      <c r="AD483" s="120">
        <f t="shared" si="222"/>
        <v>-9999</v>
      </c>
      <c r="AE483" s="120">
        <f t="shared" si="223"/>
        <v>0</v>
      </c>
      <c r="AF483">
        <f t="shared" si="224"/>
        <v>-9999</v>
      </c>
      <c r="AG483" s="136"/>
      <c r="AH483">
        <f t="shared" si="225"/>
        <v>-1.5583209659680162E-2</v>
      </c>
      <c r="AI483">
        <f t="shared" si="226"/>
        <v>1.0156854388407157</v>
      </c>
      <c r="AJ483">
        <f t="shared" si="227"/>
        <v>-0.65561619635665369</v>
      </c>
      <c r="AK483">
        <f t="shared" si="228"/>
        <v>2.5704960239620465E-2</v>
      </c>
      <c r="AL483">
        <f t="shared" si="229"/>
        <v>1.022902850585159</v>
      </c>
      <c r="AM483">
        <f t="shared" si="230"/>
        <v>0.56126581568819556</v>
      </c>
      <c r="AN483" s="120">
        <f t="shared" si="233"/>
        <v>51.262876019763496</v>
      </c>
      <c r="AO483" s="120">
        <f t="shared" si="233"/>
        <v>51.26287601976302</v>
      </c>
      <c r="AP483" s="120">
        <f t="shared" si="233"/>
        <v>51.262876019733497</v>
      </c>
      <c r="AQ483" s="120">
        <f t="shared" si="233"/>
        <v>51.262876017926274</v>
      </c>
      <c r="AR483" s="120">
        <f t="shared" si="233"/>
        <v>51.262875907298294</v>
      </c>
      <c r="AS483" s="120">
        <f t="shared" si="233"/>
        <v>51.262869135290259</v>
      </c>
      <c r="AT483" s="120">
        <f t="shared" si="233"/>
        <v>51.262454727093747</v>
      </c>
      <c r="AU483" s="120">
        <f t="shared" si="231"/>
        <v>51.237579503472098</v>
      </c>
    </row>
    <row r="484" spans="26:64" x14ac:dyDescent="0.2">
      <c r="Z484">
        <f t="shared" si="218"/>
        <v>0</v>
      </c>
      <c r="AA484" s="120">
        <f t="shared" si="219"/>
        <v>7.8371169394205117E-3</v>
      </c>
      <c r="AB484" s="120">
        <f t="shared" si="220"/>
        <v>-9999</v>
      </c>
      <c r="AC484" s="120">
        <f t="shared" si="221"/>
        <v>0</v>
      </c>
      <c r="AD484" s="120">
        <f t="shared" si="222"/>
        <v>-9999</v>
      </c>
      <c r="AE484" s="120">
        <f t="shared" si="223"/>
        <v>0</v>
      </c>
      <c r="AF484">
        <f t="shared" si="224"/>
        <v>-9999</v>
      </c>
      <c r="AG484" s="136"/>
      <c r="AH484">
        <f t="shared" si="225"/>
        <v>-1.5583209659680162E-2</v>
      </c>
      <c r="AI484">
        <f t="shared" si="226"/>
        <v>1.0156854388407157</v>
      </c>
      <c r="AJ484">
        <f t="shared" si="227"/>
        <v>-0.65561619635665369</v>
      </c>
      <c r="AK484">
        <f t="shared" si="228"/>
        <v>2.5704960239620465E-2</v>
      </c>
      <c r="AL484">
        <f t="shared" si="229"/>
        <v>1.022902850585159</v>
      </c>
      <c r="AM484">
        <f t="shared" si="230"/>
        <v>0.56126581568819556</v>
      </c>
      <c r="AN484" s="120">
        <f t="shared" si="233"/>
        <v>51.262876019763496</v>
      </c>
      <c r="AO484" s="120">
        <f t="shared" si="233"/>
        <v>51.26287601976302</v>
      </c>
      <c r="AP484" s="120">
        <f t="shared" si="233"/>
        <v>51.262876019733497</v>
      </c>
      <c r="AQ484" s="120">
        <f t="shared" si="233"/>
        <v>51.262876017926274</v>
      </c>
      <c r="AR484" s="120">
        <f t="shared" si="233"/>
        <v>51.262875907298294</v>
      </c>
      <c r="AS484" s="120">
        <f t="shared" si="233"/>
        <v>51.262869135290259</v>
      </c>
      <c r="AT484" s="120">
        <f t="shared" si="233"/>
        <v>51.262454727093747</v>
      </c>
      <c r="AU484" s="120">
        <f t="shared" si="231"/>
        <v>51.237579503472098</v>
      </c>
    </row>
    <row r="485" spans="26:64" x14ac:dyDescent="0.2">
      <c r="Z485">
        <f t="shared" si="218"/>
        <v>0</v>
      </c>
      <c r="AA485" s="120">
        <f t="shared" si="219"/>
        <v>7.8371169394205117E-3</v>
      </c>
      <c r="AB485" s="120">
        <f t="shared" si="220"/>
        <v>-9999</v>
      </c>
      <c r="AC485" s="120">
        <f t="shared" si="221"/>
        <v>0</v>
      </c>
      <c r="AD485" s="120">
        <f t="shared" si="222"/>
        <v>-9999</v>
      </c>
      <c r="AE485" s="120">
        <f t="shared" si="223"/>
        <v>0</v>
      </c>
      <c r="AF485">
        <f t="shared" si="224"/>
        <v>-9999</v>
      </c>
      <c r="AG485" s="136"/>
      <c r="AH485">
        <f t="shared" si="225"/>
        <v>-1.5583209659680162E-2</v>
      </c>
      <c r="AI485">
        <f t="shared" si="226"/>
        <v>1.0156854388407157</v>
      </c>
      <c r="AJ485">
        <f t="shared" si="227"/>
        <v>-0.65561619635665369</v>
      </c>
      <c r="AK485">
        <f t="shared" si="228"/>
        <v>2.5704960239620465E-2</v>
      </c>
      <c r="AL485">
        <f t="shared" si="229"/>
        <v>1.022902850585159</v>
      </c>
      <c r="AM485">
        <f t="shared" si="230"/>
        <v>0.56126581568819556</v>
      </c>
      <c r="AN485" s="120">
        <f t="shared" si="233"/>
        <v>51.262876019763496</v>
      </c>
      <c r="AO485" s="120">
        <f t="shared" si="233"/>
        <v>51.26287601976302</v>
      </c>
      <c r="AP485" s="120">
        <f t="shared" si="233"/>
        <v>51.262876019733497</v>
      </c>
      <c r="AQ485" s="120">
        <f t="shared" si="233"/>
        <v>51.262876017926274</v>
      </c>
      <c r="AR485" s="120">
        <f t="shared" si="233"/>
        <v>51.262875907298294</v>
      </c>
      <c r="AS485" s="120">
        <f t="shared" si="233"/>
        <v>51.262869135290259</v>
      </c>
      <c r="AT485" s="120">
        <f t="shared" si="233"/>
        <v>51.262454727093747</v>
      </c>
      <c r="AU485" s="120">
        <f t="shared" si="231"/>
        <v>51.237579503472098</v>
      </c>
    </row>
    <row r="486" spans="26:64" x14ac:dyDescent="0.2">
      <c r="Z486" s="139">
        <f t="shared" si="218"/>
        <v>0</v>
      </c>
      <c r="AA486" s="139">
        <f t="shared" si="219"/>
        <v>7.8371169394205117E-3</v>
      </c>
      <c r="AB486" s="120">
        <f t="shared" si="220"/>
        <v>-9999</v>
      </c>
      <c r="AC486" s="139">
        <f t="shared" si="221"/>
        <v>0</v>
      </c>
      <c r="AD486" s="139">
        <f t="shared" si="222"/>
        <v>-9999</v>
      </c>
      <c r="AE486" s="139">
        <f t="shared" si="223"/>
        <v>0</v>
      </c>
      <c r="AF486" s="139">
        <f t="shared" si="224"/>
        <v>-9999</v>
      </c>
      <c r="AG486" s="143"/>
      <c r="AH486" s="139">
        <f t="shared" si="225"/>
        <v>-1.5583209659680162E-2</v>
      </c>
      <c r="AI486" s="139">
        <f t="shared" si="226"/>
        <v>1.0156854388407157</v>
      </c>
      <c r="AJ486" s="139">
        <f t="shared" si="227"/>
        <v>-0.65561619635665369</v>
      </c>
      <c r="AK486" s="139">
        <f t="shared" si="228"/>
        <v>2.5704960239620465E-2</v>
      </c>
      <c r="AL486" s="139">
        <f t="shared" si="229"/>
        <v>1.022902850585159</v>
      </c>
      <c r="AM486" s="139">
        <f t="shared" si="230"/>
        <v>0.56126581568819556</v>
      </c>
      <c r="AN486" s="139">
        <f t="shared" si="233"/>
        <v>51.262876019763496</v>
      </c>
      <c r="AO486" s="139">
        <f t="shared" si="233"/>
        <v>51.26287601976302</v>
      </c>
      <c r="AP486" s="139">
        <f t="shared" si="233"/>
        <v>51.262876019733497</v>
      </c>
      <c r="AQ486" s="139">
        <f t="shared" si="233"/>
        <v>51.262876017926274</v>
      </c>
      <c r="AR486" s="139">
        <f t="shared" si="233"/>
        <v>51.262875907298294</v>
      </c>
      <c r="AS486" s="139">
        <f t="shared" si="233"/>
        <v>51.262869135290259</v>
      </c>
      <c r="AT486" s="139">
        <f t="shared" si="233"/>
        <v>51.262454727093747</v>
      </c>
      <c r="AU486" s="139">
        <f t="shared" si="231"/>
        <v>51.237579503472098</v>
      </c>
    </row>
    <row r="487" spans="26:64" x14ac:dyDescent="0.2">
      <c r="Z487" s="139">
        <f t="shared" si="218"/>
        <v>0</v>
      </c>
      <c r="AA487" s="139">
        <f t="shared" si="219"/>
        <v>7.8371169394205117E-3</v>
      </c>
      <c r="AB487" s="120">
        <f t="shared" si="220"/>
        <v>-9999</v>
      </c>
      <c r="AC487" s="139">
        <f t="shared" si="221"/>
        <v>0</v>
      </c>
      <c r="AD487" s="139">
        <f t="shared" si="222"/>
        <v>-9999</v>
      </c>
      <c r="AE487" s="139">
        <f t="shared" si="223"/>
        <v>0</v>
      </c>
      <c r="AF487" s="139">
        <f t="shared" si="224"/>
        <v>-9999</v>
      </c>
      <c r="AG487" s="143"/>
      <c r="AH487" s="139">
        <f t="shared" si="225"/>
        <v>-1.5583209659680162E-2</v>
      </c>
      <c r="AI487" s="139">
        <f t="shared" si="226"/>
        <v>1.0156854388407157</v>
      </c>
      <c r="AJ487" s="139">
        <f t="shared" si="227"/>
        <v>-0.65561619635665369</v>
      </c>
      <c r="AK487" s="139">
        <f t="shared" si="228"/>
        <v>2.5704960239620465E-2</v>
      </c>
      <c r="AL487" s="139">
        <f t="shared" si="229"/>
        <v>1.022902850585159</v>
      </c>
      <c r="AM487" s="139">
        <f t="shared" si="230"/>
        <v>0.56126581568819556</v>
      </c>
      <c r="AN487" s="139">
        <f t="shared" si="233"/>
        <v>51.262876019763496</v>
      </c>
      <c r="AO487" s="139">
        <f t="shared" si="233"/>
        <v>51.26287601976302</v>
      </c>
      <c r="AP487" s="139">
        <f t="shared" si="233"/>
        <v>51.262876019733497</v>
      </c>
      <c r="AQ487" s="139">
        <f t="shared" si="233"/>
        <v>51.262876017926274</v>
      </c>
      <c r="AR487" s="139">
        <f t="shared" si="233"/>
        <v>51.262875907298294</v>
      </c>
      <c r="AS487" s="139">
        <f t="shared" si="233"/>
        <v>51.262869135290259</v>
      </c>
      <c r="AT487" s="139">
        <f t="shared" si="233"/>
        <v>51.262454727093747</v>
      </c>
      <c r="AU487" s="139">
        <f t="shared" si="231"/>
        <v>51.237579503472098</v>
      </c>
    </row>
    <row r="488" spans="26:64" x14ac:dyDescent="0.2">
      <c r="Z488" s="139">
        <f t="shared" si="218"/>
        <v>0</v>
      </c>
      <c r="AA488" s="139">
        <f t="shared" si="219"/>
        <v>7.8371169394205117E-3</v>
      </c>
      <c r="AB488" s="120">
        <f t="shared" si="220"/>
        <v>-9999</v>
      </c>
      <c r="AC488" s="139">
        <f t="shared" si="221"/>
        <v>0</v>
      </c>
      <c r="AD488" s="139">
        <f t="shared" si="222"/>
        <v>-9999</v>
      </c>
      <c r="AE488" s="139">
        <f t="shared" si="223"/>
        <v>0</v>
      </c>
      <c r="AF488" s="139">
        <f t="shared" si="224"/>
        <v>-9999</v>
      </c>
      <c r="AG488" s="143"/>
      <c r="AH488" s="139">
        <f t="shared" si="225"/>
        <v>-1.5583209659680162E-2</v>
      </c>
      <c r="AI488" s="139">
        <f t="shared" si="226"/>
        <v>1.0156854388407157</v>
      </c>
      <c r="AJ488" s="139">
        <f t="shared" si="227"/>
        <v>-0.65561619635665369</v>
      </c>
      <c r="AK488" s="139">
        <f t="shared" si="228"/>
        <v>2.5704960239620465E-2</v>
      </c>
      <c r="AL488" s="139">
        <f t="shared" si="229"/>
        <v>1.022902850585159</v>
      </c>
      <c r="AM488" s="139">
        <f t="shared" si="230"/>
        <v>0.56126581568819556</v>
      </c>
      <c r="AN488" s="139">
        <f t="shared" si="233"/>
        <v>51.262876019763496</v>
      </c>
      <c r="AO488" s="139">
        <f t="shared" si="233"/>
        <v>51.26287601976302</v>
      </c>
      <c r="AP488" s="139">
        <f t="shared" si="233"/>
        <v>51.262876019733497</v>
      </c>
      <c r="AQ488" s="139">
        <f t="shared" si="233"/>
        <v>51.262876017926274</v>
      </c>
      <c r="AR488" s="139">
        <f t="shared" si="233"/>
        <v>51.262875907298294</v>
      </c>
      <c r="AS488" s="139">
        <f t="shared" si="233"/>
        <v>51.262869135290259</v>
      </c>
      <c r="AT488" s="139">
        <f t="shared" si="233"/>
        <v>51.262454727093747</v>
      </c>
      <c r="AU488" s="139">
        <f t="shared" si="231"/>
        <v>51.237579503472098</v>
      </c>
    </row>
    <row r="489" spans="26:64" x14ac:dyDescent="0.2">
      <c r="Z489">
        <f t="shared" si="218"/>
        <v>0</v>
      </c>
      <c r="AA489" s="120">
        <f t="shared" si="219"/>
        <v>7.8371169394205117E-3</v>
      </c>
      <c r="AB489" s="120">
        <f t="shared" si="220"/>
        <v>-9999</v>
      </c>
      <c r="AC489" s="120">
        <f t="shared" si="221"/>
        <v>0</v>
      </c>
      <c r="AD489" s="120">
        <f t="shared" si="222"/>
        <v>-9999</v>
      </c>
      <c r="AE489" s="120">
        <f t="shared" si="223"/>
        <v>0</v>
      </c>
      <c r="AF489">
        <f t="shared" si="224"/>
        <v>-9999</v>
      </c>
      <c r="AG489" s="136"/>
      <c r="AH489">
        <f t="shared" si="225"/>
        <v>-1.5583209659680162E-2</v>
      </c>
      <c r="AI489">
        <f t="shared" si="226"/>
        <v>1.0156854388407157</v>
      </c>
      <c r="AJ489">
        <f t="shared" si="227"/>
        <v>-0.65561619635665369</v>
      </c>
      <c r="AK489">
        <f t="shared" si="228"/>
        <v>2.5704960239620465E-2</v>
      </c>
      <c r="AL489">
        <f t="shared" si="229"/>
        <v>1.022902850585159</v>
      </c>
      <c r="AM489">
        <f t="shared" si="230"/>
        <v>0.56126581568819556</v>
      </c>
      <c r="AN489" s="120">
        <f t="shared" si="233"/>
        <v>51.262876019763496</v>
      </c>
      <c r="AO489" s="120">
        <f t="shared" si="233"/>
        <v>51.26287601976302</v>
      </c>
      <c r="AP489" s="120">
        <f t="shared" si="233"/>
        <v>51.262876019733497</v>
      </c>
      <c r="AQ489" s="120">
        <f t="shared" si="233"/>
        <v>51.262876017926274</v>
      </c>
      <c r="AR489" s="120">
        <f t="shared" si="233"/>
        <v>51.262875907298294</v>
      </c>
      <c r="AS489" s="120">
        <f t="shared" si="233"/>
        <v>51.262869135290259</v>
      </c>
      <c r="AT489" s="120">
        <f t="shared" si="233"/>
        <v>51.262454727093747</v>
      </c>
      <c r="AU489" s="120">
        <f t="shared" si="231"/>
        <v>51.237579503472098</v>
      </c>
    </row>
    <row r="490" spans="26:64" x14ac:dyDescent="0.2">
      <c r="Z490">
        <f t="shared" si="218"/>
        <v>0</v>
      </c>
      <c r="AA490" s="120">
        <f t="shared" si="219"/>
        <v>7.8371169394205117E-3</v>
      </c>
      <c r="AB490" s="120">
        <f t="shared" si="220"/>
        <v>-9999</v>
      </c>
      <c r="AC490" s="120">
        <f t="shared" si="221"/>
        <v>0</v>
      </c>
      <c r="AD490" s="120">
        <f t="shared" si="222"/>
        <v>-9999</v>
      </c>
      <c r="AE490" s="120">
        <f t="shared" si="223"/>
        <v>0</v>
      </c>
      <c r="AF490">
        <f t="shared" si="224"/>
        <v>-9999</v>
      </c>
      <c r="AG490" s="136"/>
      <c r="AH490">
        <f t="shared" si="225"/>
        <v>-1.5583209659680162E-2</v>
      </c>
      <c r="AI490">
        <f t="shared" si="226"/>
        <v>1.0156854388407157</v>
      </c>
      <c r="AJ490">
        <f t="shared" si="227"/>
        <v>-0.65561619635665369</v>
      </c>
      <c r="AK490">
        <f t="shared" si="228"/>
        <v>2.5704960239620465E-2</v>
      </c>
      <c r="AL490">
        <f t="shared" si="229"/>
        <v>1.022902850585159</v>
      </c>
      <c r="AM490">
        <f t="shared" si="230"/>
        <v>0.56126581568819556</v>
      </c>
      <c r="AN490" s="120">
        <f t="shared" si="233"/>
        <v>51.262876019763496</v>
      </c>
      <c r="AO490" s="120">
        <f t="shared" si="233"/>
        <v>51.26287601976302</v>
      </c>
      <c r="AP490" s="120">
        <f t="shared" si="233"/>
        <v>51.262876019733497</v>
      </c>
      <c r="AQ490" s="120">
        <f t="shared" si="233"/>
        <v>51.262876017926274</v>
      </c>
      <c r="AR490" s="120">
        <f t="shared" si="233"/>
        <v>51.262875907298294</v>
      </c>
      <c r="AS490" s="120">
        <f t="shared" si="233"/>
        <v>51.262869135290259</v>
      </c>
      <c r="AT490" s="120">
        <f t="shared" si="233"/>
        <v>51.262454727093747</v>
      </c>
      <c r="AU490" s="120">
        <f t="shared" si="231"/>
        <v>51.237579503472098</v>
      </c>
    </row>
    <row r="491" spans="26:64" x14ac:dyDescent="0.2">
      <c r="Z491">
        <f t="shared" si="218"/>
        <v>0</v>
      </c>
      <c r="AA491" s="120">
        <f t="shared" si="219"/>
        <v>7.8371169394205117E-3</v>
      </c>
      <c r="AB491" s="120">
        <f t="shared" si="220"/>
        <v>-9999</v>
      </c>
      <c r="AC491" s="120">
        <f t="shared" si="221"/>
        <v>0</v>
      </c>
      <c r="AD491" s="120">
        <f t="shared" si="222"/>
        <v>-9999</v>
      </c>
      <c r="AE491" s="120">
        <f t="shared" si="223"/>
        <v>0</v>
      </c>
      <c r="AF491">
        <f t="shared" si="224"/>
        <v>-9999</v>
      </c>
      <c r="AG491" s="136"/>
      <c r="AH491">
        <f t="shared" si="225"/>
        <v>-1.5583209659680162E-2</v>
      </c>
      <c r="AI491">
        <f t="shared" si="226"/>
        <v>1.0156854388407157</v>
      </c>
      <c r="AJ491">
        <f t="shared" si="227"/>
        <v>-0.65561619635665369</v>
      </c>
      <c r="AK491">
        <f t="shared" si="228"/>
        <v>2.5704960239620465E-2</v>
      </c>
      <c r="AL491">
        <f t="shared" si="229"/>
        <v>1.022902850585159</v>
      </c>
      <c r="AM491">
        <f t="shared" si="230"/>
        <v>0.56126581568819556</v>
      </c>
      <c r="AN491" s="120">
        <f t="shared" ref="AN491:AT500" si="234">$AU491+$AB$7*SIN(AO491)</f>
        <v>51.262876019763496</v>
      </c>
      <c r="AO491" s="120">
        <f t="shared" si="234"/>
        <v>51.26287601976302</v>
      </c>
      <c r="AP491" s="120">
        <f t="shared" si="234"/>
        <v>51.262876019733497</v>
      </c>
      <c r="AQ491" s="120">
        <f t="shared" si="234"/>
        <v>51.262876017926274</v>
      </c>
      <c r="AR491" s="120">
        <f t="shared" si="234"/>
        <v>51.262875907298294</v>
      </c>
      <c r="AS491" s="120">
        <f t="shared" si="234"/>
        <v>51.262869135290259</v>
      </c>
      <c r="AT491" s="120">
        <f t="shared" si="234"/>
        <v>51.262454727093747</v>
      </c>
      <c r="AU491" s="120">
        <f t="shared" si="231"/>
        <v>51.237579503472098</v>
      </c>
    </row>
    <row r="492" spans="26:64" x14ac:dyDescent="0.2">
      <c r="Z492">
        <f t="shared" si="218"/>
        <v>0</v>
      </c>
      <c r="AA492" s="120">
        <f t="shared" si="219"/>
        <v>7.8371169394205117E-3</v>
      </c>
      <c r="AB492" s="120">
        <f t="shared" si="220"/>
        <v>-9999</v>
      </c>
      <c r="AC492" s="120">
        <f t="shared" si="221"/>
        <v>0</v>
      </c>
      <c r="AD492" s="120">
        <f t="shared" si="222"/>
        <v>-9999</v>
      </c>
      <c r="AE492" s="120">
        <f t="shared" si="223"/>
        <v>0</v>
      </c>
      <c r="AF492">
        <f t="shared" si="224"/>
        <v>-9999</v>
      </c>
      <c r="AG492" s="136"/>
      <c r="AH492">
        <f t="shared" si="225"/>
        <v>-1.5583209659680162E-2</v>
      </c>
      <c r="AI492">
        <f t="shared" si="226"/>
        <v>1.0156854388407157</v>
      </c>
      <c r="AJ492">
        <f t="shared" si="227"/>
        <v>-0.65561619635665369</v>
      </c>
      <c r="AK492">
        <f t="shared" si="228"/>
        <v>2.5704960239620465E-2</v>
      </c>
      <c r="AL492">
        <f t="shared" si="229"/>
        <v>1.022902850585159</v>
      </c>
      <c r="AM492">
        <f t="shared" si="230"/>
        <v>0.56126581568819556</v>
      </c>
      <c r="AN492" s="120">
        <f t="shared" si="234"/>
        <v>51.262876019763496</v>
      </c>
      <c r="AO492" s="120">
        <f t="shared" si="234"/>
        <v>51.26287601976302</v>
      </c>
      <c r="AP492" s="120">
        <f t="shared" si="234"/>
        <v>51.262876019733497</v>
      </c>
      <c r="AQ492" s="120">
        <f t="shared" si="234"/>
        <v>51.262876017926274</v>
      </c>
      <c r="AR492" s="120">
        <f t="shared" si="234"/>
        <v>51.262875907298294</v>
      </c>
      <c r="AS492" s="120">
        <f t="shared" si="234"/>
        <v>51.262869135290259</v>
      </c>
      <c r="AT492" s="120">
        <f t="shared" si="234"/>
        <v>51.262454727093747</v>
      </c>
      <c r="AU492" s="120">
        <f t="shared" si="231"/>
        <v>51.237579503472098</v>
      </c>
    </row>
    <row r="493" spans="26:64" x14ac:dyDescent="0.2">
      <c r="Z493">
        <f t="shared" si="218"/>
        <v>0</v>
      </c>
      <c r="AA493" s="120">
        <f t="shared" si="219"/>
        <v>7.8371169394205117E-3</v>
      </c>
      <c r="AB493" s="120">
        <f t="shared" si="220"/>
        <v>-9999</v>
      </c>
      <c r="AC493" s="120">
        <f t="shared" si="221"/>
        <v>0</v>
      </c>
      <c r="AD493" s="120">
        <f t="shared" si="222"/>
        <v>-9999</v>
      </c>
      <c r="AE493" s="120">
        <f t="shared" si="223"/>
        <v>0</v>
      </c>
      <c r="AF493">
        <f t="shared" si="224"/>
        <v>-9999</v>
      </c>
      <c r="AG493" s="136"/>
      <c r="AH493">
        <f t="shared" si="225"/>
        <v>-1.5583209659680162E-2</v>
      </c>
      <c r="AI493">
        <f t="shared" si="226"/>
        <v>1.0156854388407157</v>
      </c>
      <c r="AJ493">
        <f t="shared" si="227"/>
        <v>-0.65561619635665369</v>
      </c>
      <c r="AK493">
        <f t="shared" si="228"/>
        <v>2.5704960239620465E-2</v>
      </c>
      <c r="AL493">
        <f t="shared" si="229"/>
        <v>1.022902850585159</v>
      </c>
      <c r="AM493">
        <f t="shared" si="230"/>
        <v>0.56126581568819556</v>
      </c>
      <c r="AN493" s="120">
        <f t="shared" si="234"/>
        <v>51.262876019763496</v>
      </c>
      <c r="AO493" s="120">
        <f t="shared" si="234"/>
        <v>51.26287601976302</v>
      </c>
      <c r="AP493" s="120">
        <f t="shared" si="234"/>
        <v>51.262876019733497</v>
      </c>
      <c r="AQ493" s="120">
        <f t="shared" si="234"/>
        <v>51.262876017926274</v>
      </c>
      <c r="AR493" s="120">
        <f t="shared" si="234"/>
        <v>51.262875907298294</v>
      </c>
      <c r="AS493" s="120">
        <f t="shared" si="234"/>
        <v>51.262869135290259</v>
      </c>
      <c r="AT493" s="120">
        <f t="shared" si="234"/>
        <v>51.262454727093747</v>
      </c>
      <c r="AU493" s="120">
        <f t="shared" si="231"/>
        <v>51.237579503472098</v>
      </c>
    </row>
    <row r="494" spans="26:64" x14ac:dyDescent="0.2">
      <c r="Z494">
        <f t="shared" si="218"/>
        <v>0</v>
      </c>
      <c r="AA494" s="120">
        <f t="shared" si="219"/>
        <v>7.8371169394205117E-3</v>
      </c>
      <c r="AB494" s="120">
        <f t="shared" si="220"/>
        <v>-9999</v>
      </c>
      <c r="AC494" s="120">
        <f t="shared" si="221"/>
        <v>0</v>
      </c>
      <c r="AD494" s="120">
        <f t="shared" si="222"/>
        <v>-9999</v>
      </c>
      <c r="AE494" s="120">
        <f t="shared" si="223"/>
        <v>0</v>
      </c>
      <c r="AF494">
        <f t="shared" si="224"/>
        <v>-9999</v>
      </c>
      <c r="AG494" s="136"/>
      <c r="AH494">
        <f t="shared" si="225"/>
        <v>-1.5583209659680162E-2</v>
      </c>
      <c r="AI494">
        <f t="shared" si="226"/>
        <v>1.0156854388407157</v>
      </c>
      <c r="AJ494">
        <f t="shared" si="227"/>
        <v>-0.65561619635665369</v>
      </c>
      <c r="AK494">
        <f t="shared" si="228"/>
        <v>2.5704960239620465E-2</v>
      </c>
      <c r="AL494">
        <f t="shared" si="229"/>
        <v>1.022902850585159</v>
      </c>
      <c r="AM494">
        <f t="shared" si="230"/>
        <v>0.56126581568819556</v>
      </c>
      <c r="AN494" s="120">
        <f t="shared" si="234"/>
        <v>51.262876019763496</v>
      </c>
      <c r="AO494" s="120">
        <f t="shared" si="234"/>
        <v>51.26287601976302</v>
      </c>
      <c r="AP494" s="120">
        <f t="shared" si="234"/>
        <v>51.262876019733497</v>
      </c>
      <c r="AQ494" s="120">
        <f t="shared" si="234"/>
        <v>51.262876017926274</v>
      </c>
      <c r="AR494" s="120">
        <f t="shared" si="234"/>
        <v>51.262875907298294</v>
      </c>
      <c r="AS494" s="120">
        <f t="shared" si="234"/>
        <v>51.262869135290259</v>
      </c>
      <c r="AT494" s="120">
        <f t="shared" si="234"/>
        <v>51.262454727093747</v>
      </c>
      <c r="AU494" s="120">
        <f t="shared" si="231"/>
        <v>51.237579503472098</v>
      </c>
    </row>
    <row r="495" spans="26:64" x14ac:dyDescent="0.2">
      <c r="Z495">
        <f t="shared" si="218"/>
        <v>0</v>
      </c>
      <c r="AA495" s="120">
        <f t="shared" si="219"/>
        <v>7.8371169394205117E-3</v>
      </c>
      <c r="AB495" s="120">
        <f t="shared" si="220"/>
        <v>-9999</v>
      </c>
      <c r="AC495" s="120">
        <f t="shared" si="221"/>
        <v>0</v>
      </c>
      <c r="AD495" s="120">
        <f t="shared" si="222"/>
        <v>-9999</v>
      </c>
      <c r="AE495" s="120">
        <f t="shared" si="223"/>
        <v>0</v>
      </c>
      <c r="AF495">
        <f t="shared" si="224"/>
        <v>-9999</v>
      </c>
      <c r="AG495" s="136"/>
      <c r="AH495">
        <f t="shared" si="225"/>
        <v>-1.5583209659680162E-2</v>
      </c>
      <c r="AI495">
        <f t="shared" si="226"/>
        <v>1.0156854388407157</v>
      </c>
      <c r="AJ495">
        <f t="shared" si="227"/>
        <v>-0.65561619635665369</v>
      </c>
      <c r="AK495">
        <f t="shared" si="228"/>
        <v>2.5704960239620465E-2</v>
      </c>
      <c r="AL495">
        <f t="shared" si="229"/>
        <v>1.022902850585159</v>
      </c>
      <c r="AM495">
        <f t="shared" si="230"/>
        <v>0.56126581568819556</v>
      </c>
      <c r="AN495" s="120">
        <f t="shared" si="234"/>
        <v>51.262876019763496</v>
      </c>
      <c r="AO495" s="120">
        <f t="shared" si="234"/>
        <v>51.26287601976302</v>
      </c>
      <c r="AP495" s="120">
        <f t="shared" si="234"/>
        <v>51.262876019733497</v>
      </c>
      <c r="AQ495" s="120">
        <f t="shared" si="234"/>
        <v>51.262876017926274</v>
      </c>
      <c r="AR495" s="120">
        <f t="shared" si="234"/>
        <v>51.262875907298294</v>
      </c>
      <c r="AS495" s="120">
        <f t="shared" si="234"/>
        <v>51.262869135290259</v>
      </c>
      <c r="AT495" s="120">
        <f t="shared" si="234"/>
        <v>51.262454727093747</v>
      </c>
      <c r="AU495" s="120">
        <f t="shared" si="231"/>
        <v>51.237579503472098</v>
      </c>
    </row>
    <row r="496" spans="26:64" x14ac:dyDescent="0.2">
      <c r="Z496">
        <f t="shared" si="218"/>
        <v>0</v>
      </c>
      <c r="AA496" s="120">
        <f t="shared" si="219"/>
        <v>7.8371169394205117E-3</v>
      </c>
      <c r="AB496" s="120">
        <f t="shared" si="220"/>
        <v>-9999</v>
      </c>
      <c r="AC496" s="120">
        <f t="shared" si="221"/>
        <v>0</v>
      </c>
      <c r="AD496" s="120">
        <f t="shared" si="222"/>
        <v>-9999</v>
      </c>
      <c r="AE496" s="120">
        <f t="shared" si="223"/>
        <v>0</v>
      </c>
      <c r="AF496">
        <f t="shared" si="224"/>
        <v>-9999</v>
      </c>
      <c r="AG496" s="136"/>
      <c r="AH496">
        <f t="shared" si="225"/>
        <v>-1.5583209659680162E-2</v>
      </c>
      <c r="AI496">
        <f t="shared" si="226"/>
        <v>1.0156854388407157</v>
      </c>
      <c r="AJ496">
        <f t="shared" si="227"/>
        <v>-0.65561619635665369</v>
      </c>
      <c r="AK496">
        <f t="shared" si="228"/>
        <v>2.5704960239620465E-2</v>
      </c>
      <c r="AL496">
        <f t="shared" si="229"/>
        <v>1.022902850585159</v>
      </c>
      <c r="AM496">
        <f t="shared" si="230"/>
        <v>0.56126581568819556</v>
      </c>
      <c r="AN496" s="120">
        <f t="shared" si="234"/>
        <v>51.262876019763496</v>
      </c>
      <c r="AO496" s="120">
        <f t="shared" si="234"/>
        <v>51.26287601976302</v>
      </c>
      <c r="AP496" s="120">
        <f t="shared" si="234"/>
        <v>51.262876019733497</v>
      </c>
      <c r="AQ496" s="120">
        <f t="shared" si="234"/>
        <v>51.262876017926274</v>
      </c>
      <c r="AR496" s="120">
        <f t="shared" si="234"/>
        <v>51.262875907298294</v>
      </c>
      <c r="AS496" s="120">
        <f t="shared" si="234"/>
        <v>51.262869135290259</v>
      </c>
      <c r="AT496" s="120">
        <f t="shared" si="234"/>
        <v>51.262454727093747</v>
      </c>
      <c r="AU496" s="120">
        <f t="shared" si="231"/>
        <v>51.237579503472098</v>
      </c>
    </row>
    <row r="497" spans="26:47" x14ac:dyDescent="0.2">
      <c r="Z497">
        <f t="shared" si="218"/>
        <v>0</v>
      </c>
      <c r="AA497" s="120">
        <f t="shared" si="219"/>
        <v>7.8371169394205117E-3</v>
      </c>
      <c r="AB497" s="120">
        <f t="shared" si="220"/>
        <v>-9999</v>
      </c>
      <c r="AC497" s="120">
        <f t="shared" si="221"/>
        <v>0</v>
      </c>
      <c r="AD497" s="120">
        <f t="shared" si="222"/>
        <v>-9999</v>
      </c>
      <c r="AE497" s="120">
        <f t="shared" si="223"/>
        <v>0</v>
      </c>
      <c r="AF497">
        <f t="shared" si="224"/>
        <v>-9999</v>
      </c>
      <c r="AG497" s="136"/>
      <c r="AH497">
        <f t="shared" si="225"/>
        <v>-1.5583209659680162E-2</v>
      </c>
      <c r="AI497">
        <f t="shared" si="226"/>
        <v>1.0156854388407157</v>
      </c>
      <c r="AJ497">
        <f t="shared" si="227"/>
        <v>-0.65561619635665369</v>
      </c>
      <c r="AK497">
        <f t="shared" si="228"/>
        <v>2.5704960239620465E-2</v>
      </c>
      <c r="AL497">
        <f t="shared" si="229"/>
        <v>1.022902850585159</v>
      </c>
      <c r="AM497">
        <f t="shared" si="230"/>
        <v>0.56126581568819556</v>
      </c>
      <c r="AN497" s="120">
        <f t="shared" si="234"/>
        <v>51.262876019763496</v>
      </c>
      <c r="AO497" s="120">
        <f t="shared" si="234"/>
        <v>51.26287601976302</v>
      </c>
      <c r="AP497" s="120">
        <f t="shared" si="234"/>
        <v>51.262876019733497</v>
      </c>
      <c r="AQ497" s="120">
        <f t="shared" si="234"/>
        <v>51.262876017926274</v>
      </c>
      <c r="AR497" s="120">
        <f t="shared" si="234"/>
        <v>51.262875907298294</v>
      </c>
      <c r="AS497" s="120">
        <f t="shared" si="234"/>
        <v>51.262869135290259</v>
      </c>
      <c r="AT497" s="120">
        <f t="shared" si="234"/>
        <v>51.262454727093747</v>
      </c>
      <c r="AU497" s="120">
        <f t="shared" si="231"/>
        <v>51.237579503472098</v>
      </c>
    </row>
    <row r="498" spans="26:47" x14ac:dyDescent="0.2">
      <c r="Z498">
        <f t="shared" si="218"/>
        <v>0</v>
      </c>
      <c r="AA498" s="120">
        <f t="shared" si="219"/>
        <v>7.8371169394205117E-3</v>
      </c>
      <c r="AB498" s="120">
        <f t="shared" si="220"/>
        <v>-9999</v>
      </c>
      <c r="AC498" s="120">
        <f t="shared" si="221"/>
        <v>0</v>
      </c>
      <c r="AD498" s="120">
        <f t="shared" si="222"/>
        <v>-9999</v>
      </c>
      <c r="AE498" s="120">
        <f t="shared" si="223"/>
        <v>0</v>
      </c>
      <c r="AF498">
        <f t="shared" si="224"/>
        <v>-9999</v>
      </c>
      <c r="AG498" s="136"/>
      <c r="AH498">
        <f t="shared" si="225"/>
        <v>-1.5583209659680162E-2</v>
      </c>
      <c r="AI498">
        <f t="shared" si="226"/>
        <v>1.0156854388407157</v>
      </c>
      <c r="AJ498">
        <f t="shared" si="227"/>
        <v>-0.65561619635665369</v>
      </c>
      <c r="AK498">
        <f t="shared" si="228"/>
        <v>2.5704960239620465E-2</v>
      </c>
      <c r="AL498">
        <f t="shared" si="229"/>
        <v>1.022902850585159</v>
      </c>
      <c r="AM498">
        <f t="shared" si="230"/>
        <v>0.56126581568819556</v>
      </c>
      <c r="AN498" s="120">
        <f t="shared" si="234"/>
        <v>51.262876019763496</v>
      </c>
      <c r="AO498" s="120">
        <f t="shared" si="234"/>
        <v>51.26287601976302</v>
      </c>
      <c r="AP498" s="120">
        <f t="shared" si="234"/>
        <v>51.262876019733497</v>
      </c>
      <c r="AQ498" s="120">
        <f t="shared" si="234"/>
        <v>51.262876017926274</v>
      </c>
      <c r="AR498" s="120">
        <f t="shared" si="234"/>
        <v>51.262875907298294</v>
      </c>
      <c r="AS498" s="120">
        <f t="shared" si="234"/>
        <v>51.262869135290259</v>
      </c>
      <c r="AT498" s="120">
        <f t="shared" si="234"/>
        <v>51.262454727093747</v>
      </c>
      <c r="AU498" s="120">
        <f t="shared" si="231"/>
        <v>51.237579503472098</v>
      </c>
    </row>
    <row r="499" spans="26:47" x14ac:dyDescent="0.2">
      <c r="Z499" s="139">
        <f t="shared" si="218"/>
        <v>0</v>
      </c>
      <c r="AA499" s="139">
        <f t="shared" si="219"/>
        <v>7.8371169394205117E-3</v>
      </c>
      <c r="AB499" s="120">
        <f t="shared" si="220"/>
        <v>-9999</v>
      </c>
      <c r="AC499" s="139">
        <f t="shared" si="221"/>
        <v>0</v>
      </c>
      <c r="AD499" s="139">
        <f t="shared" si="222"/>
        <v>-9999</v>
      </c>
      <c r="AE499" s="139">
        <f t="shared" si="223"/>
        <v>0</v>
      </c>
      <c r="AF499" s="139">
        <f t="shared" si="224"/>
        <v>-9999</v>
      </c>
      <c r="AG499" s="143"/>
      <c r="AH499" s="139">
        <f t="shared" si="225"/>
        <v>-1.5583209659680162E-2</v>
      </c>
      <c r="AI499" s="139">
        <f t="shared" si="226"/>
        <v>1.0156854388407157</v>
      </c>
      <c r="AJ499" s="139">
        <f t="shared" si="227"/>
        <v>-0.65561619635665369</v>
      </c>
      <c r="AK499" s="139">
        <f t="shared" si="228"/>
        <v>2.5704960239620465E-2</v>
      </c>
      <c r="AL499" s="139">
        <f t="shared" si="229"/>
        <v>1.022902850585159</v>
      </c>
      <c r="AM499" s="139">
        <f t="shared" si="230"/>
        <v>0.56126581568819556</v>
      </c>
      <c r="AN499" s="139">
        <f t="shared" si="234"/>
        <v>51.262876019763496</v>
      </c>
      <c r="AO499" s="139">
        <f t="shared" si="234"/>
        <v>51.26287601976302</v>
      </c>
      <c r="AP499" s="139">
        <f t="shared" si="234"/>
        <v>51.262876019733497</v>
      </c>
      <c r="AQ499" s="139">
        <f t="shared" si="234"/>
        <v>51.262876017926274</v>
      </c>
      <c r="AR499" s="139">
        <f t="shared" si="234"/>
        <v>51.262875907298294</v>
      </c>
      <c r="AS499" s="139">
        <f t="shared" si="234"/>
        <v>51.262869135290259</v>
      </c>
      <c r="AT499" s="139">
        <f t="shared" si="234"/>
        <v>51.262454727093747</v>
      </c>
      <c r="AU499" s="139">
        <f t="shared" si="231"/>
        <v>51.237579503472098</v>
      </c>
    </row>
    <row r="500" spans="26:47" x14ac:dyDescent="0.2">
      <c r="Z500" s="139">
        <f t="shared" si="218"/>
        <v>0</v>
      </c>
      <c r="AA500" s="139">
        <f t="shared" si="219"/>
        <v>7.8371169394205117E-3</v>
      </c>
      <c r="AB500" s="120">
        <f t="shared" si="220"/>
        <v>-9999</v>
      </c>
      <c r="AC500" s="139">
        <f t="shared" si="221"/>
        <v>0</v>
      </c>
      <c r="AD500" s="139">
        <f t="shared" si="222"/>
        <v>-9999</v>
      </c>
      <c r="AE500" s="139">
        <f t="shared" si="223"/>
        <v>0</v>
      </c>
      <c r="AF500" s="139">
        <f t="shared" si="224"/>
        <v>-9999</v>
      </c>
      <c r="AG500" s="143"/>
      <c r="AH500" s="139">
        <f t="shared" si="225"/>
        <v>-1.5583209659680162E-2</v>
      </c>
      <c r="AI500" s="139">
        <f t="shared" si="226"/>
        <v>1.0156854388407157</v>
      </c>
      <c r="AJ500" s="139">
        <f t="shared" si="227"/>
        <v>-0.65561619635665369</v>
      </c>
      <c r="AK500" s="139">
        <f t="shared" si="228"/>
        <v>2.5704960239620465E-2</v>
      </c>
      <c r="AL500" s="139">
        <f t="shared" si="229"/>
        <v>1.022902850585159</v>
      </c>
      <c r="AM500" s="139">
        <f t="shared" si="230"/>
        <v>0.56126581568819556</v>
      </c>
      <c r="AN500" s="139">
        <f t="shared" si="234"/>
        <v>51.262876019763496</v>
      </c>
      <c r="AO500" s="139">
        <f t="shared" si="234"/>
        <v>51.26287601976302</v>
      </c>
      <c r="AP500" s="139">
        <f t="shared" si="234"/>
        <v>51.262876019733497</v>
      </c>
      <c r="AQ500" s="139">
        <f t="shared" si="234"/>
        <v>51.262876017926274</v>
      </c>
      <c r="AR500" s="139">
        <f t="shared" si="234"/>
        <v>51.262875907298294</v>
      </c>
      <c r="AS500" s="139">
        <f t="shared" si="234"/>
        <v>51.262869135290259</v>
      </c>
      <c r="AT500" s="139">
        <f t="shared" si="234"/>
        <v>51.262454727093747</v>
      </c>
      <c r="AU500" s="139">
        <f t="shared" si="231"/>
        <v>51.237579503472098</v>
      </c>
    </row>
    <row r="501" spans="26:47" x14ac:dyDescent="0.2">
      <c r="Z501" s="139">
        <f t="shared" si="218"/>
        <v>0</v>
      </c>
      <c r="AA501" s="139">
        <f t="shared" si="219"/>
        <v>7.8371169394205117E-3</v>
      </c>
      <c r="AB501" s="120">
        <f t="shared" si="220"/>
        <v>-9999</v>
      </c>
      <c r="AC501" s="139">
        <f t="shared" si="221"/>
        <v>0</v>
      </c>
      <c r="AD501" s="139">
        <f t="shared" si="222"/>
        <v>-9999</v>
      </c>
      <c r="AE501" s="139">
        <f t="shared" si="223"/>
        <v>0</v>
      </c>
      <c r="AF501" s="139">
        <f t="shared" si="224"/>
        <v>-9999</v>
      </c>
      <c r="AG501" s="143"/>
      <c r="AH501" s="139">
        <f t="shared" si="225"/>
        <v>-1.5583209659680162E-2</v>
      </c>
      <c r="AI501" s="139">
        <f t="shared" si="226"/>
        <v>1.0156854388407157</v>
      </c>
      <c r="AJ501" s="139">
        <f t="shared" si="227"/>
        <v>-0.65561619635665369</v>
      </c>
      <c r="AK501" s="139">
        <f t="shared" si="228"/>
        <v>2.5704960239620465E-2</v>
      </c>
      <c r="AL501" s="139">
        <f t="shared" si="229"/>
        <v>1.022902850585159</v>
      </c>
      <c r="AM501" s="139">
        <f t="shared" si="230"/>
        <v>0.56126581568819556</v>
      </c>
      <c r="AN501" s="139">
        <f t="shared" ref="AN501:AT510" si="235">$AU501+$AB$7*SIN(AO501)</f>
        <v>51.262876019763496</v>
      </c>
      <c r="AO501" s="139">
        <f t="shared" si="235"/>
        <v>51.26287601976302</v>
      </c>
      <c r="AP501" s="139">
        <f t="shared" si="235"/>
        <v>51.262876019733497</v>
      </c>
      <c r="AQ501" s="139">
        <f t="shared" si="235"/>
        <v>51.262876017926274</v>
      </c>
      <c r="AR501" s="139">
        <f t="shared" si="235"/>
        <v>51.262875907298294</v>
      </c>
      <c r="AS501" s="139">
        <f t="shared" si="235"/>
        <v>51.262869135290259</v>
      </c>
      <c r="AT501" s="139">
        <f t="shared" si="235"/>
        <v>51.262454727093747</v>
      </c>
      <c r="AU501" s="139">
        <f t="shared" si="231"/>
        <v>51.237579503472098</v>
      </c>
    </row>
    <row r="502" spans="26:47" x14ac:dyDescent="0.2">
      <c r="Z502" s="139">
        <f t="shared" si="218"/>
        <v>0</v>
      </c>
      <c r="AA502" s="139">
        <f t="shared" si="219"/>
        <v>7.8371169394205117E-3</v>
      </c>
      <c r="AB502" s="120">
        <f t="shared" si="220"/>
        <v>-9999</v>
      </c>
      <c r="AC502" s="139">
        <f t="shared" si="221"/>
        <v>0</v>
      </c>
      <c r="AD502" s="139">
        <f t="shared" si="222"/>
        <v>-9999</v>
      </c>
      <c r="AE502" s="139">
        <f t="shared" si="223"/>
        <v>0</v>
      </c>
      <c r="AF502" s="139">
        <f t="shared" si="224"/>
        <v>-9999</v>
      </c>
      <c r="AG502" s="143"/>
      <c r="AH502" s="139">
        <f t="shared" si="225"/>
        <v>-1.5583209659680162E-2</v>
      </c>
      <c r="AI502" s="139">
        <f t="shared" si="226"/>
        <v>1.0156854388407157</v>
      </c>
      <c r="AJ502" s="139">
        <f t="shared" si="227"/>
        <v>-0.65561619635665369</v>
      </c>
      <c r="AK502" s="139">
        <f t="shared" si="228"/>
        <v>2.5704960239620465E-2</v>
      </c>
      <c r="AL502" s="139">
        <f t="shared" si="229"/>
        <v>1.022902850585159</v>
      </c>
      <c r="AM502" s="139">
        <f t="shared" si="230"/>
        <v>0.56126581568819556</v>
      </c>
      <c r="AN502" s="139">
        <f t="shared" si="235"/>
        <v>51.262876019763496</v>
      </c>
      <c r="AO502" s="139">
        <f t="shared" si="235"/>
        <v>51.26287601976302</v>
      </c>
      <c r="AP502" s="139">
        <f t="shared" si="235"/>
        <v>51.262876019733497</v>
      </c>
      <c r="AQ502" s="139">
        <f t="shared" si="235"/>
        <v>51.262876017926274</v>
      </c>
      <c r="AR502" s="139">
        <f t="shared" si="235"/>
        <v>51.262875907298294</v>
      </c>
      <c r="AS502" s="139">
        <f t="shared" si="235"/>
        <v>51.262869135290259</v>
      </c>
      <c r="AT502" s="139">
        <f t="shared" si="235"/>
        <v>51.262454727093747</v>
      </c>
      <c r="AU502" s="139">
        <f t="shared" si="231"/>
        <v>51.237579503472098</v>
      </c>
    </row>
    <row r="503" spans="26:47" x14ac:dyDescent="0.2">
      <c r="Z503" s="139">
        <f t="shared" si="218"/>
        <v>0</v>
      </c>
      <c r="AA503" s="139">
        <f t="shared" si="219"/>
        <v>7.8371169394205117E-3</v>
      </c>
      <c r="AB503" s="120">
        <f t="shared" si="220"/>
        <v>-9999</v>
      </c>
      <c r="AC503" s="139">
        <f t="shared" si="221"/>
        <v>0</v>
      </c>
      <c r="AD503" s="139">
        <f t="shared" si="222"/>
        <v>-9999</v>
      </c>
      <c r="AE503" s="139">
        <f t="shared" si="223"/>
        <v>0</v>
      </c>
      <c r="AF503" s="139">
        <f t="shared" si="224"/>
        <v>-9999</v>
      </c>
      <c r="AG503" s="143"/>
      <c r="AH503" s="139">
        <f t="shared" si="225"/>
        <v>-1.5583209659680162E-2</v>
      </c>
      <c r="AI503" s="139">
        <f t="shared" si="226"/>
        <v>1.0156854388407157</v>
      </c>
      <c r="AJ503" s="139">
        <f t="shared" si="227"/>
        <v>-0.65561619635665369</v>
      </c>
      <c r="AK503" s="139">
        <f t="shared" si="228"/>
        <v>2.5704960239620465E-2</v>
      </c>
      <c r="AL503" s="139">
        <f t="shared" si="229"/>
        <v>1.022902850585159</v>
      </c>
      <c r="AM503" s="139">
        <f t="shared" si="230"/>
        <v>0.56126581568819556</v>
      </c>
      <c r="AN503" s="139">
        <f t="shared" si="235"/>
        <v>51.262876019763496</v>
      </c>
      <c r="AO503" s="139">
        <f t="shared" si="235"/>
        <v>51.26287601976302</v>
      </c>
      <c r="AP503" s="139">
        <f t="shared" si="235"/>
        <v>51.262876019733497</v>
      </c>
      <c r="AQ503" s="139">
        <f t="shared" si="235"/>
        <v>51.262876017926274</v>
      </c>
      <c r="AR503" s="139">
        <f t="shared" si="235"/>
        <v>51.262875907298294</v>
      </c>
      <c r="AS503" s="139">
        <f t="shared" si="235"/>
        <v>51.262869135290259</v>
      </c>
      <c r="AT503" s="139">
        <f t="shared" si="235"/>
        <v>51.262454727093747</v>
      </c>
      <c r="AU503" s="139">
        <f t="shared" si="231"/>
        <v>51.237579503472098</v>
      </c>
    </row>
    <row r="504" spans="26:47" x14ac:dyDescent="0.2">
      <c r="Z504" s="139">
        <f t="shared" si="218"/>
        <v>0</v>
      </c>
      <c r="AA504" s="139">
        <f t="shared" si="219"/>
        <v>7.8371169394205117E-3</v>
      </c>
      <c r="AB504" s="120">
        <f t="shared" si="220"/>
        <v>-9999</v>
      </c>
      <c r="AC504" s="139">
        <f t="shared" si="221"/>
        <v>0</v>
      </c>
      <c r="AD504" s="139">
        <f t="shared" si="222"/>
        <v>-9999</v>
      </c>
      <c r="AE504" s="139">
        <f t="shared" si="223"/>
        <v>0</v>
      </c>
      <c r="AF504" s="139">
        <f t="shared" si="224"/>
        <v>-9999</v>
      </c>
      <c r="AG504" s="143"/>
      <c r="AH504" s="139">
        <f t="shared" si="225"/>
        <v>-1.5583209659680162E-2</v>
      </c>
      <c r="AI504" s="139">
        <f t="shared" si="226"/>
        <v>1.0156854388407157</v>
      </c>
      <c r="AJ504" s="139">
        <f t="shared" si="227"/>
        <v>-0.65561619635665369</v>
      </c>
      <c r="AK504" s="139">
        <f t="shared" si="228"/>
        <v>2.5704960239620465E-2</v>
      </c>
      <c r="AL504" s="139">
        <f t="shared" si="229"/>
        <v>1.022902850585159</v>
      </c>
      <c r="AM504" s="139">
        <f t="shared" si="230"/>
        <v>0.56126581568819556</v>
      </c>
      <c r="AN504" s="139">
        <f t="shared" si="235"/>
        <v>51.262876019763496</v>
      </c>
      <c r="AO504" s="139">
        <f t="shared" si="235"/>
        <v>51.26287601976302</v>
      </c>
      <c r="AP504" s="139">
        <f t="shared" si="235"/>
        <v>51.262876019733497</v>
      </c>
      <c r="AQ504" s="139">
        <f t="shared" si="235"/>
        <v>51.262876017926274</v>
      </c>
      <c r="AR504" s="139">
        <f t="shared" si="235"/>
        <v>51.262875907298294</v>
      </c>
      <c r="AS504" s="139">
        <f t="shared" si="235"/>
        <v>51.262869135290259</v>
      </c>
      <c r="AT504" s="139">
        <f t="shared" si="235"/>
        <v>51.262454727093747</v>
      </c>
      <c r="AU504" s="139">
        <f t="shared" si="231"/>
        <v>51.237579503472098</v>
      </c>
    </row>
    <row r="505" spans="26:47" x14ac:dyDescent="0.2">
      <c r="Z505" s="139">
        <f t="shared" si="218"/>
        <v>0</v>
      </c>
      <c r="AA505" s="139">
        <f t="shared" si="219"/>
        <v>7.8371169394205117E-3</v>
      </c>
      <c r="AB505" s="120">
        <f t="shared" si="220"/>
        <v>-9999</v>
      </c>
      <c r="AC505" s="139">
        <f t="shared" si="221"/>
        <v>0</v>
      </c>
      <c r="AD505" s="139">
        <f t="shared" si="222"/>
        <v>-9999</v>
      </c>
      <c r="AE505" s="139">
        <f t="shared" si="223"/>
        <v>0</v>
      </c>
      <c r="AF505" s="139">
        <f t="shared" si="224"/>
        <v>-9999</v>
      </c>
      <c r="AG505" s="143"/>
      <c r="AH505" s="139">
        <f t="shared" si="225"/>
        <v>-1.5583209659680162E-2</v>
      </c>
      <c r="AI505" s="139">
        <f t="shared" si="226"/>
        <v>1.0156854388407157</v>
      </c>
      <c r="AJ505" s="139">
        <f t="shared" si="227"/>
        <v>-0.65561619635665369</v>
      </c>
      <c r="AK505" s="139">
        <f t="shared" si="228"/>
        <v>2.5704960239620465E-2</v>
      </c>
      <c r="AL505" s="139">
        <f t="shared" si="229"/>
        <v>1.022902850585159</v>
      </c>
      <c r="AM505" s="139">
        <f t="shared" si="230"/>
        <v>0.56126581568819556</v>
      </c>
      <c r="AN505" s="139">
        <f t="shared" si="235"/>
        <v>51.262876019763496</v>
      </c>
      <c r="AO505" s="139">
        <f t="shared" si="235"/>
        <v>51.26287601976302</v>
      </c>
      <c r="AP505" s="139">
        <f t="shared" si="235"/>
        <v>51.262876019733497</v>
      </c>
      <c r="AQ505" s="139">
        <f t="shared" si="235"/>
        <v>51.262876017926274</v>
      </c>
      <c r="AR505" s="139">
        <f t="shared" si="235"/>
        <v>51.262875907298294</v>
      </c>
      <c r="AS505" s="139">
        <f t="shared" si="235"/>
        <v>51.262869135290259</v>
      </c>
      <c r="AT505" s="139">
        <f t="shared" si="235"/>
        <v>51.262454727093747</v>
      </c>
      <c r="AU505" s="139">
        <f t="shared" si="231"/>
        <v>51.237579503472098</v>
      </c>
    </row>
    <row r="506" spans="26:47" x14ac:dyDescent="0.2">
      <c r="Z506" s="139">
        <f t="shared" si="218"/>
        <v>0</v>
      </c>
      <c r="AA506" s="139">
        <f t="shared" si="219"/>
        <v>7.8371169394205117E-3</v>
      </c>
      <c r="AB506" s="120">
        <f t="shared" si="220"/>
        <v>-9999</v>
      </c>
      <c r="AC506" s="139">
        <f t="shared" si="221"/>
        <v>0</v>
      </c>
      <c r="AD506" s="139">
        <f t="shared" si="222"/>
        <v>-9999</v>
      </c>
      <c r="AE506" s="139">
        <f t="shared" si="223"/>
        <v>0</v>
      </c>
      <c r="AF506" s="139">
        <f t="shared" si="224"/>
        <v>-9999</v>
      </c>
      <c r="AG506" s="143"/>
      <c r="AH506" s="139">
        <f t="shared" si="225"/>
        <v>-1.5583209659680162E-2</v>
      </c>
      <c r="AI506" s="139">
        <f t="shared" si="226"/>
        <v>1.0156854388407157</v>
      </c>
      <c r="AJ506" s="139">
        <f t="shared" si="227"/>
        <v>-0.65561619635665369</v>
      </c>
      <c r="AK506" s="139">
        <f t="shared" si="228"/>
        <v>2.5704960239620465E-2</v>
      </c>
      <c r="AL506" s="139">
        <f t="shared" si="229"/>
        <v>1.022902850585159</v>
      </c>
      <c r="AM506" s="139">
        <f t="shared" si="230"/>
        <v>0.56126581568819556</v>
      </c>
      <c r="AN506" s="139">
        <f t="shared" si="235"/>
        <v>51.262876019763496</v>
      </c>
      <c r="AO506" s="139">
        <f t="shared" si="235"/>
        <v>51.26287601976302</v>
      </c>
      <c r="AP506" s="139">
        <f t="shared" si="235"/>
        <v>51.262876019733497</v>
      </c>
      <c r="AQ506" s="139">
        <f t="shared" si="235"/>
        <v>51.262876017926274</v>
      </c>
      <c r="AR506" s="139">
        <f t="shared" si="235"/>
        <v>51.262875907298294</v>
      </c>
      <c r="AS506" s="139">
        <f t="shared" si="235"/>
        <v>51.262869135290259</v>
      </c>
      <c r="AT506" s="139">
        <f t="shared" si="235"/>
        <v>51.262454727093747</v>
      </c>
      <c r="AU506" s="139">
        <f t="shared" si="231"/>
        <v>51.237579503472098</v>
      </c>
    </row>
    <row r="507" spans="26:47" x14ac:dyDescent="0.2">
      <c r="Z507" s="139">
        <f t="shared" si="218"/>
        <v>0</v>
      </c>
      <c r="AA507" s="139">
        <f t="shared" si="219"/>
        <v>7.8371169394205117E-3</v>
      </c>
      <c r="AB507" s="120">
        <f t="shared" si="220"/>
        <v>-9999</v>
      </c>
      <c r="AC507" s="139">
        <f t="shared" si="221"/>
        <v>0</v>
      </c>
      <c r="AD507" s="139">
        <f t="shared" si="222"/>
        <v>-9999</v>
      </c>
      <c r="AE507" s="139">
        <f t="shared" si="223"/>
        <v>0</v>
      </c>
      <c r="AF507" s="139">
        <f t="shared" si="224"/>
        <v>-9999</v>
      </c>
      <c r="AG507" s="143"/>
      <c r="AH507" s="139">
        <f t="shared" si="225"/>
        <v>-1.5583209659680162E-2</v>
      </c>
      <c r="AI507" s="139">
        <f t="shared" si="226"/>
        <v>1.0156854388407157</v>
      </c>
      <c r="AJ507" s="139">
        <f t="shared" si="227"/>
        <v>-0.65561619635665369</v>
      </c>
      <c r="AK507" s="139">
        <f t="shared" si="228"/>
        <v>2.5704960239620465E-2</v>
      </c>
      <c r="AL507" s="139">
        <f t="shared" si="229"/>
        <v>1.022902850585159</v>
      </c>
      <c r="AM507" s="139">
        <f t="shared" si="230"/>
        <v>0.56126581568819556</v>
      </c>
      <c r="AN507" s="139">
        <f t="shared" si="235"/>
        <v>51.262876019763496</v>
      </c>
      <c r="AO507" s="139">
        <f t="shared" si="235"/>
        <v>51.26287601976302</v>
      </c>
      <c r="AP507" s="139">
        <f t="shared" si="235"/>
        <v>51.262876019733497</v>
      </c>
      <c r="AQ507" s="139">
        <f t="shared" si="235"/>
        <v>51.262876017926274</v>
      </c>
      <c r="AR507" s="139">
        <f t="shared" si="235"/>
        <v>51.262875907298294</v>
      </c>
      <c r="AS507" s="139">
        <f t="shared" si="235"/>
        <v>51.262869135290259</v>
      </c>
      <c r="AT507" s="139">
        <f t="shared" si="235"/>
        <v>51.262454727093747</v>
      </c>
      <c r="AU507" s="139">
        <f t="shared" si="231"/>
        <v>51.237579503472098</v>
      </c>
    </row>
    <row r="508" spans="26:47" x14ac:dyDescent="0.2">
      <c r="Z508" s="139">
        <f t="shared" si="218"/>
        <v>0</v>
      </c>
      <c r="AA508" s="139">
        <f t="shared" si="219"/>
        <v>7.8371169394205117E-3</v>
      </c>
      <c r="AB508" s="120">
        <f t="shared" si="220"/>
        <v>-9999</v>
      </c>
      <c r="AC508" s="139">
        <f t="shared" si="221"/>
        <v>0</v>
      </c>
      <c r="AD508" s="139">
        <f t="shared" si="222"/>
        <v>-9999</v>
      </c>
      <c r="AE508" s="139">
        <f t="shared" si="223"/>
        <v>0</v>
      </c>
      <c r="AF508" s="139">
        <f t="shared" si="224"/>
        <v>-9999</v>
      </c>
      <c r="AG508" s="143"/>
      <c r="AH508" s="139">
        <f t="shared" si="225"/>
        <v>-1.5583209659680162E-2</v>
      </c>
      <c r="AI508" s="139">
        <f t="shared" si="226"/>
        <v>1.0156854388407157</v>
      </c>
      <c r="AJ508" s="139">
        <f t="shared" si="227"/>
        <v>-0.65561619635665369</v>
      </c>
      <c r="AK508" s="139">
        <f t="shared" si="228"/>
        <v>2.5704960239620465E-2</v>
      </c>
      <c r="AL508" s="139">
        <f t="shared" si="229"/>
        <v>1.022902850585159</v>
      </c>
      <c r="AM508" s="139">
        <f t="shared" si="230"/>
        <v>0.56126581568819556</v>
      </c>
      <c r="AN508" s="139">
        <f t="shared" si="235"/>
        <v>51.262876019763496</v>
      </c>
      <c r="AO508" s="139">
        <f t="shared" si="235"/>
        <v>51.26287601976302</v>
      </c>
      <c r="AP508" s="139">
        <f t="shared" si="235"/>
        <v>51.262876019733497</v>
      </c>
      <c r="AQ508" s="139">
        <f t="shared" si="235"/>
        <v>51.262876017926274</v>
      </c>
      <c r="AR508" s="139">
        <f t="shared" si="235"/>
        <v>51.262875907298294</v>
      </c>
      <c r="AS508" s="139">
        <f t="shared" si="235"/>
        <v>51.262869135290259</v>
      </c>
      <c r="AT508" s="139">
        <f t="shared" si="235"/>
        <v>51.262454727093747</v>
      </c>
      <c r="AU508" s="139">
        <f t="shared" si="231"/>
        <v>51.237579503472098</v>
      </c>
    </row>
    <row r="509" spans="26:47" x14ac:dyDescent="0.2">
      <c r="Z509" s="139">
        <f t="shared" si="218"/>
        <v>0</v>
      </c>
      <c r="AA509" s="139">
        <f t="shared" si="219"/>
        <v>7.8371169394205117E-3</v>
      </c>
      <c r="AB509" s="120">
        <f t="shared" si="220"/>
        <v>-9999</v>
      </c>
      <c r="AC509" s="139">
        <f t="shared" si="221"/>
        <v>0</v>
      </c>
      <c r="AD509" s="139">
        <f t="shared" si="222"/>
        <v>-9999</v>
      </c>
      <c r="AE509" s="139">
        <f t="shared" si="223"/>
        <v>0</v>
      </c>
      <c r="AF509" s="139">
        <f t="shared" si="224"/>
        <v>-9999</v>
      </c>
      <c r="AG509" s="143"/>
      <c r="AH509" s="139">
        <f t="shared" si="225"/>
        <v>-1.5583209659680162E-2</v>
      </c>
      <c r="AI509" s="139">
        <f t="shared" si="226"/>
        <v>1.0156854388407157</v>
      </c>
      <c r="AJ509" s="139">
        <f t="shared" si="227"/>
        <v>-0.65561619635665369</v>
      </c>
      <c r="AK509" s="139">
        <f t="shared" si="228"/>
        <v>2.5704960239620465E-2</v>
      </c>
      <c r="AL509" s="139">
        <f t="shared" si="229"/>
        <v>1.022902850585159</v>
      </c>
      <c r="AM509" s="139">
        <f t="shared" si="230"/>
        <v>0.56126581568819556</v>
      </c>
      <c r="AN509" s="139">
        <f t="shared" si="235"/>
        <v>51.262876019763496</v>
      </c>
      <c r="AO509" s="139">
        <f t="shared" si="235"/>
        <v>51.26287601976302</v>
      </c>
      <c r="AP509" s="139">
        <f t="shared" si="235"/>
        <v>51.262876019733497</v>
      </c>
      <c r="AQ509" s="139">
        <f t="shared" si="235"/>
        <v>51.262876017926274</v>
      </c>
      <c r="AR509" s="139">
        <f t="shared" si="235"/>
        <v>51.262875907298294</v>
      </c>
      <c r="AS509" s="139">
        <f t="shared" si="235"/>
        <v>51.262869135290259</v>
      </c>
      <c r="AT509" s="139">
        <f t="shared" si="235"/>
        <v>51.262454727093747</v>
      </c>
      <c r="AU509" s="139">
        <f t="shared" si="231"/>
        <v>51.237579503472098</v>
      </c>
    </row>
    <row r="510" spans="26:47" x14ac:dyDescent="0.2">
      <c r="Z510" s="139">
        <f t="shared" si="218"/>
        <v>0</v>
      </c>
      <c r="AA510" s="139">
        <f t="shared" si="219"/>
        <v>7.8371169394205117E-3</v>
      </c>
      <c r="AB510" s="120">
        <f t="shared" si="220"/>
        <v>-9999</v>
      </c>
      <c r="AC510" s="139">
        <f t="shared" si="221"/>
        <v>0</v>
      </c>
      <c r="AD510" s="139">
        <f t="shared" si="222"/>
        <v>-9999</v>
      </c>
      <c r="AE510" s="139">
        <f t="shared" si="223"/>
        <v>0</v>
      </c>
      <c r="AF510" s="139">
        <f t="shared" si="224"/>
        <v>-9999</v>
      </c>
      <c r="AG510" s="143"/>
      <c r="AH510" s="139">
        <f t="shared" si="225"/>
        <v>-1.5583209659680162E-2</v>
      </c>
      <c r="AI510" s="139">
        <f t="shared" si="226"/>
        <v>1.0156854388407157</v>
      </c>
      <c r="AJ510" s="139">
        <f t="shared" si="227"/>
        <v>-0.65561619635665369</v>
      </c>
      <c r="AK510" s="139">
        <f t="shared" si="228"/>
        <v>2.5704960239620465E-2</v>
      </c>
      <c r="AL510" s="139">
        <f t="shared" si="229"/>
        <v>1.022902850585159</v>
      </c>
      <c r="AM510" s="139">
        <f t="shared" si="230"/>
        <v>0.56126581568819556</v>
      </c>
      <c r="AN510" s="139">
        <f t="shared" si="235"/>
        <v>51.262876019763496</v>
      </c>
      <c r="AO510" s="139">
        <f t="shared" si="235"/>
        <v>51.26287601976302</v>
      </c>
      <c r="AP510" s="139">
        <f t="shared" si="235"/>
        <v>51.262876019733497</v>
      </c>
      <c r="AQ510" s="139">
        <f t="shared" si="235"/>
        <v>51.262876017926274</v>
      </c>
      <c r="AR510" s="139">
        <f t="shared" si="235"/>
        <v>51.262875907298294</v>
      </c>
      <c r="AS510" s="139">
        <f t="shared" si="235"/>
        <v>51.262869135290259</v>
      </c>
      <c r="AT510" s="139">
        <f t="shared" si="235"/>
        <v>51.262454727093747</v>
      </c>
      <c r="AU510" s="139">
        <f t="shared" si="231"/>
        <v>51.237579503472098</v>
      </c>
    </row>
    <row r="511" spans="26:47" x14ac:dyDescent="0.2">
      <c r="Z511" s="139">
        <f t="shared" si="218"/>
        <v>0</v>
      </c>
      <c r="AA511" s="139">
        <f t="shared" si="219"/>
        <v>7.8371169394205117E-3</v>
      </c>
      <c r="AB511" s="120">
        <f t="shared" si="220"/>
        <v>-9999</v>
      </c>
      <c r="AC511" s="139">
        <f t="shared" si="221"/>
        <v>0</v>
      </c>
      <c r="AD511" s="139">
        <f t="shared" si="222"/>
        <v>-9999</v>
      </c>
      <c r="AE511" s="139">
        <f t="shared" si="223"/>
        <v>0</v>
      </c>
      <c r="AF511" s="139">
        <f t="shared" si="224"/>
        <v>-9999</v>
      </c>
      <c r="AG511" s="143"/>
      <c r="AH511" s="139">
        <f t="shared" si="225"/>
        <v>-1.5583209659680162E-2</v>
      </c>
      <c r="AI511" s="139">
        <f t="shared" si="226"/>
        <v>1.0156854388407157</v>
      </c>
      <c r="AJ511" s="139">
        <f t="shared" si="227"/>
        <v>-0.65561619635665369</v>
      </c>
      <c r="AK511" s="139">
        <f t="shared" si="228"/>
        <v>2.5704960239620465E-2</v>
      </c>
      <c r="AL511" s="139">
        <f t="shared" si="229"/>
        <v>1.022902850585159</v>
      </c>
      <c r="AM511" s="139">
        <f t="shared" si="230"/>
        <v>0.56126581568819556</v>
      </c>
      <c r="AN511" s="139">
        <f t="shared" ref="AN511:AT520" si="236">$AU511+$AB$7*SIN(AO511)</f>
        <v>51.262876019763496</v>
      </c>
      <c r="AO511" s="139">
        <f t="shared" si="236"/>
        <v>51.26287601976302</v>
      </c>
      <c r="AP511" s="139">
        <f t="shared" si="236"/>
        <v>51.262876019733497</v>
      </c>
      <c r="AQ511" s="139">
        <f t="shared" si="236"/>
        <v>51.262876017926274</v>
      </c>
      <c r="AR511" s="139">
        <f t="shared" si="236"/>
        <v>51.262875907298294</v>
      </c>
      <c r="AS511" s="139">
        <f t="shared" si="236"/>
        <v>51.262869135290259</v>
      </c>
      <c r="AT511" s="139">
        <f t="shared" si="236"/>
        <v>51.262454727093747</v>
      </c>
      <c r="AU511" s="139">
        <f t="shared" si="231"/>
        <v>51.237579503472098</v>
      </c>
    </row>
    <row r="512" spans="26:47" x14ac:dyDescent="0.2">
      <c r="Z512" s="139">
        <f t="shared" si="218"/>
        <v>0</v>
      </c>
      <c r="AA512" s="139">
        <f t="shared" si="219"/>
        <v>7.8371169394205117E-3</v>
      </c>
      <c r="AB512" s="120">
        <f t="shared" si="220"/>
        <v>-9999</v>
      </c>
      <c r="AC512" s="139">
        <f t="shared" si="221"/>
        <v>0</v>
      </c>
      <c r="AD512" s="139">
        <f t="shared" si="222"/>
        <v>-9999</v>
      </c>
      <c r="AE512" s="139">
        <f t="shared" si="223"/>
        <v>0</v>
      </c>
      <c r="AF512" s="139">
        <f t="shared" si="224"/>
        <v>-9999</v>
      </c>
      <c r="AG512" s="143"/>
      <c r="AH512" s="139">
        <f t="shared" si="225"/>
        <v>-1.5583209659680162E-2</v>
      </c>
      <c r="AI512" s="139">
        <f t="shared" si="226"/>
        <v>1.0156854388407157</v>
      </c>
      <c r="AJ512" s="139">
        <f t="shared" si="227"/>
        <v>-0.65561619635665369</v>
      </c>
      <c r="AK512" s="139">
        <f t="shared" si="228"/>
        <v>2.5704960239620465E-2</v>
      </c>
      <c r="AL512" s="139">
        <f t="shared" si="229"/>
        <v>1.022902850585159</v>
      </c>
      <c r="AM512" s="139">
        <f t="shared" si="230"/>
        <v>0.56126581568819556</v>
      </c>
      <c r="AN512" s="139">
        <f t="shared" si="236"/>
        <v>51.262876019763496</v>
      </c>
      <c r="AO512" s="139">
        <f t="shared" si="236"/>
        <v>51.26287601976302</v>
      </c>
      <c r="AP512" s="139">
        <f t="shared" si="236"/>
        <v>51.262876019733497</v>
      </c>
      <c r="AQ512" s="139">
        <f t="shared" si="236"/>
        <v>51.262876017926274</v>
      </c>
      <c r="AR512" s="139">
        <f t="shared" si="236"/>
        <v>51.262875907298294</v>
      </c>
      <c r="AS512" s="139">
        <f t="shared" si="236"/>
        <v>51.262869135290259</v>
      </c>
      <c r="AT512" s="139">
        <f t="shared" si="236"/>
        <v>51.262454727093747</v>
      </c>
      <c r="AU512" s="139">
        <f t="shared" si="231"/>
        <v>51.237579503472098</v>
      </c>
    </row>
    <row r="513" spans="26:64" x14ac:dyDescent="0.2">
      <c r="Z513" s="139">
        <f t="shared" si="218"/>
        <v>0</v>
      </c>
      <c r="AA513" s="139">
        <f t="shared" si="219"/>
        <v>7.8371169394205117E-3</v>
      </c>
      <c r="AB513" s="120">
        <f t="shared" si="220"/>
        <v>-9999</v>
      </c>
      <c r="AC513" s="139">
        <f t="shared" si="221"/>
        <v>0</v>
      </c>
      <c r="AD513" s="139">
        <f t="shared" si="222"/>
        <v>-9999</v>
      </c>
      <c r="AE513" s="139">
        <f t="shared" si="223"/>
        <v>0</v>
      </c>
      <c r="AF513" s="139">
        <f t="shared" si="224"/>
        <v>-9999</v>
      </c>
      <c r="AG513" s="143"/>
      <c r="AH513" s="139">
        <f t="shared" si="225"/>
        <v>-1.5583209659680162E-2</v>
      </c>
      <c r="AI513" s="139">
        <f t="shared" si="226"/>
        <v>1.0156854388407157</v>
      </c>
      <c r="AJ513" s="139">
        <f t="shared" si="227"/>
        <v>-0.65561619635665369</v>
      </c>
      <c r="AK513" s="139">
        <f t="shared" si="228"/>
        <v>2.5704960239620465E-2</v>
      </c>
      <c r="AL513" s="139">
        <f t="shared" si="229"/>
        <v>1.022902850585159</v>
      </c>
      <c r="AM513" s="139">
        <f t="shared" si="230"/>
        <v>0.56126581568819556</v>
      </c>
      <c r="AN513" s="139">
        <f t="shared" si="236"/>
        <v>51.262876019763496</v>
      </c>
      <c r="AO513" s="139">
        <f t="shared" si="236"/>
        <v>51.26287601976302</v>
      </c>
      <c r="AP513" s="139">
        <f t="shared" si="236"/>
        <v>51.262876019733497</v>
      </c>
      <c r="AQ513" s="139">
        <f t="shared" si="236"/>
        <v>51.262876017926274</v>
      </c>
      <c r="AR513" s="139">
        <f t="shared" si="236"/>
        <v>51.262875907298294</v>
      </c>
      <c r="AS513" s="139">
        <f t="shared" si="236"/>
        <v>51.262869135290259</v>
      </c>
      <c r="AT513" s="139">
        <f t="shared" si="236"/>
        <v>51.262454727093747</v>
      </c>
      <c r="AU513" s="139">
        <f t="shared" si="231"/>
        <v>51.237579503472098</v>
      </c>
    </row>
    <row r="514" spans="26:64" x14ac:dyDescent="0.2">
      <c r="Z514" s="139">
        <f t="shared" si="218"/>
        <v>0</v>
      </c>
      <c r="AA514" s="139">
        <f t="shared" si="219"/>
        <v>7.8371169394205117E-3</v>
      </c>
      <c r="AB514" s="120">
        <f t="shared" si="220"/>
        <v>-9999</v>
      </c>
      <c r="AC514" s="139">
        <f t="shared" si="221"/>
        <v>0</v>
      </c>
      <c r="AD514" s="139">
        <f t="shared" si="222"/>
        <v>-9999</v>
      </c>
      <c r="AE514" s="139">
        <f t="shared" si="223"/>
        <v>0</v>
      </c>
      <c r="AF514" s="139">
        <f t="shared" si="224"/>
        <v>-9999</v>
      </c>
      <c r="AG514" s="143"/>
      <c r="AH514" s="139">
        <f t="shared" si="225"/>
        <v>-1.5583209659680162E-2</v>
      </c>
      <c r="AI514" s="139">
        <f t="shared" si="226"/>
        <v>1.0156854388407157</v>
      </c>
      <c r="AJ514" s="139">
        <f t="shared" si="227"/>
        <v>-0.65561619635665369</v>
      </c>
      <c r="AK514" s="139">
        <f t="shared" si="228"/>
        <v>2.5704960239620465E-2</v>
      </c>
      <c r="AL514" s="139">
        <f t="shared" si="229"/>
        <v>1.022902850585159</v>
      </c>
      <c r="AM514" s="139">
        <f t="shared" si="230"/>
        <v>0.56126581568819556</v>
      </c>
      <c r="AN514" s="139">
        <f t="shared" si="236"/>
        <v>51.262876019763496</v>
      </c>
      <c r="AO514" s="139">
        <f t="shared" si="236"/>
        <v>51.26287601976302</v>
      </c>
      <c r="AP514" s="139">
        <f t="shared" si="236"/>
        <v>51.262876019733497</v>
      </c>
      <c r="AQ514" s="139">
        <f t="shared" si="236"/>
        <v>51.262876017926274</v>
      </c>
      <c r="AR514" s="139">
        <f t="shared" si="236"/>
        <v>51.262875907298294</v>
      </c>
      <c r="AS514" s="139">
        <f t="shared" si="236"/>
        <v>51.262869135290259</v>
      </c>
      <c r="AT514" s="139">
        <f t="shared" si="236"/>
        <v>51.262454727093747</v>
      </c>
      <c r="AU514" s="139">
        <f t="shared" si="231"/>
        <v>51.237579503472098</v>
      </c>
    </row>
    <row r="515" spans="26:64" x14ac:dyDescent="0.2">
      <c r="Z515" s="139">
        <f t="shared" si="218"/>
        <v>0</v>
      </c>
      <c r="AA515" s="139">
        <f t="shared" si="219"/>
        <v>7.8371169394205117E-3</v>
      </c>
      <c r="AB515" s="120">
        <f t="shared" si="220"/>
        <v>-9999</v>
      </c>
      <c r="AC515" s="139">
        <f t="shared" si="221"/>
        <v>0</v>
      </c>
      <c r="AD515" s="139">
        <f t="shared" si="222"/>
        <v>-9999</v>
      </c>
      <c r="AE515" s="139">
        <f t="shared" si="223"/>
        <v>0</v>
      </c>
      <c r="AF515" s="139">
        <f t="shared" si="224"/>
        <v>-9999</v>
      </c>
      <c r="AG515" s="143"/>
      <c r="AH515" s="139">
        <f t="shared" si="225"/>
        <v>-1.5583209659680162E-2</v>
      </c>
      <c r="AI515" s="139">
        <f t="shared" si="226"/>
        <v>1.0156854388407157</v>
      </c>
      <c r="AJ515" s="139">
        <f t="shared" si="227"/>
        <v>-0.65561619635665369</v>
      </c>
      <c r="AK515" s="139">
        <f t="shared" si="228"/>
        <v>2.5704960239620465E-2</v>
      </c>
      <c r="AL515" s="139">
        <f t="shared" si="229"/>
        <v>1.022902850585159</v>
      </c>
      <c r="AM515" s="139">
        <f t="shared" si="230"/>
        <v>0.56126581568819556</v>
      </c>
      <c r="AN515" s="139">
        <f t="shared" si="236"/>
        <v>51.262876019763496</v>
      </c>
      <c r="AO515" s="139">
        <f t="shared" si="236"/>
        <v>51.26287601976302</v>
      </c>
      <c r="AP515" s="139">
        <f t="shared" si="236"/>
        <v>51.262876019733497</v>
      </c>
      <c r="AQ515" s="139">
        <f t="shared" si="236"/>
        <v>51.262876017926274</v>
      </c>
      <c r="AR515" s="139">
        <f t="shared" si="236"/>
        <v>51.262875907298294</v>
      </c>
      <c r="AS515" s="139">
        <f t="shared" si="236"/>
        <v>51.262869135290259</v>
      </c>
      <c r="AT515" s="139">
        <f t="shared" si="236"/>
        <v>51.262454727093747</v>
      </c>
      <c r="AU515" s="139">
        <f t="shared" si="231"/>
        <v>51.237579503472098</v>
      </c>
      <c r="AV515" s="120"/>
    </row>
    <row r="516" spans="26:64" x14ac:dyDescent="0.2">
      <c r="Z516" s="139">
        <f t="shared" si="218"/>
        <v>0</v>
      </c>
      <c r="AA516" s="139">
        <f t="shared" si="219"/>
        <v>7.8371169394205117E-3</v>
      </c>
      <c r="AB516" s="120">
        <f t="shared" si="220"/>
        <v>-9999</v>
      </c>
      <c r="AC516" s="139">
        <f t="shared" si="221"/>
        <v>0</v>
      </c>
      <c r="AD516" s="139">
        <f t="shared" si="222"/>
        <v>-9999</v>
      </c>
      <c r="AE516" s="139">
        <f t="shared" si="223"/>
        <v>0</v>
      </c>
      <c r="AF516" s="139">
        <f t="shared" si="224"/>
        <v>-9999</v>
      </c>
      <c r="AG516" s="143"/>
      <c r="AH516" s="139">
        <f t="shared" si="225"/>
        <v>-1.5583209659680162E-2</v>
      </c>
      <c r="AI516" s="139">
        <f t="shared" si="226"/>
        <v>1.0156854388407157</v>
      </c>
      <c r="AJ516" s="139">
        <f t="shared" si="227"/>
        <v>-0.65561619635665369</v>
      </c>
      <c r="AK516" s="139">
        <f t="shared" si="228"/>
        <v>2.5704960239620465E-2</v>
      </c>
      <c r="AL516" s="139">
        <f t="shared" si="229"/>
        <v>1.022902850585159</v>
      </c>
      <c r="AM516" s="139">
        <f t="shared" si="230"/>
        <v>0.56126581568819556</v>
      </c>
      <c r="AN516" s="139">
        <f t="shared" si="236"/>
        <v>51.262876019763496</v>
      </c>
      <c r="AO516" s="139">
        <f t="shared" si="236"/>
        <v>51.26287601976302</v>
      </c>
      <c r="AP516" s="139">
        <f t="shared" si="236"/>
        <v>51.262876019733497</v>
      </c>
      <c r="AQ516" s="139">
        <f t="shared" si="236"/>
        <v>51.262876017926274</v>
      </c>
      <c r="AR516" s="139">
        <f t="shared" si="236"/>
        <v>51.262875907298294</v>
      </c>
      <c r="AS516" s="139">
        <f t="shared" si="236"/>
        <v>51.262869135290259</v>
      </c>
      <c r="AT516" s="139">
        <f t="shared" si="236"/>
        <v>51.262454727093747</v>
      </c>
      <c r="AU516" s="139">
        <f t="shared" si="231"/>
        <v>51.237579503472098</v>
      </c>
    </row>
    <row r="517" spans="26:64" x14ac:dyDescent="0.2">
      <c r="Z517" s="139">
        <f t="shared" si="218"/>
        <v>0</v>
      </c>
      <c r="AA517" s="139">
        <f t="shared" si="219"/>
        <v>7.8371169394205117E-3</v>
      </c>
      <c r="AB517" s="120">
        <f t="shared" si="220"/>
        <v>-9999</v>
      </c>
      <c r="AC517" s="139">
        <f t="shared" si="221"/>
        <v>0</v>
      </c>
      <c r="AD517" s="139">
        <f t="shared" si="222"/>
        <v>-9999</v>
      </c>
      <c r="AE517" s="139">
        <f t="shared" si="223"/>
        <v>0</v>
      </c>
      <c r="AF517" s="139">
        <f t="shared" si="224"/>
        <v>-9999</v>
      </c>
      <c r="AG517" s="143"/>
      <c r="AH517" s="139">
        <f t="shared" si="225"/>
        <v>-1.5583209659680162E-2</v>
      </c>
      <c r="AI517" s="139">
        <f t="shared" si="226"/>
        <v>1.0156854388407157</v>
      </c>
      <c r="AJ517" s="139">
        <f t="shared" si="227"/>
        <v>-0.65561619635665369</v>
      </c>
      <c r="AK517" s="139">
        <f t="shared" si="228"/>
        <v>2.5704960239620465E-2</v>
      </c>
      <c r="AL517" s="139">
        <f t="shared" si="229"/>
        <v>1.022902850585159</v>
      </c>
      <c r="AM517" s="139">
        <f t="shared" si="230"/>
        <v>0.56126581568819556</v>
      </c>
      <c r="AN517" s="139">
        <f t="shared" si="236"/>
        <v>51.262876019763496</v>
      </c>
      <c r="AO517" s="139">
        <f t="shared" si="236"/>
        <v>51.26287601976302</v>
      </c>
      <c r="AP517" s="139">
        <f t="shared" si="236"/>
        <v>51.262876019733497</v>
      </c>
      <c r="AQ517" s="139">
        <f t="shared" si="236"/>
        <v>51.262876017926274</v>
      </c>
      <c r="AR517" s="139">
        <f t="shared" si="236"/>
        <v>51.262875907298294</v>
      </c>
      <c r="AS517" s="139">
        <f t="shared" si="236"/>
        <v>51.262869135290259</v>
      </c>
      <c r="AT517" s="139">
        <f t="shared" si="236"/>
        <v>51.262454727093747</v>
      </c>
      <c r="AU517" s="139">
        <f t="shared" si="231"/>
        <v>51.237579503472098</v>
      </c>
    </row>
    <row r="518" spans="26:64" x14ac:dyDescent="0.2">
      <c r="Z518" s="139">
        <f t="shared" si="218"/>
        <v>0</v>
      </c>
      <c r="AA518" s="139">
        <f t="shared" si="219"/>
        <v>7.8371169394205117E-3</v>
      </c>
      <c r="AB518" s="120">
        <f t="shared" si="220"/>
        <v>-9999</v>
      </c>
      <c r="AC518" s="139">
        <f t="shared" si="221"/>
        <v>0</v>
      </c>
      <c r="AD518" s="139">
        <f t="shared" si="222"/>
        <v>-9999</v>
      </c>
      <c r="AE518" s="139">
        <f t="shared" si="223"/>
        <v>0</v>
      </c>
      <c r="AF518" s="139">
        <f t="shared" si="224"/>
        <v>-9999</v>
      </c>
      <c r="AG518" s="143"/>
      <c r="AH518" s="139">
        <f t="shared" si="225"/>
        <v>-1.5583209659680162E-2</v>
      </c>
      <c r="AI518" s="139">
        <f t="shared" si="226"/>
        <v>1.0156854388407157</v>
      </c>
      <c r="AJ518" s="139">
        <f t="shared" si="227"/>
        <v>-0.65561619635665369</v>
      </c>
      <c r="AK518" s="139">
        <f t="shared" si="228"/>
        <v>2.5704960239620465E-2</v>
      </c>
      <c r="AL518" s="139">
        <f t="shared" si="229"/>
        <v>1.022902850585159</v>
      </c>
      <c r="AM518" s="139">
        <f t="shared" si="230"/>
        <v>0.56126581568819556</v>
      </c>
      <c r="AN518" s="139">
        <f t="shared" si="236"/>
        <v>51.262876019763496</v>
      </c>
      <c r="AO518" s="139">
        <f t="shared" si="236"/>
        <v>51.26287601976302</v>
      </c>
      <c r="AP518" s="139">
        <f t="shared" si="236"/>
        <v>51.262876019733497</v>
      </c>
      <c r="AQ518" s="139">
        <f t="shared" si="236"/>
        <v>51.262876017926274</v>
      </c>
      <c r="AR518" s="139">
        <f t="shared" si="236"/>
        <v>51.262875907298294</v>
      </c>
      <c r="AS518" s="139">
        <f t="shared" si="236"/>
        <v>51.262869135290259</v>
      </c>
      <c r="AT518" s="139">
        <f t="shared" si="236"/>
        <v>51.262454727093747</v>
      </c>
      <c r="AU518" s="139">
        <f t="shared" si="231"/>
        <v>51.237579503472098</v>
      </c>
      <c r="AV518" s="120"/>
    </row>
    <row r="519" spans="26:64" x14ac:dyDescent="0.2">
      <c r="Z519" s="139">
        <f t="shared" si="218"/>
        <v>0</v>
      </c>
      <c r="AA519" s="139">
        <f t="shared" si="219"/>
        <v>7.8371169394205117E-3</v>
      </c>
      <c r="AB519" s="120">
        <f t="shared" si="220"/>
        <v>-9999</v>
      </c>
      <c r="AC519" s="139">
        <f t="shared" si="221"/>
        <v>0</v>
      </c>
      <c r="AD519" s="139">
        <f t="shared" si="222"/>
        <v>-9999</v>
      </c>
      <c r="AE519" s="139">
        <f t="shared" si="223"/>
        <v>0</v>
      </c>
      <c r="AF519" s="139">
        <f t="shared" si="224"/>
        <v>-9999</v>
      </c>
      <c r="AG519" s="143"/>
      <c r="AH519" s="139">
        <f t="shared" si="225"/>
        <v>-1.5583209659680162E-2</v>
      </c>
      <c r="AI519" s="139">
        <f t="shared" si="226"/>
        <v>1.0156854388407157</v>
      </c>
      <c r="AJ519" s="139">
        <f t="shared" si="227"/>
        <v>-0.65561619635665369</v>
      </c>
      <c r="AK519" s="139">
        <f t="shared" si="228"/>
        <v>2.5704960239620465E-2</v>
      </c>
      <c r="AL519" s="139">
        <f t="shared" si="229"/>
        <v>1.022902850585159</v>
      </c>
      <c r="AM519" s="139">
        <f t="shared" si="230"/>
        <v>0.56126581568819556</v>
      </c>
      <c r="AN519" s="139">
        <f t="shared" si="236"/>
        <v>51.262876019763496</v>
      </c>
      <c r="AO519" s="139">
        <f t="shared" si="236"/>
        <v>51.26287601976302</v>
      </c>
      <c r="AP519" s="139">
        <f t="shared" si="236"/>
        <v>51.262876019733497</v>
      </c>
      <c r="AQ519" s="139">
        <f t="shared" si="236"/>
        <v>51.262876017926274</v>
      </c>
      <c r="AR519" s="139">
        <f t="shared" si="236"/>
        <v>51.262875907298294</v>
      </c>
      <c r="AS519" s="139">
        <f t="shared" si="236"/>
        <v>51.262869135290259</v>
      </c>
      <c r="AT519" s="139">
        <f t="shared" si="236"/>
        <v>51.262454727093747</v>
      </c>
      <c r="AU519" s="139">
        <f t="shared" si="231"/>
        <v>51.237579503472098</v>
      </c>
      <c r="AV519" s="120"/>
      <c r="AW519" s="120"/>
      <c r="AX519" s="120"/>
      <c r="AY519" s="120"/>
      <c r="AZ519" s="120"/>
      <c r="BA519" s="120"/>
      <c r="BB519" s="120"/>
      <c r="BC519" s="120"/>
      <c r="BD519" s="120"/>
      <c r="BE519" s="120"/>
      <c r="BF519" s="120"/>
      <c r="BG519" s="120"/>
      <c r="BH519" s="120"/>
      <c r="BI519" s="120"/>
      <c r="BJ519" s="120"/>
      <c r="BK519" s="120"/>
      <c r="BL519" s="120"/>
    </row>
    <row r="520" spans="26:64" x14ac:dyDescent="0.2">
      <c r="Z520" s="139">
        <f t="shared" si="218"/>
        <v>0</v>
      </c>
      <c r="AA520" s="139">
        <f t="shared" si="219"/>
        <v>7.8371169394205117E-3</v>
      </c>
      <c r="AB520" s="120">
        <f t="shared" si="220"/>
        <v>-9999</v>
      </c>
      <c r="AC520" s="139">
        <f t="shared" si="221"/>
        <v>0</v>
      </c>
      <c r="AD520" s="139">
        <f t="shared" si="222"/>
        <v>-9999</v>
      </c>
      <c r="AE520" s="139">
        <f t="shared" si="223"/>
        <v>0</v>
      </c>
      <c r="AF520" s="139">
        <f t="shared" si="224"/>
        <v>-9999</v>
      </c>
      <c r="AG520" s="143"/>
      <c r="AH520" s="139">
        <f t="shared" si="225"/>
        <v>-1.5583209659680162E-2</v>
      </c>
      <c r="AI520" s="139">
        <f t="shared" si="226"/>
        <v>1.0156854388407157</v>
      </c>
      <c r="AJ520" s="139">
        <f t="shared" si="227"/>
        <v>-0.65561619635665369</v>
      </c>
      <c r="AK520" s="139">
        <f t="shared" si="228"/>
        <v>2.5704960239620465E-2</v>
      </c>
      <c r="AL520" s="139">
        <f t="shared" si="229"/>
        <v>1.022902850585159</v>
      </c>
      <c r="AM520" s="139">
        <f t="shared" si="230"/>
        <v>0.56126581568819556</v>
      </c>
      <c r="AN520" s="139">
        <f t="shared" si="236"/>
        <v>51.262876019763496</v>
      </c>
      <c r="AO520" s="139">
        <f t="shared" si="236"/>
        <v>51.26287601976302</v>
      </c>
      <c r="AP520" s="139">
        <f t="shared" si="236"/>
        <v>51.262876019733497</v>
      </c>
      <c r="AQ520" s="139">
        <f t="shared" si="236"/>
        <v>51.262876017926274</v>
      </c>
      <c r="AR520" s="139">
        <f t="shared" si="236"/>
        <v>51.262875907298294</v>
      </c>
      <c r="AS520" s="139">
        <f t="shared" si="236"/>
        <v>51.262869135290259</v>
      </c>
      <c r="AT520" s="139">
        <f t="shared" si="236"/>
        <v>51.262454727093747</v>
      </c>
      <c r="AU520" s="139">
        <f t="shared" si="231"/>
        <v>51.237579503472098</v>
      </c>
    </row>
    <row r="521" spans="26:64" x14ac:dyDescent="0.2">
      <c r="Z521" s="139">
        <f t="shared" si="218"/>
        <v>0</v>
      </c>
      <c r="AA521" s="139">
        <f t="shared" si="219"/>
        <v>7.8371169394205117E-3</v>
      </c>
      <c r="AB521" s="120">
        <f t="shared" si="220"/>
        <v>-9999</v>
      </c>
      <c r="AC521" s="139">
        <f t="shared" si="221"/>
        <v>0</v>
      </c>
      <c r="AD521" s="139">
        <f t="shared" si="222"/>
        <v>-9999</v>
      </c>
      <c r="AE521" s="139">
        <f t="shared" si="223"/>
        <v>0</v>
      </c>
      <c r="AF521" s="139">
        <f t="shared" si="224"/>
        <v>-9999</v>
      </c>
      <c r="AG521" s="143"/>
      <c r="AH521" s="139">
        <f t="shared" si="225"/>
        <v>-1.5583209659680162E-2</v>
      </c>
      <c r="AI521" s="139">
        <f t="shared" si="226"/>
        <v>1.0156854388407157</v>
      </c>
      <c r="AJ521" s="139">
        <f t="shared" si="227"/>
        <v>-0.65561619635665369</v>
      </c>
      <c r="AK521" s="139">
        <f t="shared" si="228"/>
        <v>2.5704960239620465E-2</v>
      </c>
      <c r="AL521" s="139">
        <f t="shared" si="229"/>
        <v>1.022902850585159</v>
      </c>
      <c r="AM521" s="139">
        <f t="shared" si="230"/>
        <v>0.56126581568819556</v>
      </c>
      <c r="AN521" s="139">
        <f t="shared" ref="AN521:AT530" si="237">$AU521+$AB$7*SIN(AO521)</f>
        <v>51.262876019763496</v>
      </c>
      <c r="AO521" s="139">
        <f t="shared" si="237"/>
        <v>51.26287601976302</v>
      </c>
      <c r="AP521" s="139">
        <f t="shared" si="237"/>
        <v>51.262876019733497</v>
      </c>
      <c r="AQ521" s="139">
        <f t="shared" si="237"/>
        <v>51.262876017926274</v>
      </c>
      <c r="AR521" s="139">
        <f t="shared" si="237"/>
        <v>51.262875907298294</v>
      </c>
      <c r="AS521" s="139">
        <f t="shared" si="237"/>
        <v>51.262869135290259</v>
      </c>
      <c r="AT521" s="139">
        <f t="shared" si="237"/>
        <v>51.262454727093747</v>
      </c>
      <c r="AU521" s="139">
        <f t="shared" si="231"/>
        <v>51.237579503472098</v>
      </c>
    </row>
    <row r="522" spans="26:64" x14ac:dyDescent="0.2">
      <c r="Z522" s="139">
        <f t="shared" si="218"/>
        <v>0</v>
      </c>
      <c r="AA522" s="139">
        <f t="shared" si="219"/>
        <v>7.8371169394205117E-3</v>
      </c>
      <c r="AB522" s="120">
        <f t="shared" si="220"/>
        <v>-9999</v>
      </c>
      <c r="AC522" s="139">
        <f t="shared" si="221"/>
        <v>0</v>
      </c>
      <c r="AD522" s="139">
        <f t="shared" si="222"/>
        <v>-9999</v>
      </c>
      <c r="AE522" s="139">
        <f t="shared" si="223"/>
        <v>0</v>
      </c>
      <c r="AF522" s="139">
        <f t="shared" si="224"/>
        <v>-9999</v>
      </c>
      <c r="AG522" s="143"/>
      <c r="AH522" s="139">
        <f t="shared" si="225"/>
        <v>-1.5583209659680162E-2</v>
      </c>
      <c r="AI522" s="139">
        <f t="shared" si="226"/>
        <v>1.0156854388407157</v>
      </c>
      <c r="AJ522" s="139">
        <f t="shared" si="227"/>
        <v>-0.65561619635665369</v>
      </c>
      <c r="AK522" s="139">
        <f t="shared" si="228"/>
        <v>2.5704960239620465E-2</v>
      </c>
      <c r="AL522" s="139">
        <f t="shared" si="229"/>
        <v>1.022902850585159</v>
      </c>
      <c r="AM522" s="139">
        <f t="shared" si="230"/>
        <v>0.56126581568819556</v>
      </c>
      <c r="AN522" s="139">
        <f t="shared" si="237"/>
        <v>51.262876019763496</v>
      </c>
      <c r="AO522" s="139">
        <f t="shared" si="237"/>
        <v>51.26287601976302</v>
      </c>
      <c r="AP522" s="139">
        <f t="shared" si="237"/>
        <v>51.262876019733497</v>
      </c>
      <c r="AQ522" s="139">
        <f t="shared" si="237"/>
        <v>51.262876017926274</v>
      </c>
      <c r="AR522" s="139">
        <f t="shared" si="237"/>
        <v>51.262875907298294</v>
      </c>
      <c r="AS522" s="139">
        <f t="shared" si="237"/>
        <v>51.262869135290259</v>
      </c>
      <c r="AT522" s="139">
        <f t="shared" si="237"/>
        <v>51.262454727093747</v>
      </c>
      <c r="AU522" s="139">
        <f t="shared" si="231"/>
        <v>51.237579503472098</v>
      </c>
    </row>
    <row r="523" spans="26:64" x14ac:dyDescent="0.2">
      <c r="Z523" s="139">
        <f t="shared" si="218"/>
        <v>0</v>
      </c>
      <c r="AA523" s="139">
        <f t="shared" si="219"/>
        <v>7.8371169394205117E-3</v>
      </c>
      <c r="AB523" s="120">
        <f t="shared" si="220"/>
        <v>-9999</v>
      </c>
      <c r="AC523" s="139">
        <f t="shared" si="221"/>
        <v>0</v>
      </c>
      <c r="AD523" s="139">
        <f t="shared" si="222"/>
        <v>-9999</v>
      </c>
      <c r="AE523" s="139">
        <f t="shared" si="223"/>
        <v>0</v>
      </c>
      <c r="AF523" s="139">
        <f t="shared" si="224"/>
        <v>-9999</v>
      </c>
      <c r="AG523" s="143"/>
      <c r="AH523" s="139">
        <f t="shared" si="225"/>
        <v>-1.5583209659680162E-2</v>
      </c>
      <c r="AI523" s="139">
        <f t="shared" si="226"/>
        <v>1.0156854388407157</v>
      </c>
      <c r="AJ523" s="139">
        <f t="shared" si="227"/>
        <v>-0.65561619635665369</v>
      </c>
      <c r="AK523" s="139">
        <f t="shared" si="228"/>
        <v>2.5704960239620465E-2</v>
      </c>
      <c r="AL523" s="139">
        <f t="shared" si="229"/>
        <v>1.022902850585159</v>
      </c>
      <c r="AM523" s="139">
        <f t="shared" si="230"/>
        <v>0.56126581568819556</v>
      </c>
      <c r="AN523" s="139">
        <f t="shared" si="237"/>
        <v>51.262876019763496</v>
      </c>
      <c r="AO523" s="139">
        <f t="shared" si="237"/>
        <v>51.26287601976302</v>
      </c>
      <c r="AP523" s="139">
        <f t="shared" si="237"/>
        <v>51.262876019733497</v>
      </c>
      <c r="AQ523" s="139">
        <f t="shared" si="237"/>
        <v>51.262876017926274</v>
      </c>
      <c r="AR523" s="139">
        <f t="shared" si="237"/>
        <v>51.262875907298294</v>
      </c>
      <c r="AS523" s="139">
        <f t="shared" si="237"/>
        <v>51.262869135290259</v>
      </c>
      <c r="AT523" s="139">
        <f t="shared" si="237"/>
        <v>51.262454727093747</v>
      </c>
      <c r="AU523" s="139">
        <f t="shared" si="231"/>
        <v>51.237579503472098</v>
      </c>
    </row>
    <row r="524" spans="26:64" x14ac:dyDescent="0.2">
      <c r="Z524" s="139">
        <f t="shared" si="218"/>
        <v>0</v>
      </c>
      <c r="AA524" s="139">
        <f t="shared" si="219"/>
        <v>7.8371169394205117E-3</v>
      </c>
      <c r="AB524" s="120">
        <f t="shared" si="220"/>
        <v>-9999</v>
      </c>
      <c r="AC524" s="139">
        <f t="shared" si="221"/>
        <v>0</v>
      </c>
      <c r="AD524" s="139">
        <f t="shared" si="222"/>
        <v>-9999</v>
      </c>
      <c r="AE524" s="139">
        <f t="shared" si="223"/>
        <v>0</v>
      </c>
      <c r="AF524" s="139">
        <f t="shared" si="224"/>
        <v>-9999</v>
      </c>
      <c r="AG524" s="143"/>
      <c r="AH524" s="139">
        <f t="shared" si="225"/>
        <v>-1.5583209659680162E-2</v>
      </c>
      <c r="AI524" s="139">
        <f t="shared" si="226"/>
        <v>1.0156854388407157</v>
      </c>
      <c r="AJ524" s="139">
        <f t="shared" si="227"/>
        <v>-0.65561619635665369</v>
      </c>
      <c r="AK524" s="139">
        <f t="shared" si="228"/>
        <v>2.5704960239620465E-2</v>
      </c>
      <c r="AL524" s="139">
        <f t="shared" si="229"/>
        <v>1.022902850585159</v>
      </c>
      <c r="AM524" s="139">
        <f t="shared" si="230"/>
        <v>0.56126581568819556</v>
      </c>
      <c r="AN524" s="139">
        <f t="shared" si="237"/>
        <v>51.262876019763496</v>
      </c>
      <c r="AO524" s="139">
        <f t="shared" si="237"/>
        <v>51.26287601976302</v>
      </c>
      <c r="AP524" s="139">
        <f t="shared" si="237"/>
        <v>51.262876019733497</v>
      </c>
      <c r="AQ524" s="139">
        <f t="shared" si="237"/>
        <v>51.262876017926274</v>
      </c>
      <c r="AR524" s="139">
        <f t="shared" si="237"/>
        <v>51.262875907298294</v>
      </c>
      <c r="AS524" s="139">
        <f t="shared" si="237"/>
        <v>51.262869135290259</v>
      </c>
      <c r="AT524" s="139">
        <f t="shared" si="237"/>
        <v>51.262454727093747</v>
      </c>
      <c r="AU524" s="139">
        <f t="shared" si="231"/>
        <v>51.237579503472098</v>
      </c>
    </row>
    <row r="525" spans="26:64" x14ac:dyDescent="0.2">
      <c r="Z525" s="139">
        <f t="shared" si="218"/>
        <v>0</v>
      </c>
      <c r="AA525" s="139">
        <f t="shared" si="219"/>
        <v>7.8371169394205117E-3</v>
      </c>
      <c r="AB525" s="120">
        <f t="shared" si="220"/>
        <v>-9999</v>
      </c>
      <c r="AC525" s="139">
        <f t="shared" si="221"/>
        <v>0</v>
      </c>
      <c r="AD525" s="139">
        <f t="shared" si="222"/>
        <v>-9999</v>
      </c>
      <c r="AE525" s="139">
        <f t="shared" si="223"/>
        <v>0</v>
      </c>
      <c r="AF525" s="139">
        <f t="shared" si="224"/>
        <v>-9999</v>
      </c>
      <c r="AG525" s="143"/>
      <c r="AH525" s="139">
        <f t="shared" si="225"/>
        <v>-1.5583209659680162E-2</v>
      </c>
      <c r="AI525" s="139">
        <f t="shared" si="226"/>
        <v>1.0156854388407157</v>
      </c>
      <c r="AJ525" s="139">
        <f t="shared" si="227"/>
        <v>-0.65561619635665369</v>
      </c>
      <c r="AK525" s="139">
        <f t="shared" si="228"/>
        <v>2.5704960239620465E-2</v>
      </c>
      <c r="AL525" s="139">
        <f t="shared" si="229"/>
        <v>1.022902850585159</v>
      </c>
      <c r="AM525" s="139">
        <f t="shared" si="230"/>
        <v>0.56126581568819556</v>
      </c>
      <c r="AN525" s="139">
        <f t="shared" si="237"/>
        <v>51.262876019763496</v>
      </c>
      <c r="AO525" s="139">
        <f t="shared" si="237"/>
        <v>51.26287601976302</v>
      </c>
      <c r="AP525" s="139">
        <f t="shared" si="237"/>
        <v>51.262876019733497</v>
      </c>
      <c r="AQ525" s="139">
        <f t="shared" si="237"/>
        <v>51.262876017926274</v>
      </c>
      <c r="AR525" s="139">
        <f t="shared" si="237"/>
        <v>51.262875907298294</v>
      </c>
      <c r="AS525" s="139">
        <f t="shared" si="237"/>
        <v>51.262869135290259</v>
      </c>
      <c r="AT525" s="139">
        <f t="shared" si="237"/>
        <v>51.262454727093747</v>
      </c>
      <c r="AU525" s="139">
        <f t="shared" si="231"/>
        <v>51.237579503472098</v>
      </c>
    </row>
    <row r="526" spans="26:64" x14ac:dyDescent="0.2">
      <c r="Z526" s="139">
        <f t="shared" si="218"/>
        <v>0</v>
      </c>
      <c r="AA526" s="139">
        <f t="shared" si="219"/>
        <v>7.8371169394205117E-3</v>
      </c>
      <c r="AB526" s="120">
        <f t="shared" si="220"/>
        <v>-9999</v>
      </c>
      <c r="AC526" s="139">
        <f t="shared" si="221"/>
        <v>0</v>
      </c>
      <c r="AD526" s="139">
        <f t="shared" si="222"/>
        <v>-9999</v>
      </c>
      <c r="AE526" s="139">
        <f t="shared" si="223"/>
        <v>0</v>
      </c>
      <c r="AF526" s="139">
        <f t="shared" si="224"/>
        <v>-9999</v>
      </c>
      <c r="AG526" s="143"/>
      <c r="AH526" s="139">
        <f t="shared" si="225"/>
        <v>-1.5583209659680162E-2</v>
      </c>
      <c r="AI526" s="139">
        <f t="shared" si="226"/>
        <v>1.0156854388407157</v>
      </c>
      <c r="AJ526" s="139">
        <f t="shared" si="227"/>
        <v>-0.65561619635665369</v>
      </c>
      <c r="AK526" s="139">
        <f t="shared" si="228"/>
        <v>2.5704960239620465E-2</v>
      </c>
      <c r="AL526" s="139">
        <f t="shared" si="229"/>
        <v>1.022902850585159</v>
      </c>
      <c r="AM526" s="139">
        <f t="shared" si="230"/>
        <v>0.56126581568819556</v>
      </c>
      <c r="AN526" s="139">
        <f t="shared" si="237"/>
        <v>51.262876019763496</v>
      </c>
      <c r="AO526" s="139">
        <f t="shared" si="237"/>
        <v>51.26287601976302</v>
      </c>
      <c r="AP526" s="139">
        <f t="shared" si="237"/>
        <v>51.262876019733497</v>
      </c>
      <c r="AQ526" s="139">
        <f t="shared" si="237"/>
        <v>51.262876017926274</v>
      </c>
      <c r="AR526" s="139">
        <f t="shared" si="237"/>
        <v>51.262875907298294</v>
      </c>
      <c r="AS526" s="139">
        <f t="shared" si="237"/>
        <v>51.262869135290259</v>
      </c>
      <c r="AT526" s="139">
        <f t="shared" si="237"/>
        <v>51.262454727093747</v>
      </c>
      <c r="AU526" s="139">
        <f t="shared" si="231"/>
        <v>51.237579503472098</v>
      </c>
    </row>
    <row r="527" spans="26:64" x14ac:dyDescent="0.2">
      <c r="Z527" s="139">
        <f t="shared" si="218"/>
        <v>0</v>
      </c>
      <c r="AA527" s="139">
        <f t="shared" si="219"/>
        <v>7.8371169394205117E-3</v>
      </c>
      <c r="AB527" s="120">
        <f t="shared" si="220"/>
        <v>-9999</v>
      </c>
      <c r="AC527" s="139">
        <f t="shared" si="221"/>
        <v>0</v>
      </c>
      <c r="AD527" s="139">
        <f t="shared" si="222"/>
        <v>-9999</v>
      </c>
      <c r="AE527" s="139">
        <f t="shared" si="223"/>
        <v>0</v>
      </c>
      <c r="AF527" s="139">
        <f t="shared" si="224"/>
        <v>-9999</v>
      </c>
      <c r="AG527" s="143"/>
      <c r="AH527" s="139">
        <f t="shared" si="225"/>
        <v>-1.5583209659680162E-2</v>
      </c>
      <c r="AI527" s="139">
        <f t="shared" si="226"/>
        <v>1.0156854388407157</v>
      </c>
      <c r="AJ527" s="139">
        <f t="shared" si="227"/>
        <v>-0.65561619635665369</v>
      </c>
      <c r="AK527" s="139">
        <f t="shared" si="228"/>
        <v>2.5704960239620465E-2</v>
      </c>
      <c r="AL527" s="139">
        <f t="shared" si="229"/>
        <v>1.022902850585159</v>
      </c>
      <c r="AM527" s="139">
        <f t="shared" si="230"/>
        <v>0.56126581568819556</v>
      </c>
      <c r="AN527" s="139">
        <f t="shared" si="237"/>
        <v>51.262876019763496</v>
      </c>
      <c r="AO527" s="139">
        <f t="shared" si="237"/>
        <v>51.26287601976302</v>
      </c>
      <c r="AP527" s="139">
        <f t="shared" si="237"/>
        <v>51.262876019733497</v>
      </c>
      <c r="AQ527" s="139">
        <f t="shared" si="237"/>
        <v>51.262876017926274</v>
      </c>
      <c r="AR527" s="139">
        <f t="shared" si="237"/>
        <v>51.262875907298294</v>
      </c>
      <c r="AS527" s="139">
        <f t="shared" si="237"/>
        <v>51.262869135290259</v>
      </c>
      <c r="AT527" s="139">
        <f t="shared" si="237"/>
        <v>51.262454727093747</v>
      </c>
      <c r="AU527" s="139">
        <f t="shared" si="231"/>
        <v>51.237579503472098</v>
      </c>
    </row>
    <row r="528" spans="26:64" x14ac:dyDescent="0.2">
      <c r="Z528" s="139">
        <f t="shared" si="218"/>
        <v>0</v>
      </c>
      <c r="AA528" s="139">
        <f t="shared" si="219"/>
        <v>7.8371169394205117E-3</v>
      </c>
      <c r="AB528" s="120">
        <f t="shared" si="220"/>
        <v>-9999</v>
      </c>
      <c r="AC528" s="139">
        <f t="shared" si="221"/>
        <v>0</v>
      </c>
      <c r="AD528" s="139">
        <f t="shared" si="222"/>
        <v>-9999</v>
      </c>
      <c r="AE528" s="139">
        <f t="shared" si="223"/>
        <v>0</v>
      </c>
      <c r="AF528" s="139">
        <f t="shared" si="224"/>
        <v>-9999</v>
      </c>
      <c r="AG528" s="143"/>
      <c r="AH528" s="139">
        <f t="shared" si="225"/>
        <v>-1.5583209659680162E-2</v>
      </c>
      <c r="AI528" s="139">
        <f t="shared" si="226"/>
        <v>1.0156854388407157</v>
      </c>
      <c r="AJ528" s="139">
        <f t="shared" si="227"/>
        <v>-0.65561619635665369</v>
      </c>
      <c r="AK528" s="139">
        <f t="shared" si="228"/>
        <v>2.5704960239620465E-2</v>
      </c>
      <c r="AL528" s="139">
        <f t="shared" si="229"/>
        <v>1.022902850585159</v>
      </c>
      <c r="AM528" s="139">
        <f t="shared" si="230"/>
        <v>0.56126581568819556</v>
      </c>
      <c r="AN528" s="139">
        <f t="shared" si="237"/>
        <v>51.262876019763496</v>
      </c>
      <c r="AO528" s="139">
        <f t="shared" si="237"/>
        <v>51.26287601976302</v>
      </c>
      <c r="AP528" s="139">
        <f t="shared" si="237"/>
        <v>51.262876019733497</v>
      </c>
      <c r="AQ528" s="139">
        <f t="shared" si="237"/>
        <v>51.262876017926274</v>
      </c>
      <c r="AR528" s="139">
        <f t="shared" si="237"/>
        <v>51.262875907298294</v>
      </c>
      <c r="AS528" s="139">
        <f t="shared" si="237"/>
        <v>51.262869135290259</v>
      </c>
      <c r="AT528" s="139">
        <f t="shared" si="237"/>
        <v>51.262454727093747</v>
      </c>
      <c r="AU528" s="139">
        <f t="shared" si="231"/>
        <v>51.237579503472098</v>
      </c>
    </row>
    <row r="529" spans="26:58" x14ac:dyDescent="0.2">
      <c r="Z529" s="139">
        <f t="shared" si="218"/>
        <v>0</v>
      </c>
      <c r="AA529" s="139">
        <f t="shared" si="219"/>
        <v>7.8371169394205117E-3</v>
      </c>
      <c r="AB529" s="120">
        <f t="shared" si="220"/>
        <v>-9999</v>
      </c>
      <c r="AC529" s="139">
        <f t="shared" si="221"/>
        <v>0</v>
      </c>
      <c r="AD529" s="139">
        <f t="shared" si="222"/>
        <v>-9999</v>
      </c>
      <c r="AE529" s="139">
        <f t="shared" si="223"/>
        <v>0</v>
      </c>
      <c r="AF529" s="139">
        <f t="shared" si="224"/>
        <v>-9999</v>
      </c>
      <c r="AG529" s="143"/>
      <c r="AH529" s="139">
        <f t="shared" si="225"/>
        <v>-1.5583209659680162E-2</v>
      </c>
      <c r="AI529" s="139">
        <f t="shared" si="226"/>
        <v>1.0156854388407157</v>
      </c>
      <c r="AJ529" s="139">
        <f t="shared" si="227"/>
        <v>-0.65561619635665369</v>
      </c>
      <c r="AK529" s="139">
        <f t="shared" si="228"/>
        <v>2.5704960239620465E-2</v>
      </c>
      <c r="AL529" s="139">
        <f t="shared" si="229"/>
        <v>1.022902850585159</v>
      </c>
      <c r="AM529" s="139">
        <f t="shared" si="230"/>
        <v>0.56126581568819556</v>
      </c>
      <c r="AN529" s="139">
        <f t="shared" si="237"/>
        <v>51.262876019763496</v>
      </c>
      <c r="AO529" s="139">
        <f t="shared" si="237"/>
        <v>51.26287601976302</v>
      </c>
      <c r="AP529" s="139">
        <f t="shared" si="237"/>
        <v>51.262876019733497</v>
      </c>
      <c r="AQ529" s="139">
        <f t="shared" si="237"/>
        <v>51.262876017926274</v>
      </c>
      <c r="AR529" s="139">
        <f t="shared" si="237"/>
        <v>51.262875907298294</v>
      </c>
      <c r="AS529" s="139">
        <f t="shared" si="237"/>
        <v>51.262869135290259</v>
      </c>
      <c r="AT529" s="139">
        <f t="shared" si="237"/>
        <v>51.262454727093747</v>
      </c>
      <c r="AU529" s="139">
        <f t="shared" si="231"/>
        <v>51.237579503472098</v>
      </c>
      <c r="AV529" s="194"/>
      <c r="AW529" s="194"/>
      <c r="AX529" s="194"/>
      <c r="AY529" s="194"/>
      <c r="AZ529" s="194"/>
      <c r="BA529" s="194"/>
      <c r="BB529" s="194"/>
      <c r="BC529" s="194"/>
      <c r="BD529" s="194"/>
      <c r="BE529" s="194"/>
      <c r="BF529" s="194"/>
    </row>
    <row r="530" spans="26:58" x14ac:dyDescent="0.2">
      <c r="Z530" s="139">
        <f t="shared" si="218"/>
        <v>0</v>
      </c>
      <c r="AA530" s="139">
        <f t="shared" si="219"/>
        <v>7.8371169394205117E-3</v>
      </c>
      <c r="AB530" s="120">
        <f t="shared" si="220"/>
        <v>-9999</v>
      </c>
      <c r="AC530" s="139">
        <f t="shared" si="221"/>
        <v>0</v>
      </c>
      <c r="AD530" s="139">
        <f t="shared" si="222"/>
        <v>-9999</v>
      </c>
      <c r="AE530" s="139">
        <f t="shared" si="223"/>
        <v>0</v>
      </c>
      <c r="AF530" s="139">
        <f t="shared" si="224"/>
        <v>-9999</v>
      </c>
      <c r="AG530" s="143"/>
      <c r="AH530" s="139">
        <f t="shared" si="225"/>
        <v>-1.5583209659680162E-2</v>
      </c>
      <c r="AI530" s="139">
        <f t="shared" si="226"/>
        <v>1.0156854388407157</v>
      </c>
      <c r="AJ530" s="139">
        <f t="shared" si="227"/>
        <v>-0.65561619635665369</v>
      </c>
      <c r="AK530" s="139">
        <f t="shared" si="228"/>
        <v>2.5704960239620465E-2</v>
      </c>
      <c r="AL530" s="139">
        <f t="shared" si="229"/>
        <v>1.022902850585159</v>
      </c>
      <c r="AM530" s="139">
        <f t="shared" si="230"/>
        <v>0.56126581568819556</v>
      </c>
      <c r="AN530" s="139">
        <f t="shared" si="237"/>
        <v>51.262876019763496</v>
      </c>
      <c r="AO530" s="139">
        <f t="shared" si="237"/>
        <v>51.26287601976302</v>
      </c>
      <c r="AP530" s="139">
        <f t="shared" si="237"/>
        <v>51.262876019733497</v>
      </c>
      <c r="AQ530" s="139">
        <f t="shared" si="237"/>
        <v>51.262876017926274</v>
      </c>
      <c r="AR530" s="139">
        <f t="shared" si="237"/>
        <v>51.262875907298294</v>
      </c>
      <c r="AS530" s="139">
        <f t="shared" si="237"/>
        <v>51.262869135290259</v>
      </c>
      <c r="AT530" s="139">
        <f t="shared" si="237"/>
        <v>51.262454727093747</v>
      </c>
      <c r="AU530" s="139">
        <f t="shared" si="231"/>
        <v>51.237579503472098</v>
      </c>
    </row>
    <row r="531" spans="26:58" x14ac:dyDescent="0.2">
      <c r="Z531" s="139">
        <f t="shared" si="218"/>
        <v>0</v>
      </c>
      <c r="AA531" s="139">
        <f t="shared" si="219"/>
        <v>7.8371169394205117E-3</v>
      </c>
      <c r="AB531" s="120">
        <f t="shared" si="220"/>
        <v>-9999</v>
      </c>
      <c r="AC531" s="139">
        <f t="shared" si="221"/>
        <v>0</v>
      </c>
      <c r="AD531" s="139">
        <f t="shared" si="222"/>
        <v>-9999</v>
      </c>
      <c r="AE531" s="139">
        <f t="shared" si="223"/>
        <v>0</v>
      </c>
      <c r="AF531" s="139">
        <f t="shared" si="224"/>
        <v>-9999</v>
      </c>
      <c r="AG531" s="143"/>
      <c r="AH531" s="139">
        <f t="shared" si="225"/>
        <v>-1.5583209659680162E-2</v>
      </c>
      <c r="AI531" s="139">
        <f t="shared" si="226"/>
        <v>1.0156854388407157</v>
      </c>
      <c r="AJ531" s="139">
        <f t="shared" si="227"/>
        <v>-0.65561619635665369</v>
      </c>
      <c r="AK531" s="139">
        <f t="shared" si="228"/>
        <v>2.5704960239620465E-2</v>
      </c>
      <c r="AL531" s="139">
        <f t="shared" si="229"/>
        <v>1.022902850585159</v>
      </c>
      <c r="AM531" s="139">
        <f t="shared" si="230"/>
        <v>0.56126581568819556</v>
      </c>
      <c r="AN531" s="139">
        <f t="shared" ref="AN531:AT540" si="238">$AU531+$AB$7*SIN(AO531)</f>
        <v>51.262876019763496</v>
      </c>
      <c r="AO531" s="139">
        <f t="shared" si="238"/>
        <v>51.26287601976302</v>
      </c>
      <c r="AP531" s="139">
        <f t="shared" si="238"/>
        <v>51.262876019733497</v>
      </c>
      <c r="AQ531" s="139">
        <f t="shared" si="238"/>
        <v>51.262876017926274</v>
      </c>
      <c r="AR531" s="139">
        <f t="shared" si="238"/>
        <v>51.262875907298294</v>
      </c>
      <c r="AS531" s="139">
        <f t="shared" si="238"/>
        <v>51.262869135290259</v>
      </c>
      <c r="AT531" s="139">
        <f t="shared" si="238"/>
        <v>51.262454727093747</v>
      </c>
      <c r="AU531" s="139">
        <f t="shared" si="231"/>
        <v>51.237579503472098</v>
      </c>
    </row>
    <row r="532" spans="26:58" x14ac:dyDescent="0.2">
      <c r="Z532" s="139">
        <f t="shared" si="218"/>
        <v>0</v>
      </c>
      <c r="AA532" s="139">
        <f t="shared" si="219"/>
        <v>7.8371169394205117E-3</v>
      </c>
      <c r="AB532" s="120">
        <f t="shared" si="220"/>
        <v>-9999</v>
      </c>
      <c r="AC532" s="139">
        <f t="shared" si="221"/>
        <v>0</v>
      </c>
      <c r="AD532" s="139">
        <f t="shared" si="222"/>
        <v>-9999</v>
      </c>
      <c r="AE532" s="139">
        <f t="shared" si="223"/>
        <v>0</v>
      </c>
      <c r="AF532" s="139">
        <f t="shared" si="224"/>
        <v>-9999</v>
      </c>
      <c r="AG532" s="143"/>
      <c r="AH532" s="139">
        <f t="shared" si="225"/>
        <v>-1.5583209659680162E-2</v>
      </c>
      <c r="AI532" s="139">
        <f t="shared" si="226"/>
        <v>1.0156854388407157</v>
      </c>
      <c r="AJ532" s="139">
        <f t="shared" si="227"/>
        <v>-0.65561619635665369</v>
      </c>
      <c r="AK532" s="139">
        <f t="shared" si="228"/>
        <v>2.5704960239620465E-2</v>
      </c>
      <c r="AL532" s="139">
        <f t="shared" si="229"/>
        <v>1.022902850585159</v>
      </c>
      <c r="AM532" s="139">
        <f t="shared" si="230"/>
        <v>0.56126581568819556</v>
      </c>
      <c r="AN532" s="139">
        <f t="shared" si="238"/>
        <v>51.262876019763496</v>
      </c>
      <c r="AO532" s="139">
        <f t="shared" si="238"/>
        <v>51.26287601976302</v>
      </c>
      <c r="AP532" s="139">
        <f t="shared" si="238"/>
        <v>51.262876019733497</v>
      </c>
      <c r="AQ532" s="139">
        <f t="shared" si="238"/>
        <v>51.262876017926274</v>
      </c>
      <c r="AR532" s="139">
        <f t="shared" si="238"/>
        <v>51.262875907298294</v>
      </c>
      <c r="AS532" s="139">
        <f t="shared" si="238"/>
        <v>51.262869135290259</v>
      </c>
      <c r="AT532" s="139">
        <f t="shared" si="238"/>
        <v>51.262454727093747</v>
      </c>
      <c r="AU532" s="139">
        <f t="shared" si="231"/>
        <v>51.237579503472098</v>
      </c>
    </row>
    <row r="533" spans="26:58" x14ac:dyDescent="0.2">
      <c r="Z533" s="139">
        <f t="shared" ref="Z533:Z544" si="239">F533</f>
        <v>0</v>
      </c>
      <c r="AA533" s="139">
        <f t="shared" ref="AA533:AA544" si="240">AB$3+AB$4*Z533+AB$5*Z533^2+AH533</f>
        <v>7.8371169394205117E-3</v>
      </c>
      <c r="AB533" s="120">
        <f t="shared" ref="AB533:AB544" si="241">IF(S533&lt;&gt;0,G533-AH533, -9999)</f>
        <v>-9999</v>
      </c>
      <c r="AC533" s="139">
        <f t="shared" ref="AC533:AC544" si="242">+G533-P533</f>
        <v>0</v>
      </c>
      <c r="AD533" s="139">
        <f t="shared" ref="AD533:AD544" si="243">IF(S533&lt;&gt;0,G533-AA533, -9999)</f>
        <v>-9999</v>
      </c>
      <c r="AE533" s="139">
        <f t="shared" ref="AE533:AE544" si="244">+(G533-AA533)^2*S533</f>
        <v>0</v>
      </c>
      <c r="AF533" s="139">
        <f t="shared" ref="AF533:AF544" si="245">IF(S533&lt;&gt;0,G533-P533, -9999)</f>
        <v>-9999</v>
      </c>
      <c r="AG533" s="143"/>
      <c r="AH533" s="139">
        <f t="shared" ref="AH533:AH544" si="246">$AB$6*($AB$11/AI533*AJ533+$AB$12)</f>
        <v>-1.5583209659680162E-2</v>
      </c>
      <c r="AI533" s="139">
        <f t="shared" ref="AI533:AI544" si="247">1+$AB$7*COS(AL533)</f>
        <v>1.0156854388407157</v>
      </c>
      <c r="AJ533" s="139">
        <f t="shared" ref="AJ533:AJ544" si="248">SIN(AL533+RADIANS($AB$9))</f>
        <v>-0.65561619635665369</v>
      </c>
      <c r="AK533" s="139">
        <f t="shared" ref="AK533:AK544" si="249">$AB$7*SIN(AL533)</f>
        <v>2.5704960239620465E-2</v>
      </c>
      <c r="AL533" s="139">
        <f t="shared" ref="AL533:AL544" si="250">2*ATAN(AM533)</f>
        <v>1.022902850585159</v>
      </c>
      <c r="AM533" s="139">
        <f t="shared" ref="AM533:AM544" si="251">SQRT((1+$AB$7)/(1-$AB$7))*TAN(AN533/2)</f>
        <v>0.56126581568819556</v>
      </c>
      <c r="AN533" s="139">
        <f t="shared" si="238"/>
        <v>51.262876019763496</v>
      </c>
      <c r="AO533" s="139">
        <f t="shared" si="238"/>
        <v>51.26287601976302</v>
      </c>
      <c r="AP533" s="139">
        <f t="shared" si="238"/>
        <v>51.262876019733497</v>
      </c>
      <c r="AQ533" s="139">
        <f t="shared" si="238"/>
        <v>51.262876017926274</v>
      </c>
      <c r="AR533" s="139">
        <f t="shared" si="238"/>
        <v>51.262875907298294</v>
      </c>
      <c r="AS533" s="139">
        <f t="shared" si="238"/>
        <v>51.262869135290259</v>
      </c>
      <c r="AT533" s="139">
        <f t="shared" si="238"/>
        <v>51.262454727093747</v>
      </c>
      <c r="AU533" s="139">
        <f t="shared" ref="AU533:AU544" si="252">RADIANS($AB$9)+$AB$18*(F533-AB$15)</f>
        <v>51.237579503472098</v>
      </c>
    </row>
    <row r="534" spans="26:58" x14ac:dyDescent="0.2">
      <c r="Z534" s="139">
        <f t="shared" si="239"/>
        <v>0</v>
      </c>
      <c r="AA534" s="139">
        <f t="shared" si="240"/>
        <v>7.8371169394205117E-3</v>
      </c>
      <c r="AB534" s="120">
        <f t="shared" si="241"/>
        <v>-9999</v>
      </c>
      <c r="AC534" s="139">
        <f t="shared" si="242"/>
        <v>0</v>
      </c>
      <c r="AD534" s="139">
        <f t="shared" si="243"/>
        <v>-9999</v>
      </c>
      <c r="AE534" s="139">
        <f t="shared" si="244"/>
        <v>0</v>
      </c>
      <c r="AF534" s="139">
        <f t="shared" si="245"/>
        <v>-9999</v>
      </c>
      <c r="AG534" s="143"/>
      <c r="AH534" s="139">
        <f t="shared" si="246"/>
        <v>-1.5583209659680162E-2</v>
      </c>
      <c r="AI534" s="139">
        <f t="shared" si="247"/>
        <v>1.0156854388407157</v>
      </c>
      <c r="AJ534" s="139">
        <f t="shared" si="248"/>
        <v>-0.65561619635665369</v>
      </c>
      <c r="AK534" s="139">
        <f t="shared" si="249"/>
        <v>2.5704960239620465E-2</v>
      </c>
      <c r="AL534" s="139">
        <f t="shared" si="250"/>
        <v>1.022902850585159</v>
      </c>
      <c r="AM534" s="139">
        <f t="shared" si="251"/>
        <v>0.56126581568819556</v>
      </c>
      <c r="AN534" s="139">
        <f t="shared" si="238"/>
        <v>51.262876019763496</v>
      </c>
      <c r="AO534" s="139">
        <f t="shared" si="238"/>
        <v>51.26287601976302</v>
      </c>
      <c r="AP534" s="139">
        <f t="shared" si="238"/>
        <v>51.262876019733497</v>
      </c>
      <c r="AQ534" s="139">
        <f t="shared" si="238"/>
        <v>51.262876017926274</v>
      </c>
      <c r="AR534" s="139">
        <f t="shared" si="238"/>
        <v>51.262875907298294</v>
      </c>
      <c r="AS534" s="139">
        <f t="shared" si="238"/>
        <v>51.262869135290259</v>
      </c>
      <c r="AT534" s="139">
        <f t="shared" si="238"/>
        <v>51.262454727093747</v>
      </c>
      <c r="AU534" s="139">
        <f t="shared" si="252"/>
        <v>51.237579503472098</v>
      </c>
    </row>
    <row r="535" spans="26:58" x14ac:dyDescent="0.2">
      <c r="Z535" s="139">
        <f t="shared" si="239"/>
        <v>0</v>
      </c>
      <c r="AA535" s="139">
        <f t="shared" si="240"/>
        <v>7.8371169394205117E-3</v>
      </c>
      <c r="AB535" s="120">
        <f t="shared" si="241"/>
        <v>-9999</v>
      </c>
      <c r="AC535" s="139">
        <f t="shared" si="242"/>
        <v>0</v>
      </c>
      <c r="AD535" s="139">
        <f t="shared" si="243"/>
        <v>-9999</v>
      </c>
      <c r="AE535" s="139">
        <f t="shared" si="244"/>
        <v>0</v>
      </c>
      <c r="AF535" s="139">
        <f t="shared" si="245"/>
        <v>-9999</v>
      </c>
      <c r="AG535" s="143"/>
      <c r="AH535" s="139">
        <f t="shared" si="246"/>
        <v>-1.5583209659680162E-2</v>
      </c>
      <c r="AI535" s="139">
        <f t="shared" si="247"/>
        <v>1.0156854388407157</v>
      </c>
      <c r="AJ535" s="139">
        <f t="shared" si="248"/>
        <v>-0.65561619635665369</v>
      </c>
      <c r="AK535" s="139">
        <f t="shared" si="249"/>
        <v>2.5704960239620465E-2</v>
      </c>
      <c r="AL535" s="139">
        <f t="shared" si="250"/>
        <v>1.022902850585159</v>
      </c>
      <c r="AM535" s="139">
        <f t="shared" si="251"/>
        <v>0.56126581568819556</v>
      </c>
      <c r="AN535" s="139">
        <f t="shared" si="238"/>
        <v>51.262876019763496</v>
      </c>
      <c r="AO535" s="139">
        <f t="shared" si="238"/>
        <v>51.26287601976302</v>
      </c>
      <c r="AP535" s="139">
        <f t="shared" si="238"/>
        <v>51.262876019733497</v>
      </c>
      <c r="AQ535" s="139">
        <f t="shared" si="238"/>
        <v>51.262876017926274</v>
      </c>
      <c r="AR535" s="139">
        <f t="shared" si="238"/>
        <v>51.262875907298294</v>
      </c>
      <c r="AS535" s="139">
        <f t="shared" si="238"/>
        <v>51.262869135290259</v>
      </c>
      <c r="AT535" s="139">
        <f t="shared" si="238"/>
        <v>51.262454727093747</v>
      </c>
      <c r="AU535" s="139">
        <f t="shared" si="252"/>
        <v>51.237579503472098</v>
      </c>
    </row>
    <row r="536" spans="26:58" x14ac:dyDescent="0.2">
      <c r="Z536" s="139">
        <f t="shared" si="239"/>
        <v>0</v>
      </c>
      <c r="AA536" s="139">
        <f t="shared" si="240"/>
        <v>7.8371169394205117E-3</v>
      </c>
      <c r="AB536" s="120">
        <f t="shared" si="241"/>
        <v>-9999</v>
      </c>
      <c r="AC536" s="139">
        <f t="shared" si="242"/>
        <v>0</v>
      </c>
      <c r="AD536" s="139">
        <f t="shared" si="243"/>
        <v>-9999</v>
      </c>
      <c r="AE536" s="139">
        <f t="shared" si="244"/>
        <v>0</v>
      </c>
      <c r="AF536" s="139">
        <f t="shared" si="245"/>
        <v>-9999</v>
      </c>
      <c r="AG536" s="143"/>
      <c r="AH536" s="139">
        <f t="shared" si="246"/>
        <v>-1.5583209659680162E-2</v>
      </c>
      <c r="AI536" s="139">
        <f t="shared" si="247"/>
        <v>1.0156854388407157</v>
      </c>
      <c r="AJ536" s="139">
        <f t="shared" si="248"/>
        <v>-0.65561619635665369</v>
      </c>
      <c r="AK536" s="139">
        <f t="shared" si="249"/>
        <v>2.5704960239620465E-2</v>
      </c>
      <c r="AL536" s="139">
        <f t="shared" si="250"/>
        <v>1.022902850585159</v>
      </c>
      <c r="AM536" s="139">
        <f t="shared" si="251"/>
        <v>0.56126581568819556</v>
      </c>
      <c r="AN536" s="139">
        <f t="shared" si="238"/>
        <v>51.262876019763496</v>
      </c>
      <c r="AO536" s="139">
        <f t="shared" si="238"/>
        <v>51.26287601976302</v>
      </c>
      <c r="AP536" s="139">
        <f t="shared" si="238"/>
        <v>51.262876019733497</v>
      </c>
      <c r="AQ536" s="139">
        <f t="shared" si="238"/>
        <v>51.262876017926274</v>
      </c>
      <c r="AR536" s="139">
        <f t="shared" si="238"/>
        <v>51.262875907298294</v>
      </c>
      <c r="AS536" s="139">
        <f t="shared" si="238"/>
        <v>51.262869135290259</v>
      </c>
      <c r="AT536" s="139">
        <f t="shared" si="238"/>
        <v>51.262454727093747</v>
      </c>
      <c r="AU536" s="139">
        <f t="shared" si="252"/>
        <v>51.237579503472098</v>
      </c>
    </row>
    <row r="537" spans="26:58" x14ac:dyDescent="0.2">
      <c r="Z537" s="139">
        <f t="shared" si="239"/>
        <v>0</v>
      </c>
      <c r="AA537" s="139">
        <f t="shared" si="240"/>
        <v>7.8371169394205117E-3</v>
      </c>
      <c r="AB537" s="120">
        <f t="shared" si="241"/>
        <v>-9999</v>
      </c>
      <c r="AC537" s="139">
        <f t="shared" si="242"/>
        <v>0</v>
      </c>
      <c r="AD537" s="139">
        <f t="shared" si="243"/>
        <v>-9999</v>
      </c>
      <c r="AE537" s="139">
        <f t="shared" si="244"/>
        <v>0</v>
      </c>
      <c r="AF537" s="139">
        <f t="shared" si="245"/>
        <v>-9999</v>
      </c>
      <c r="AG537" s="143"/>
      <c r="AH537" s="139">
        <f t="shared" si="246"/>
        <v>-1.5583209659680162E-2</v>
      </c>
      <c r="AI537" s="139">
        <f t="shared" si="247"/>
        <v>1.0156854388407157</v>
      </c>
      <c r="AJ537" s="139">
        <f t="shared" si="248"/>
        <v>-0.65561619635665369</v>
      </c>
      <c r="AK537" s="139">
        <f t="shared" si="249"/>
        <v>2.5704960239620465E-2</v>
      </c>
      <c r="AL537" s="139">
        <f t="shared" si="250"/>
        <v>1.022902850585159</v>
      </c>
      <c r="AM537" s="139">
        <f t="shared" si="251"/>
        <v>0.56126581568819556</v>
      </c>
      <c r="AN537" s="139">
        <f t="shared" si="238"/>
        <v>51.262876019763496</v>
      </c>
      <c r="AO537" s="139">
        <f t="shared" si="238"/>
        <v>51.26287601976302</v>
      </c>
      <c r="AP537" s="139">
        <f t="shared" si="238"/>
        <v>51.262876019733497</v>
      </c>
      <c r="AQ537" s="139">
        <f t="shared" si="238"/>
        <v>51.262876017926274</v>
      </c>
      <c r="AR537" s="139">
        <f t="shared" si="238"/>
        <v>51.262875907298294</v>
      </c>
      <c r="AS537" s="139">
        <f t="shared" si="238"/>
        <v>51.262869135290259</v>
      </c>
      <c r="AT537" s="139">
        <f t="shared" si="238"/>
        <v>51.262454727093747</v>
      </c>
      <c r="AU537" s="139">
        <f t="shared" si="252"/>
        <v>51.237579503472098</v>
      </c>
    </row>
    <row r="538" spans="26:58" x14ac:dyDescent="0.2">
      <c r="Z538" s="139">
        <f t="shared" si="239"/>
        <v>0</v>
      </c>
      <c r="AA538" s="139">
        <f t="shared" si="240"/>
        <v>7.8371169394205117E-3</v>
      </c>
      <c r="AB538" s="120">
        <f t="shared" si="241"/>
        <v>-9999</v>
      </c>
      <c r="AC538" s="139">
        <f t="shared" si="242"/>
        <v>0</v>
      </c>
      <c r="AD538" s="139">
        <f t="shared" si="243"/>
        <v>-9999</v>
      </c>
      <c r="AE538" s="139">
        <f t="shared" si="244"/>
        <v>0</v>
      </c>
      <c r="AF538" s="139">
        <f t="shared" si="245"/>
        <v>-9999</v>
      </c>
      <c r="AG538" s="143"/>
      <c r="AH538" s="139">
        <f t="shared" si="246"/>
        <v>-1.5583209659680162E-2</v>
      </c>
      <c r="AI538" s="139">
        <f t="shared" si="247"/>
        <v>1.0156854388407157</v>
      </c>
      <c r="AJ538" s="139">
        <f t="shared" si="248"/>
        <v>-0.65561619635665369</v>
      </c>
      <c r="AK538" s="139">
        <f t="shared" si="249"/>
        <v>2.5704960239620465E-2</v>
      </c>
      <c r="AL538" s="139">
        <f t="shared" si="250"/>
        <v>1.022902850585159</v>
      </c>
      <c r="AM538" s="139">
        <f t="shared" si="251"/>
        <v>0.56126581568819556</v>
      </c>
      <c r="AN538" s="139">
        <f t="shared" si="238"/>
        <v>51.262876019763496</v>
      </c>
      <c r="AO538" s="139">
        <f t="shared" si="238"/>
        <v>51.26287601976302</v>
      </c>
      <c r="AP538" s="139">
        <f t="shared" si="238"/>
        <v>51.262876019733497</v>
      </c>
      <c r="AQ538" s="139">
        <f t="shared" si="238"/>
        <v>51.262876017926274</v>
      </c>
      <c r="AR538" s="139">
        <f t="shared" si="238"/>
        <v>51.262875907298294</v>
      </c>
      <c r="AS538" s="139">
        <f t="shared" si="238"/>
        <v>51.262869135290259</v>
      </c>
      <c r="AT538" s="139">
        <f t="shared" si="238"/>
        <v>51.262454727093747</v>
      </c>
      <c r="AU538" s="139">
        <f t="shared" si="252"/>
        <v>51.237579503472098</v>
      </c>
    </row>
    <row r="539" spans="26:58" x14ac:dyDescent="0.2">
      <c r="Z539" s="139">
        <f t="shared" si="239"/>
        <v>0</v>
      </c>
      <c r="AA539" s="139">
        <f t="shared" si="240"/>
        <v>7.8371169394205117E-3</v>
      </c>
      <c r="AB539" s="120">
        <f t="shared" si="241"/>
        <v>-9999</v>
      </c>
      <c r="AC539" s="139">
        <f t="shared" si="242"/>
        <v>0</v>
      </c>
      <c r="AD539" s="139">
        <f t="shared" si="243"/>
        <v>-9999</v>
      </c>
      <c r="AE539" s="139">
        <f t="shared" si="244"/>
        <v>0</v>
      </c>
      <c r="AF539" s="139">
        <f t="shared" si="245"/>
        <v>-9999</v>
      </c>
      <c r="AG539" s="143"/>
      <c r="AH539" s="139">
        <f t="shared" si="246"/>
        <v>-1.5583209659680162E-2</v>
      </c>
      <c r="AI539" s="139">
        <f t="shared" si="247"/>
        <v>1.0156854388407157</v>
      </c>
      <c r="AJ539" s="139">
        <f t="shared" si="248"/>
        <v>-0.65561619635665369</v>
      </c>
      <c r="AK539" s="139">
        <f t="shared" si="249"/>
        <v>2.5704960239620465E-2</v>
      </c>
      <c r="AL539" s="139">
        <f t="shared" si="250"/>
        <v>1.022902850585159</v>
      </c>
      <c r="AM539" s="139">
        <f t="shared" si="251"/>
        <v>0.56126581568819556</v>
      </c>
      <c r="AN539" s="139">
        <f t="shared" si="238"/>
        <v>51.262876019763496</v>
      </c>
      <c r="AO539" s="139">
        <f t="shared" si="238"/>
        <v>51.26287601976302</v>
      </c>
      <c r="AP539" s="139">
        <f t="shared" si="238"/>
        <v>51.262876019733497</v>
      </c>
      <c r="AQ539" s="139">
        <f t="shared" si="238"/>
        <v>51.262876017926274</v>
      </c>
      <c r="AR539" s="139">
        <f t="shared" si="238"/>
        <v>51.262875907298294</v>
      </c>
      <c r="AS539" s="139">
        <f t="shared" si="238"/>
        <v>51.262869135290259</v>
      </c>
      <c r="AT539" s="139">
        <f t="shared" si="238"/>
        <v>51.262454727093747</v>
      </c>
      <c r="AU539" s="139">
        <f t="shared" si="252"/>
        <v>51.237579503472098</v>
      </c>
    </row>
    <row r="540" spans="26:58" x14ac:dyDescent="0.2">
      <c r="Z540" s="139">
        <f t="shared" si="239"/>
        <v>0</v>
      </c>
      <c r="AA540" s="139">
        <f t="shared" si="240"/>
        <v>7.8371169394205117E-3</v>
      </c>
      <c r="AB540" s="120">
        <f t="shared" si="241"/>
        <v>-9999</v>
      </c>
      <c r="AC540" s="139">
        <f t="shared" si="242"/>
        <v>0</v>
      </c>
      <c r="AD540" s="139">
        <f t="shared" si="243"/>
        <v>-9999</v>
      </c>
      <c r="AE540" s="139">
        <f t="shared" si="244"/>
        <v>0</v>
      </c>
      <c r="AF540" s="139">
        <f t="shared" si="245"/>
        <v>-9999</v>
      </c>
      <c r="AG540" s="143"/>
      <c r="AH540" s="139">
        <f t="shared" si="246"/>
        <v>-1.5583209659680162E-2</v>
      </c>
      <c r="AI540" s="139">
        <f t="shared" si="247"/>
        <v>1.0156854388407157</v>
      </c>
      <c r="AJ540" s="139">
        <f t="shared" si="248"/>
        <v>-0.65561619635665369</v>
      </c>
      <c r="AK540" s="139">
        <f t="shared" si="249"/>
        <v>2.5704960239620465E-2</v>
      </c>
      <c r="AL540" s="139">
        <f t="shared" si="250"/>
        <v>1.022902850585159</v>
      </c>
      <c r="AM540" s="139">
        <f t="shared" si="251"/>
        <v>0.56126581568819556</v>
      </c>
      <c r="AN540" s="139">
        <f t="shared" si="238"/>
        <v>51.262876019763496</v>
      </c>
      <c r="AO540" s="139">
        <f t="shared" si="238"/>
        <v>51.26287601976302</v>
      </c>
      <c r="AP540" s="139">
        <f t="shared" si="238"/>
        <v>51.262876019733497</v>
      </c>
      <c r="AQ540" s="139">
        <f t="shared" si="238"/>
        <v>51.262876017926274</v>
      </c>
      <c r="AR540" s="139">
        <f t="shared" si="238"/>
        <v>51.262875907298294</v>
      </c>
      <c r="AS540" s="139">
        <f t="shared" si="238"/>
        <v>51.262869135290259</v>
      </c>
      <c r="AT540" s="139">
        <f t="shared" si="238"/>
        <v>51.262454727093747</v>
      </c>
      <c r="AU540" s="139">
        <f t="shared" si="252"/>
        <v>51.237579503472098</v>
      </c>
    </row>
    <row r="541" spans="26:58" x14ac:dyDescent="0.2">
      <c r="Z541" s="139">
        <f t="shared" si="239"/>
        <v>0</v>
      </c>
      <c r="AA541" s="139">
        <f t="shared" si="240"/>
        <v>7.8371169394205117E-3</v>
      </c>
      <c r="AB541" s="120">
        <f t="shared" si="241"/>
        <v>-9999</v>
      </c>
      <c r="AC541" s="139">
        <f t="shared" si="242"/>
        <v>0</v>
      </c>
      <c r="AD541" s="139">
        <f t="shared" si="243"/>
        <v>-9999</v>
      </c>
      <c r="AE541" s="139">
        <f t="shared" si="244"/>
        <v>0</v>
      </c>
      <c r="AF541" s="139">
        <f t="shared" si="245"/>
        <v>-9999</v>
      </c>
      <c r="AG541" s="143"/>
      <c r="AH541" s="139">
        <f t="shared" si="246"/>
        <v>-1.5583209659680162E-2</v>
      </c>
      <c r="AI541" s="139">
        <f t="shared" si="247"/>
        <v>1.0156854388407157</v>
      </c>
      <c r="AJ541" s="139">
        <f t="shared" si="248"/>
        <v>-0.65561619635665369</v>
      </c>
      <c r="AK541" s="139">
        <f t="shared" si="249"/>
        <v>2.5704960239620465E-2</v>
      </c>
      <c r="AL541" s="139">
        <f t="shared" si="250"/>
        <v>1.022902850585159</v>
      </c>
      <c r="AM541" s="139">
        <f t="shared" si="251"/>
        <v>0.56126581568819556</v>
      </c>
      <c r="AN541" s="139">
        <f t="shared" ref="AN541:AT544" si="253">$AU541+$AB$7*SIN(AO541)</f>
        <v>51.262876019763496</v>
      </c>
      <c r="AO541" s="139">
        <f t="shared" si="253"/>
        <v>51.26287601976302</v>
      </c>
      <c r="AP541" s="139">
        <f t="shared" si="253"/>
        <v>51.262876019733497</v>
      </c>
      <c r="AQ541" s="139">
        <f t="shared" si="253"/>
        <v>51.262876017926274</v>
      </c>
      <c r="AR541" s="139">
        <f t="shared" si="253"/>
        <v>51.262875907298294</v>
      </c>
      <c r="AS541" s="139">
        <f t="shared" si="253"/>
        <v>51.262869135290259</v>
      </c>
      <c r="AT541" s="139">
        <f t="shared" si="253"/>
        <v>51.262454727093747</v>
      </c>
      <c r="AU541" s="139">
        <f t="shared" si="252"/>
        <v>51.237579503472098</v>
      </c>
    </row>
    <row r="542" spans="26:58" x14ac:dyDescent="0.2">
      <c r="Z542" s="139">
        <f t="shared" si="239"/>
        <v>0</v>
      </c>
      <c r="AA542" s="139">
        <f t="shared" si="240"/>
        <v>7.8371169394205117E-3</v>
      </c>
      <c r="AB542" s="120">
        <f t="shared" si="241"/>
        <v>-9999</v>
      </c>
      <c r="AC542" s="139">
        <f t="shared" si="242"/>
        <v>0</v>
      </c>
      <c r="AD542" s="139">
        <f t="shared" si="243"/>
        <v>-9999</v>
      </c>
      <c r="AE542" s="139">
        <f t="shared" si="244"/>
        <v>0</v>
      </c>
      <c r="AF542" s="139">
        <f t="shared" si="245"/>
        <v>-9999</v>
      </c>
      <c r="AG542" s="143"/>
      <c r="AH542" s="139">
        <f t="shared" si="246"/>
        <v>-1.5583209659680162E-2</v>
      </c>
      <c r="AI542" s="139">
        <f t="shared" si="247"/>
        <v>1.0156854388407157</v>
      </c>
      <c r="AJ542" s="139">
        <f t="shared" si="248"/>
        <v>-0.65561619635665369</v>
      </c>
      <c r="AK542" s="139">
        <f t="shared" si="249"/>
        <v>2.5704960239620465E-2</v>
      </c>
      <c r="AL542" s="139">
        <f t="shared" si="250"/>
        <v>1.022902850585159</v>
      </c>
      <c r="AM542" s="139">
        <f t="shared" si="251"/>
        <v>0.56126581568819556</v>
      </c>
      <c r="AN542" s="139">
        <f t="shared" si="253"/>
        <v>51.262876019763496</v>
      </c>
      <c r="AO542" s="139">
        <f t="shared" si="253"/>
        <v>51.26287601976302</v>
      </c>
      <c r="AP542" s="139">
        <f t="shared" si="253"/>
        <v>51.262876019733497</v>
      </c>
      <c r="AQ542" s="139">
        <f t="shared" si="253"/>
        <v>51.262876017926274</v>
      </c>
      <c r="AR542" s="139">
        <f t="shared" si="253"/>
        <v>51.262875907298294</v>
      </c>
      <c r="AS542" s="139">
        <f t="shared" si="253"/>
        <v>51.262869135290259</v>
      </c>
      <c r="AT542" s="139">
        <f t="shared" si="253"/>
        <v>51.262454727093747</v>
      </c>
      <c r="AU542" s="139">
        <f t="shared" si="252"/>
        <v>51.237579503472098</v>
      </c>
    </row>
    <row r="543" spans="26:58" x14ac:dyDescent="0.2">
      <c r="Z543" s="139">
        <f t="shared" si="239"/>
        <v>0</v>
      </c>
      <c r="AA543" s="139">
        <f t="shared" si="240"/>
        <v>7.8371169394205117E-3</v>
      </c>
      <c r="AB543" s="120">
        <f t="shared" si="241"/>
        <v>-9999</v>
      </c>
      <c r="AC543" s="139">
        <f t="shared" si="242"/>
        <v>0</v>
      </c>
      <c r="AD543" s="139">
        <f t="shared" si="243"/>
        <v>-9999</v>
      </c>
      <c r="AE543" s="139">
        <f t="shared" si="244"/>
        <v>0</v>
      </c>
      <c r="AF543" s="139">
        <f t="shared" si="245"/>
        <v>-9999</v>
      </c>
      <c r="AG543" s="143"/>
      <c r="AH543" s="139">
        <f t="shared" si="246"/>
        <v>-1.5583209659680162E-2</v>
      </c>
      <c r="AI543" s="139">
        <f t="shared" si="247"/>
        <v>1.0156854388407157</v>
      </c>
      <c r="AJ543" s="139">
        <f t="shared" si="248"/>
        <v>-0.65561619635665369</v>
      </c>
      <c r="AK543" s="139">
        <f t="shared" si="249"/>
        <v>2.5704960239620465E-2</v>
      </c>
      <c r="AL543" s="139">
        <f t="shared" si="250"/>
        <v>1.022902850585159</v>
      </c>
      <c r="AM543" s="139">
        <f t="shared" si="251"/>
        <v>0.56126581568819556</v>
      </c>
      <c r="AN543" s="139">
        <f t="shared" si="253"/>
        <v>51.262876019763496</v>
      </c>
      <c r="AO543" s="139">
        <f t="shared" si="253"/>
        <v>51.26287601976302</v>
      </c>
      <c r="AP543" s="139">
        <f t="shared" si="253"/>
        <v>51.262876019733497</v>
      </c>
      <c r="AQ543" s="139">
        <f t="shared" si="253"/>
        <v>51.262876017926274</v>
      </c>
      <c r="AR543" s="139">
        <f t="shared" si="253"/>
        <v>51.262875907298294</v>
      </c>
      <c r="AS543" s="139">
        <f t="shared" si="253"/>
        <v>51.262869135290259</v>
      </c>
      <c r="AT543" s="139">
        <f t="shared" si="253"/>
        <v>51.262454727093747</v>
      </c>
      <c r="AU543" s="139">
        <f t="shared" si="252"/>
        <v>51.237579503472098</v>
      </c>
    </row>
    <row r="544" spans="26:58" x14ac:dyDescent="0.2">
      <c r="Z544" s="139">
        <f t="shared" si="239"/>
        <v>0</v>
      </c>
      <c r="AA544" s="139">
        <f t="shared" si="240"/>
        <v>7.8371169394205117E-3</v>
      </c>
      <c r="AB544" s="120">
        <f t="shared" si="241"/>
        <v>-9999</v>
      </c>
      <c r="AC544" s="139">
        <f t="shared" si="242"/>
        <v>0</v>
      </c>
      <c r="AD544" s="139">
        <f t="shared" si="243"/>
        <v>-9999</v>
      </c>
      <c r="AE544" s="139">
        <f t="shared" si="244"/>
        <v>0</v>
      </c>
      <c r="AF544" s="139">
        <f t="shared" si="245"/>
        <v>-9999</v>
      </c>
      <c r="AG544" s="143"/>
      <c r="AH544" s="139">
        <f t="shared" si="246"/>
        <v>-1.5583209659680162E-2</v>
      </c>
      <c r="AI544" s="139">
        <f t="shared" si="247"/>
        <v>1.0156854388407157</v>
      </c>
      <c r="AJ544" s="139">
        <f t="shared" si="248"/>
        <v>-0.65561619635665369</v>
      </c>
      <c r="AK544" s="139">
        <f t="shared" si="249"/>
        <v>2.5704960239620465E-2</v>
      </c>
      <c r="AL544" s="139">
        <f t="shared" si="250"/>
        <v>1.022902850585159</v>
      </c>
      <c r="AM544" s="139">
        <f t="shared" si="251"/>
        <v>0.56126581568819556</v>
      </c>
      <c r="AN544" s="139">
        <f t="shared" si="253"/>
        <v>51.262876019763496</v>
      </c>
      <c r="AO544" s="139">
        <f t="shared" si="253"/>
        <v>51.26287601976302</v>
      </c>
      <c r="AP544" s="139">
        <f t="shared" si="253"/>
        <v>51.262876019733497</v>
      </c>
      <c r="AQ544" s="139">
        <f t="shared" si="253"/>
        <v>51.262876017926274</v>
      </c>
      <c r="AR544" s="139">
        <f t="shared" si="253"/>
        <v>51.262875907298294</v>
      </c>
      <c r="AS544" s="139">
        <f t="shared" si="253"/>
        <v>51.262869135290259</v>
      </c>
      <c r="AT544" s="139">
        <f t="shared" si="253"/>
        <v>51.262454727093747</v>
      </c>
      <c r="AU544" s="139">
        <f t="shared" si="252"/>
        <v>51.237579503472098</v>
      </c>
    </row>
    <row r="545" spans="27:47" x14ac:dyDescent="0.2">
      <c r="AA545" s="120"/>
      <c r="AB545" s="120"/>
      <c r="AC545" s="120"/>
      <c r="AD545" s="120"/>
      <c r="AE545" s="120"/>
      <c r="AG545" s="136"/>
      <c r="AN545" s="120"/>
      <c r="AO545" s="120"/>
      <c r="AP545" s="120"/>
      <c r="AQ545" s="120"/>
      <c r="AR545" s="120"/>
      <c r="AS545" s="120"/>
      <c r="AT545" s="120"/>
      <c r="AU545" s="120"/>
    </row>
    <row r="546" spans="27:47" x14ac:dyDescent="0.2">
      <c r="AA546" s="120"/>
      <c r="AB546" s="120"/>
      <c r="AC546" s="120"/>
      <c r="AD546" s="120"/>
      <c r="AE546" s="120"/>
      <c r="AG546" s="136"/>
      <c r="AN546" s="120"/>
      <c r="AO546" s="120"/>
      <c r="AP546" s="120"/>
      <c r="AQ546" s="120"/>
      <c r="AR546" s="120"/>
      <c r="AS546" s="120"/>
      <c r="AT546" s="120"/>
      <c r="AU546" s="120"/>
    </row>
    <row r="547" spans="27:47" x14ac:dyDescent="0.2">
      <c r="AA547" s="120"/>
      <c r="AB547" s="120"/>
      <c r="AC547" s="120"/>
      <c r="AD547" s="120"/>
      <c r="AE547" s="120"/>
      <c r="AG547" s="136"/>
      <c r="AN547" s="120"/>
      <c r="AO547" s="120"/>
      <c r="AP547" s="120"/>
      <c r="AQ547" s="120"/>
      <c r="AR547" s="120"/>
      <c r="AS547" s="120"/>
      <c r="AT547" s="120"/>
      <c r="AU547" s="120"/>
    </row>
    <row r="548" spans="27:47" x14ac:dyDescent="0.2">
      <c r="AA548" s="120"/>
      <c r="AB548" s="120"/>
      <c r="AC548" s="120"/>
      <c r="AD548" s="120"/>
      <c r="AE548" s="120"/>
      <c r="AG548" s="136"/>
      <c r="AN548" s="120"/>
      <c r="AO548" s="120"/>
      <c r="AP548" s="120"/>
      <c r="AQ548" s="120"/>
      <c r="AR548" s="120"/>
      <c r="AS548" s="120"/>
      <c r="AT548" s="120"/>
      <c r="AU548" s="120"/>
    </row>
    <row r="549" spans="27:47" x14ac:dyDescent="0.2">
      <c r="AA549" s="120"/>
      <c r="AB549" s="120"/>
      <c r="AC549" s="120"/>
      <c r="AD549" s="120"/>
      <c r="AE549" s="120"/>
      <c r="AG549" s="136"/>
      <c r="AN549" s="120"/>
      <c r="AO549" s="120"/>
      <c r="AP549" s="120"/>
      <c r="AQ549" s="120"/>
      <c r="AR549" s="120"/>
      <c r="AS549" s="120"/>
      <c r="AT549" s="120"/>
      <c r="AU549" s="120"/>
    </row>
    <row r="550" spans="27:47" x14ac:dyDescent="0.2">
      <c r="AA550" s="120"/>
      <c r="AB550" s="120"/>
      <c r="AC550" s="120"/>
      <c r="AD550" s="120"/>
      <c r="AE550" s="120"/>
      <c r="AG550" s="136"/>
      <c r="AN550" s="120"/>
      <c r="AO550" s="120"/>
      <c r="AP550" s="120"/>
      <c r="AQ550" s="120"/>
      <c r="AR550" s="120"/>
      <c r="AS550" s="120"/>
      <c r="AT550" s="120"/>
      <c r="AU550" s="120"/>
    </row>
    <row r="551" spans="27:47" x14ac:dyDescent="0.2">
      <c r="AA551" s="120"/>
      <c r="AB551" s="120"/>
      <c r="AC551" s="120"/>
      <c r="AD551" s="120"/>
      <c r="AE551" s="120"/>
      <c r="AG551" s="136"/>
      <c r="AN551" s="120"/>
      <c r="AO551" s="120"/>
      <c r="AP551" s="120"/>
      <c r="AQ551" s="120"/>
      <c r="AR551" s="120"/>
      <c r="AS551" s="120"/>
      <c r="AT551" s="120"/>
      <c r="AU551" s="120"/>
    </row>
    <row r="552" spans="27:47" x14ac:dyDescent="0.2">
      <c r="AA552" s="120"/>
      <c r="AB552" s="120"/>
      <c r="AC552" s="120"/>
      <c r="AD552" s="120"/>
      <c r="AE552" s="120"/>
      <c r="AG552" s="136"/>
      <c r="AN552" s="120"/>
      <c r="AO552" s="120"/>
      <c r="AP552" s="120"/>
      <c r="AQ552" s="120"/>
      <c r="AR552" s="120"/>
      <c r="AS552" s="120"/>
      <c r="AT552" s="120"/>
      <c r="AU552" s="120"/>
    </row>
    <row r="553" spans="27:47" x14ac:dyDescent="0.2">
      <c r="AA553" s="120"/>
      <c r="AB553" s="120"/>
      <c r="AC553" s="120"/>
      <c r="AD553" s="120"/>
      <c r="AE553" s="120"/>
      <c r="AG553" s="136"/>
      <c r="AN553" s="120"/>
      <c r="AO553" s="120"/>
      <c r="AP553" s="120"/>
      <c r="AQ553" s="120"/>
      <c r="AR553" s="120"/>
      <c r="AS553" s="120"/>
      <c r="AT553" s="120"/>
      <c r="AU553" s="120"/>
    </row>
    <row r="554" spans="27:47" x14ac:dyDescent="0.2">
      <c r="AA554" s="120"/>
      <c r="AB554" s="120"/>
      <c r="AC554" s="120"/>
      <c r="AD554" s="120"/>
      <c r="AE554" s="120"/>
      <c r="AG554" s="136"/>
      <c r="AN554" s="120"/>
      <c r="AO554" s="120"/>
      <c r="AP554" s="120"/>
      <c r="AQ554" s="120"/>
      <c r="AR554" s="120"/>
      <c r="AS554" s="120"/>
      <c r="AT554" s="120"/>
      <c r="AU554" s="120"/>
    </row>
    <row r="555" spans="27:47" x14ac:dyDescent="0.2">
      <c r="AA555" s="120"/>
      <c r="AB555" s="120"/>
      <c r="AC555" s="120"/>
      <c r="AD555" s="120"/>
      <c r="AE555" s="120"/>
      <c r="AG555" s="136"/>
      <c r="AN555" s="120"/>
      <c r="AO555" s="120"/>
      <c r="AP555" s="120"/>
      <c r="AQ555" s="120"/>
      <c r="AR555" s="120"/>
      <c r="AS555" s="120"/>
      <c r="AT555" s="120"/>
      <c r="AU555" s="120"/>
    </row>
    <row r="556" spans="27:47" x14ac:dyDescent="0.2">
      <c r="AA556" s="120"/>
      <c r="AB556" s="120"/>
      <c r="AC556" s="120"/>
      <c r="AD556" s="120"/>
      <c r="AE556" s="120"/>
      <c r="AG556" s="136"/>
      <c r="AN556" s="120"/>
      <c r="AO556" s="120"/>
      <c r="AP556" s="120"/>
      <c r="AQ556" s="120"/>
      <c r="AR556" s="120"/>
      <c r="AS556" s="120"/>
      <c r="AT556" s="120"/>
      <c r="AU556" s="120"/>
    </row>
    <row r="557" spans="27:47" x14ac:dyDescent="0.2">
      <c r="AA557" s="120"/>
      <c r="AB557" s="120"/>
      <c r="AC557" s="120"/>
      <c r="AD557" s="120"/>
      <c r="AE557" s="120"/>
      <c r="AG557" s="136"/>
      <c r="AN557" s="120"/>
      <c r="AO557" s="120"/>
      <c r="AP557" s="120"/>
      <c r="AQ557" s="120"/>
      <c r="AR557" s="120"/>
      <c r="AS557" s="120"/>
      <c r="AT557" s="120"/>
      <c r="AU557" s="120"/>
    </row>
    <row r="558" spans="27:47" x14ac:dyDescent="0.2">
      <c r="AA558" s="120"/>
      <c r="AB558" s="120"/>
      <c r="AC558" s="120"/>
      <c r="AD558" s="120"/>
      <c r="AE558" s="120"/>
      <c r="AG558" s="136"/>
      <c r="AN558" s="120"/>
      <c r="AO558" s="120"/>
      <c r="AP558" s="120"/>
      <c r="AQ558" s="120"/>
      <c r="AR558" s="120"/>
      <c r="AS558" s="120"/>
      <c r="AT558" s="120"/>
      <c r="AU558" s="120"/>
    </row>
    <row r="559" spans="27:47" x14ac:dyDescent="0.2">
      <c r="AA559" s="120"/>
      <c r="AB559" s="120"/>
      <c r="AC559" s="120"/>
      <c r="AD559" s="120"/>
      <c r="AE559" s="120"/>
      <c r="AG559" s="136"/>
      <c r="AN559" s="120"/>
      <c r="AO559" s="120"/>
      <c r="AP559" s="120"/>
      <c r="AQ559" s="120"/>
      <c r="AR559" s="120"/>
      <c r="AS559" s="120"/>
      <c r="AT559" s="120"/>
      <c r="AU559" s="120"/>
    </row>
    <row r="560" spans="27:47" x14ac:dyDescent="0.2">
      <c r="AA560" s="120"/>
      <c r="AB560" s="120"/>
      <c r="AC560" s="120"/>
      <c r="AD560" s="120"/>
      <c r="AE560" s="120"/>
      <c r="AG560" s="136"/>
      <c r="AN560" s="120"/>
      <c r="AO560" s="120"/>
      <c r="AP560" s="120"/>
      <c r="AQ560" s="120"/>
      <c r="AR560" s="120"/>
      <c r="AS560" s="120"/>
      <c r="AT560" s="120"/>
      <c r="AU560" s="120"/>
    </row>
    <row r="561" spans="27:47" x14ac:dyDescent="0.2">
      <c r="AA561" s="120"/>
      <c r="AB561" s="120"/>
      <c r="AC561" s="120"/>
      <c r="AD561" s="120"/>
      <c r="AE561" s="120"/>
      <c r="AG561" s="136"/>
      <c r="AN561" s="120"/>
      <c r="AO561" s="120"/>
      <c r="AP561" s="120"/>
      <c r="AQ561" s="120"/>
      <c r="AR561" s="120"/>
      <c r="AS561" s="120"/>
      <c r="AT561" s="120"/>
      <c r="AU561" s="120"/>
    </row>
    <row r="562" spans="27:47" x14ac:dyDescent="0.2">
      <c r="AA562" s="120"/>
      <c r="AB562" s="120"/>
      <c r="AC562" s="120"/>
      <c r="AD562" s="120"/>
      <c r="AE562" s="120"/>
      <c r="AG562" s="136"/>
      <c r="AN562" s="120"/>
      <c r="AO562" s="120"/>
      <c r="AP562" s="120"/>
      <c r="AQ562" s="120"/>
      <c r="AR562" s="120"/>
      <c r="AS562" s="120"/>
      <c r="AT562" s="120"/>
      <c r="AU562" s="120"/>
    </row>
    <row r="563" spans="27:47" x14ac:dyDescent="0.2">
      <c r="AA563" s="120"/>
      <c r="AB563" s="120"/>
      <c r="AC563" s="120"/>
      <c r="AD563" s="120"/>
      <c r="AE563" s="120"/>
      <c r="AG563" s="136"/>
      <c r="AN563" s="120"/>
      <c r="AO563" s="120"/>
      <c r="AP563" s="120"/>
      <c r="AQ563" s="120"/>
      <c r="AR563" s="120"/>
      <c r="AS563" s="120"/>
      <c r="AT563" s="120"/>
      <c r="AU563" s="120"/>
    </row>
    <row r="564" spans="27:47" x14ac:dyDescent="0.2">
      <c r="AA564" s="120"/>
      <c r="AB564" s="120"/>
      <c r="AC564" s="120"/>
      <c r="AD564" s="120"/>
      <c r="AE564" s="120"/>
      <c r="AG564" s="136"/>
      <c r="AN564" s="120"/>
      <c r="AO564" s="120"/>
      <c r="AP564" s="120"/>
      <c r="AQ564" s="120"/>
      <c r="AR564" s="120"/>
      <c r="AS564" s="120"/>
      <c r="AT564" s="120"/>
      <c r="AU564" s="120"/>
    </row>
    <row r="565" spans="27:47" x14ac:dyDescent="0.2">
      <c r="AA565" s="120"/>
      <c r="AB565" s="120"/>
      <c r="AC565" s="120"/>
      <c r="AD565" s="120"/>
      <c r="AE565" s="120"/>
      <c r="AG565" s="136"/>
      <c r="AN565" s="120"/>
      <c r="AO565" s="120"/>
      <c r="AP565" s="120"/>
      <c r="AQ565" s="120"/>
      <c r="AR565" s="120"/>
      <c r="AS565" s="120"/>
      <c r="AT565" s="120"/>
      <c r="AU565" s="120"/>
    </row>
    <row r="566" spans="27:47" x14ac:dyDescent="0.2">
      <c r="AA566" s="120"/>
      <c r="AB566" s="120"/>
      <c r="AC566" s="120"/>
      <c r="AD566" s="120"/>
      <c r="AE566" s="120"/>
      <c r="AG566" s="136"/>
      <c r="AN566" s="120"/>
      <c r="AO566" s="120"/>
      <c r="AP566" s="120"/>
      <c r="AQ566" s="120"/>
      <c r="AR566" s="120"/>
      <c r="AS566" s="120"/>
      <c r="AT566" s="120"/>
      <c r="AU566" s="120"/>
    </row>
    <row r="567" spans="27:47" x14ac:dyDescent="0.2">
      <c r="AA567" s="120"/>
      <c r="AB567" s="120"/>
      <c r="AC567" s="120"/>
      <c r="AD567" s="120"/>
      <c r="AE567" s="120"/>
      <c r="AG567" s="136"/>
      <c r="AN567" s="120"/>
      <c r="AO567" s="120"/>
      <c r="AP567" s="120"/>
      <c r="AQ567" s="120"/>
      <c r="AR567" s="120"/>
      <c r="AS567" s="120"/>
      <c r="AT567" s="120"/>
      <c r="AU567" s="120"/>
    </row>
    <row r="568" spans="27:47" x14ac:dyDescent="0.2">
      <c r="AA568" s="120"/>
      <c r="AB568" s="120"/>
      <c r="AC568" s="120"/>
      <c r="AD568" s="120"/>
      <c r="AE568" s="120"/>
      <c r="AG568" s="136"/>
      <c r="AN568" s="120"/>
      <c r="AO568" s="120"/>
      <c r="AP568" s="120"/>
      <c r="AQ568" s="120"/>
      <c r="AR568" s="120"/>
      <c r="AS568" s="120"/>
      <c r="AT568" s="120"/>
      <c r="AU568" s="120"/>
    </row>
    <row r="569" spans="27:47" x14ac:dyDescent="0.2">
      <c r="AA569" s="120"/>
      <c r="AB569" s="120"/>
      <c r="AC569" s="120"/>
      <c r="AD569" s="120"/>
      <c r="AE569" s="120"/>
      <c r="AG569" s="136"/>
      <c r="AN569" s="120"/>
      <c r="AO569" s="120"/>
      <c r="AP569" s="120"/>
      <c r="AQ569" s="120"/>
      <c r="AR569" s="120"/>
      <c r="AS569" s="120"/>
      <c r="AT569" s="120"/>
      <c r="AU569" s="120"/>
    </row>
    <row r="570" spans="27:47" x14ac:dyDescent="0.2">
      <c r="AA570" s="120"/>
      <c r="AB570" s="120"/>
      <c r="AC570" s="120"/>
      <c r="AD570" s="120"/>
      <c r="AE570" s="120"/>
      <c r="AG570" s="136"/>
      <c r="AN570" s="120"/>
      <c r="AO570" s="120"/>
      <c r="AP570" s="120"/>
      <c r="AQ570" s="120"/>
      <c r="AR570" s="120"/>
      <c r="AS570" s="120"/>
      <c r="AT570" s="120"/>
      <c r="AU570" s="120"/>
    </row>
    <row r="571" spans="27:47" x14ac:dyDescent="0.2">
      <c r="AA571" s="120"/>
      <c r="AB571" s="120"/>
      <c r="AC571" s="120"/>
      <c r="AD571" s="120"/>
      <c r="AE571" s="120"/>
      <c r="AG571" s="136"/>
      <c r="AN571" s="120"/>
      <c r="AO571" s="120"/>
      <c r="AP571" s="120"/>
      <c r="AQ571" s="120"/>
      <c r="AR571" s="120"/>
      <c r="AS571" s="120"/>
      <c r="AT571" s="120"/>
      <c r="AU571" s="120"/>
    </row>
    <row r="572" spans="27:47" x14ac:dyDescent="0.2">
      <c r="AA572" s="120"/>
      <c r="AB572" s="120"/>
      <c r="AC572" s="120"/>
      <c r="AD572" s="120"/>
      <c r="AE572" s="120"/>
      <c r="AG572" s="136"/>
      <c r="AN572" s="120"/>
      <c r="AO572" s="120"/>
      <c r="AP572" s="120"/>
      <c r="AQ572" s="120"/>
      <c r="AR572" s="120"/>
      <c r="AS572" s="120"/>
      <c r="AT572" s="120"/>
      <c r="AU572" s="120"/>
    </row>
    <row r="573" spans="27:47" x14ac:dyDescent="0.2">
      <c r="AA573" s="120"/>
      <c r="AB573" s="120"/>
      <c r="AC573" s="120"/>
      <c r="AD573" s="120"/>
      <c r="AE573" s="120"/>
      <c r="AG573" s="136"/>
      <c r="AN573" s="120"/>
      <c r="AO573" s="120"/>
      <c r="AP573" s="120"/>
      <c r="AQ573" s="120"/>
      <c r="AR573" s="120"/>
      <c r="AS573" s="120"/>
      <c r="AT573" s="120"/>
      <c r="AU573" s="120"/>
    </row>
    <row r="574" spans="27:47" x14ac:dyDescent="0.2">
      <c r="AA574" s="120"/>
      <c r="AB574" s="120"/>
      <c r="AC574" s="120"/>
      <c r="AD574" s="120"/>
      <c r="AE574" s="120"/>
      <c r="AG574" s="136"/>
      <c r="AN574" s="120"/>
      <c r="AO574" s="120"/>
      <c r="AP574" s="120"/>
      <c r="AQ574" s="120"/>
      <c r="AR574" s="120"/>
      <c r="AS574" s="120"/>
      <c r="AT574" s="120"/>
      <c r="AU574" s="120"/>
    </row>
    <row r="575" spans="27:47" x14ac:dyDescent="0.2">
      <c r="AA575" s="120"/>
      <c r="AB575" s="120"/>
      <c r="AC575" s="120"/>
      <c r="AD575" s="120"/>
      <c r="AE575" s="120"/>
      <c r="AG575" s="136"/>
      <c r="AN575" s="120"/>
      <c r="AO575" s="120"/>
      <c r="AP575" s="120"/>
      <c r="AQ575" s="120"/>
      <c r="AR575" s="120"/>
      <c r="AS575" s="120"/>
      <c r="AT575" s="120"/>
      <c r="AU575" s="120"/>
    </row>
    <row r="576" spans="27:47" x14ac:dyDescent="0.2">
      <c r="AA576" s="120"/>
      <c r="AB576" s="120"/>
      <c r="AC576" s="120"/>
      <c r="AD576" s="120"/>
      <c r="AE576" s="120"/>
      <c r="AG576" s="136"/>
      <c r="AN576" s="120"/>
      <c r="AO576" s="120"/>
      <c r="AP576" s="120"/>
      <c r="AQ576" s="120"/>
      <c r="AR576" s="120"/>
      <c r="AS576" s="120"/>
      <c r="AT576" s="120"/>
      <c r="AU576" s="120"/>
    </row>
    <row r="577" spans="27:47" x14ac:dyDescent="0.2">
      <c r="AA577" s="120"/>
      <c r="AB577" s="120"/>
      <c r="AC577" s="120"/>
      <c r="AD577" s="120"/>
      <c r="AE577" s="120"/>
      <c r="AG577" s="136"/>
      <c r="AN577" s="120"/>
      <c r="AO577" s="120"/>
      <c r="AP577" s="120"/>
      <c r="AQ577" s="120"/>
      <c r="AR577" s="120"/>
      <c r="AS577" s="120"/>
      <c r="AT577" s="120"/>
      <c r="AU577" s="120"/>
    </row>
    <row r="578" spans="27:47" x14ac:dyDescent="0.2">
      <c r="AA578" s="120"/>
      <c r="AB578" s="120"/>
      <c r="AC578" s="120"/>
      <c r="AD578" s="120"/>
      <c r="AE578" s="120"/>
      <c r="AG578" s="136"/>
      <c r="AN578" s="120"/>
      <c r="AO578" s="120"/>
      <c r="AP578" s="120"/>
      <c r="AQ578" s="120"/>
      <c r="AR578" s="120"/>
      <c r="AS578" s="120"/>
      <c r="AT578" s="120"/>
      <c r="AU578" s="120"/>
    </row>
    <row r="579" spans="27:47" x14ac:dyDescent="0.2">
      <c r="AA579" s="120"/>
      <c r="AB579" s="120"/>
      <c r="AC579" s="120"/>
      <c r="AD579" s="120"/>
      <c r="AE579" s="120"/>
      <c r="AG579" s="136"/>
      <c r="AN579" s="120"/>
      <c r="AO579" s="120"/>
      <c r="AP579" s="120"/>
      <c r="AQ579" s="120"/>
      <c r="AR579" s="120"/>
      <c r="AS579" s="120"/>
      <c r="AT579" s="120"/>
      <c r="AU579" s="120"/>
    </row>
    <row r="580" spans="27:47" x14ac:dyDescent="0.2">
      <c r="AA580" s="120"/>
      <c r="AB580" s="120"/>
      <c r="AC580" s="120"/>
      <c r="AD580" s="120"/>
      <c r="AE580" s="120"/>
      <c r="AG580" s="136"/>
      <c r="AN580" s="120"/>
      <c r="AO580" s="120"/>
      <c r="AP580" s="120"/>
      <c r="AQ580" s="120"/>
      <c r="AR580" s="120"/>
      <c r="AS580" s="120"/>
      <c r="AT580" s="120"/>
      <c r="AU580" s="120"/>
    </row>
    <row r="581" spans="27:47" x14ac:dyDescent="0.2">
      <c r="AA581" s="120"/>
      <c r="AB581" s="120"/>
      <c r="AC581" s="120"/>
      <c r="AD581" s="120"/>
      <c r="AE581" s="120"/>
      <c r="AG581" s="136"/>
      <c r="AN581" s="120"/>
      <c r="AO581" s="120"/>
      <c r="AP581" s="120"/>
      <c r="AQ581" s="120"/>
      <c r="AR581" s="120"/>
      <c r="AS581" s="120"/>
      <c r="AT581" s="120"/>
      <c r="AU581" s="120"/>
    </row>
    <row r="582" spans="27:47" x14ac:dyDescent="0.2">
      <c r="AA582" s="120"/>
      <c r="AB582" s="120"/>
      <c r="AC582" s="120"/>
      <c r="AD582" s="120"/>
      <c r="AE582" s="120"/>
      <c r="AG582" s="136"/>
      <c r="AN582" s="120"/>
      <c r="AO582" s="120"/>
      <c r="AP582" s="120"/>
      <c r="AQ582" s="120"/>
      <c r="AR582" s="120"/>
      <c r="AS582" s="120"/>
      <c r="AT582" s="120"/>
      <c r="AU582" s="120"/>
    </row>
    <row r="583" spans="27:47" x14ac:dyDescent="0.2">
      <c r="AA583" s="120"/>
      <c r="AB583" s="120"/>
      <c r="AC583" s="120"/>
      <c r="AD583" s="120"/>
      <c r="AE583" s="120"/>
      <c r="AG583" s="136"/>
      <c r="AN583" s="120"/>
      <c r="AO583" s="120"/>
      <c r="AP583" s="120"/>
      <c r="AQ583" s="120"/>
      <c r="AR583" s="120"/>
      <c r="AS583" s="120"/>
      <c r="AT583" s="120"/>
      <c r="AU583" s="120"/>
    </row>
    <row r="584" spans="27:47" x14ac:dyDescent="0.2">
      <c r="AA584" s="120"/>
      <c r="AB584" s="120"/>
      <c r="AC584" s="120"/>
      <c r="AD584" s="120"/>
      <c r="AE584" s="120"/>
      <c r="AG584" s="136"/>
      <c r="AN584" s="120"/>
      <c r="AO584" s="120"/>
      <c r="AP584" s="120"/>
      <c r="AQ584" s="120"/>
      <c r="AR584" s="120"/>
      <c r="AS584" s="120"/>
      <c r="AT584" s="120"/>
      <c r="AU584" s="120"/>
    </row>
    <row r="585" spans="27:47" x14ac:dyDescent="0.2">
      <c r="AA585" s="120"/>
      <c r="AB585" s="120"/>
      <c r="AC585" s="120"/>
      <c r="AD585" s="120"/>
      <c r="AE585" s="120"/>
      <c r="AG585" s="136"/>
      <c r="AN585" s="120"/>
      <c r="AO585" s="120"/>
      <c r="AP585" s="120"/>
      <c r="AQ585" s="120"/>
      <c r="AR585" s="120"/>
      <c r="AS585" s="120"/>
      <c r="AT585" s="120"/>
      <c r="AU585" s="120"/>
    </row>
    <row r="586" spans="27:47" x14ac:dyDescent="0.2">
      <c r="AA586" s="120"/>
      <c r="AB586" s="120"/>
      <c r="AC586" s="120"/>
      <c r="AD586" s="120"/>
      <c r="AE586" s="120"/>
      <c r="AG586" s="136"/>
      <c r="AN586" s="120"/>
      <c r="AO586" s="120"/>
      <c r="AP586" s="120"/>
      <c r="AQ586" s="120"/>
      <c r="AR586" s="120"/>
      <c r="AS586" s="120"/>
      <c r="AT586" s="120"/>
      <c r="AU586" s="120"/>
    </row>
    <row r="587" spans="27:47" x14ac:dyDescent="0.2">
      <c r="AA587" s="120"/>
      <c r="AB587" s="120"/>
      <c r="AC587" s="120"/>
      <c r="AD587" s="120"/>
      <c r="AE587" s="120"/>
      <c r="AG587" s="136"/>
      <c r="AN587" s="120"/>
      <c r="AO587" s="120"/>
      <c r="AP587" s="120"/>
      <c r="AQ587" s="120"/>
      <c r="AR587" s="120"/>
      <c r="AS587" s="120"/>
      <c r="AT587" s="120"/>
      <c r="AU587" s="120"/>
    </row>
    <row r="588" spans="27:47" x14ac:dyDescent="0.2">
      <c r="AA588" s="120"/>
      <c r="AB588" s="120"/>
      <c r="AC588" s="120"/>
      <c r="AD588" s="120"/>
      <c r="AE588" s="120"/>
      <c r="AG588" s="136"/>
      <c r="AN588" s="120"/>
      <c r="AO588" s="120"/>
      <c r="AP588" s="120"/>
      <c r="AQ588" s="120"/>
      <c r="AR588" s="120"/>
      <c r="AS588" s="120"/>
      <c r="AT588" s="120"/>
      <c r="AU588" s="120"/>
    </row>
    <row r="589" spans="27:47" x14ac:dyDescent="0.2">
      <c r="AA589" s="120"/>
      <c r="AB589" s="120"/>
      <c r="AC589" s="120"/>
      <c r="AD589" s="120"/>
      <c r="AE589" s="120"/>
      <c r="AG589" s="136"/>
      <c r="AN589" s="120"/>
      <c r="AO589" s="120"/>
      <c r="AP589" s="120"/>
      <c r="AQ589" s="120"/>
      <c r="AR589" s="120"/>
      <c r="AS589" s="120"/>
      <c r="AT589" s="120"/>
      <c r="AU589" s="120"/>
    </row>
    <row r="590" spans="27:47" x14ac:dyDescent="0.2">
      <c r="AA590" s="120"/>
      <c r="AB590" s="120"/>
      <c r="AC590" s="120"/>
      <c r="AD590" s="120"/>
      <c r="AE590" s="120"/>
      <c r="AG590" s="136"/>
      <c r="AN590" s="120"/>
      <c r="AO590" s="120"/>
      <c r="AP590" s="120"/>
      <c r="AQ590" s="120"/>
      <c r="AR590" s="120"/>
      <c r="AS590" s="120"/>
      <c r="AT590" s="120"/>
      <c r="AU590" s="120"/>
    </row>
    <row r="591" spans="27:47" x14ac:dyDescent="0.2">
      <c r="AA591" s="120"/>
      <c r="AB591" s="120"/>
      <c r="AC591" s="120"/>
      <c r="AD591" s="120"/>
      <c r="AE591" s="120"/>
      <c r="AG591" s="136"/>
      <c r="AN591" s="120"/>
      <c r="AO591" s="120"/>
      <c r="AP591" s="120"/>
      <c r="AQ591" s="120"/>
      <c r="AR591" s="120"/>
      <c r="AS591" s="120"/>
      <c r="AT591" s="120"/>
      <c r="AU591" s="120"/>
    </row>
    <row r="592" spans="27:47" x14ac:dyDescent="0.2">
      <c r="AA592" s="120"/>
      <c r="AB592" s="120"/>
      <c r="AC592" s="120"/>
      <c r="AD592" s="120"/>
      <c r="AE592" s="120"/>
      <c r="AG592" s="136"/>
      <c r="AN592" s="120"/>
      <c r="AO592" s="120"/>
      <c r="AP592" s="120"/>
      <c r="AQ592" s="120"/>
      <c r="AR592" s="120"/>
      <c r="AS592" s="120"/>
      <c r="AT592" s="120"/>
      <c r="AU592" s="120"/>
    </row>
    <row r="593" spans="27:47" x14ac:dyDescent="0.2">
      <c r="AA593" s="120"/>
      <c r="AB593" s="120"/>
      <c r="AC593" s="120"/>
      <c r="AD593" s="120"/>
      <c r="AE593" s="120"/>
      <c r="AG593" s="136"/>
      <c r="AN593" s="120"/>
      <c r="AO593" s="120"/>
      <c r="AP593" s="120"/>
      <c r="AQ593" s="120"/>
      <c r="AR593" s="120"/>
      <c r="AS593" s="120"/>
      <c r="AT593" s="120"/>
      <c r="AU593" s="120"/>
    </row>
    <row r="594" spans="27:47" x14ac:dyDescent="0.2">
      <c r="AA594" s="120"/>
      <c r="AB594" s="120"/>
      <c r="AC594" s="120"/>
      <c r="AD594" s="120"/>
      <c r="AE594" s="120"/>
      <c r="AG594" s="136"/>
      <c r="AN594" s="120"/>
      <c r="AO594" s="120"/>
      <c r="AP594" s="120"/>
      <c r="AQ594" s="120"/>
      <c r="AR594" s="120"/>
      <c r="AS594" s="120"/>
      <c r="AT594" s="120"/>
      <c r="AU594" s="120"/>
    </row>
    <row r="595" spans="27:47" x14ac:dyDescent="0.2">
      <c r="AA595" s="120"/>
      <c r="AB595" s="120"/>
      <c r="AC595" s="120"/>
      <c r="AD595" s="120"/>
      <c r="AE595" s="120"/>
      <c r="AG595" s="136"/>
      <c r="AN595" s="120"/>
      <c r="AO595" s="120"/>
      <c r="AP595" s="120"/>
      <c r="AQ595" s="120"/>
      <c r="AR595" s="120"/>
      <c r="AS595" s="120"/>
      <c r="AT595" s="120"/>
      <c r="AU595" s="120"/>
    </row>
    <row r="596" spans="27:47" x14ac:dyDescent="0.2">
      <c r="AA596" s="120"/>
      <c r="AB596" s="120"/>
      <c r="AC596" s="120"/>
      <c r="AD596" s="120"/>
      <c r="AE596" s="120"/>
      <c r="AG596" s="136"/>
      <c r="AN596" s="120"/>
      <c r="AO596" s="120"/>
      <c r="AP596" s="120"/>
      <c r="AQ596" s="120"/>
      <c r="AR596" s="120"/>
      <c r="AS596" s="120"/>
      <c r="AT596" s="120"/>
      <c r="AU596" s="120"/>
    </row>
    <row r="597" spans="27:47" x14ac:dyDescent="0.2">
      <c r="AA597" s="120"/>
      <c r="AB597" s="120"/>
      <c r="AC597" s="120"/>
      <c r="AD597" s="120"/>
      <c r="AE597" s="120"/>
      <c r="AG597" s="136"/>
      <c r="AN597" s="120"/>
      <c r="AO597" s="120"/>
      <c r="AP597" s="120"/>
      <c r="AQ597" s="120"/>
      <c r="AR597" s="120"/>
      <c r="AS597" s="120"/>
      <c r="AT597" s="120"/>
      <c r="AU597" s="120"/>
    </row>
    <row r="598" spans="27:47" x14ac:dyDescent="0.2">
      <c r="AA598" s="120"/>
      <c r="AB598" s="120"/>
      <c r="AC598" s="120"/>
      <c r="AD598" s="120"/>
      <c r="AE598" s="120"/>
      <c r="AG598" s="136"/>
      <c r="AN598" s="120"/>
      <c r="AO598" s="120"/>
      <c r="AP598" s="120"/>
      <c r="AQ598" s="120"/>
      <c r="AR598" s="120"/>
      <c r="AS598" s="120"/>
      <c r="AT598" s="120"/>
      <c r="AU598" s="120"/>
    </row>
    <row r="599" spans="27:47" x14ac:dyDescent="0.2">
      <c r="AA599" s="120"/>
      <c r="AB599" s="120"/>
      <c r="AC599" s="120"/>
      <c r="AD599" s="120"/>
      <c r="AE599" s="120"/>
      <c r="AF599" s="135"/>
      <c r="AG599" s="136"/>
      <c r="AN599" s="120"/>
      <c r="AO599" s="120"/>
      <c r="AP599" s="120"/>
      <c r="AQ599" s="120"/>
      <c r="AR599" s="120"/>
      <c r="AS599" s="120"/>
      <c r="AT599" s="120"/>
      <c r="AU599" s="120"/>
    </row>
    <row r="600" spans="27:47" x14ac:dyDescent="0.2">
      <c r="AA600" s="120"/>
      <c r="AB600" s="120"/>
      <c r="AC600" s="120"/>
      <c r="AD600" s="120"/>
      <c r="AE600" s="120"/>
      <c r="AF600" s="135"/>
      <c r="AG600" s="136"/>
      <c r="AN600" s="120"/>
      <c r="AO600" s="120"/>
      <c r="AP600" s="120"/>
      <c r="AQ600" s="120"/>
      <c r="AR600" s="120"/>
      <c r="AS600" s="120"/>
      <c r="AT600" s="120"/>
      <c r="AU600" s="120"/>
    </row>
    <row r="601" spans="27:47" x14ac:dyDescent="0.2">
      <c r="AA601" s="120"/>
      <c r="AB601" s="120"/>
      <c r="AC601" s="120"/>
      <c r="AD601" s="120"/>
      <c r="AE601" s="120"/>
      <c r="AF601" s="135"/>
      <c r="AG601" s="136"/>
      <c r="AN601" s="120"/>
      <c r="AO601" s="120"/>
      <c r="AP601" s="120"/>
      <c r="AQ601" s="120"/>
      <c r="AR601" s="120"/>
      <c r="AS601" s="120"/>
      <c r="AT601" s="120"/>
      <c r="AU601" s="120"/>
    </row>
    <row r="602" spans="27:47" x14ac:dyDescent="0.2">
      <c r="AA602" s="120"/>
      <c r="AB602" s="120"/>
      <c r="AC602" s="120"/>
      <c r="AD602" s="120"/>
      <c r="AE602" s="120"/>
      <c r="AF602" s="135"/>
      <c r="AG602" s="136"/>
      <c r="AN602" s="120"/>
      <c r="AO602" s="120"/>
      <c r="AP602" s="120"/>
      <c r="AQ602" s="120"/>
      <c r="AR602" s="120"/>
      <c r="AS602" s="120"/>
      <c r="AT602" s="120"/>
      <c r="AU602" s="120"/>
    </row>
    <row r="603" spans="27:47" x14ac:dyDescent="0.2">
      <c r="AA603" s="120"/>
      <c r="AB603" s="120"/>
      <c r="AC603" s="120"/>
      <c r="AD603" s="120"/>
      <c r="AE603" s="120"/>
      <c r="AF603" s="135"/>
      <c r="AG603" s="136"/>
      <c r="AN603" s="120"/>
      <c r="AO603" s="120"/>
      <c r="AP603" s="120"/>
      <c r="AQ603" s="120"/>
      <c r="AR603" s="120"/>
      <c r="AS603" s="120"/>
      <c r="AT603" s="120"/>
      <c r="AU603" s="120"/>
    </row>
    <row r="604" spans="27:47" x14ac:dyDescent="0.2">
      <c r="AA604" s="120"/>
      <c r="AB604" s="120"/>
      <c r="AC604" s="120"/>
      <c r="AD604" s="120"/>
      <c r="AE604" s="120"/>
      <c r="AF604" s="135"/>
      <c r="AG604" s="136"/>
      <c r="AN604" s="120"/>
      <c r="AO604" s="120"/>
      <c r="AP604" s="120"/>
      <c r="AQ604" s="120"/>
      <c r="AR604" s="120"/>
      <c r="AS604" s="120"/>
      <c r="AT604" s="120"/>
      <c r="AU604" s="120"/>
    </row>
    <row r="605" spans="27:47" x14ac:dyDescent="0.2">
      <c r="AA605" s="120"/>
      <c r="AB605" s="120"/>
      <c r="AC605" s="120"/>
      <c r="AD605" s="120"/>
      <c r="AE605" s="120"/>
      <c r="AF605" s="135"/>
      <c r="AG605" s="136"/>
      <c r="AN605" s="120"/>
      <c r="AO605" s="120"/>
      <c r="AP605" s="120"/>
      <c r="AQ605" s="120"/>
      <c r="AR605" s="120"/>
      <c r="AS605" s="120"/>
      <c r="AT605" s="120"/>
      <c r="AU605" s="120"/>
    </row>
    <row r="606" spans="27:47" x14ac:dyDescent="0.2">
      <c r="AA606" s="120"/>
      <c r="AB606" s="120"/>
      <c r="AC606" s="120"/>
      <c r="AD606" s="120"/>
      <c r="AE606" s="120"/>
      <c r="AF606" s="135"/>
      <c r="AG606" s="136"/>
      <c r="AN606" s="120"/>
      <c r="AO606" s="120"/>
      <c r="AP606" s="120"/>
      <c r="AQ606" s="120"/>
      <c r="AR606" s="120"/>
      <c r="AS606" s="120"/>
      <c r="AT606" s="120"/>
      <c r="AU606" s="120"/>
    </row>
    <row r="607" spans="27:47" x14ac:dyDescent="0.2">
      <c r="AA607" s="120"/>
      <c r="AB607" s="120"/>
      <c r="AC607" s="120"/>
      <c r="AD607" s="120"/>
      <c r="AE607" s="120"/>
      <c r="AF607" s="135"/>
      <c r="AG607" s="136"/>
      <c r="AN607" s="120"/>
      <c r="AO607" s="120"/>
      <c r="AP607" s="120"/>
      <c r="AQ607" s="120"/>
      <c r="AR607" s="120"/>
      <c r="AS607" s="120"/>
      <c r="AT607" s="120"/>
      <c r="AU607" s="120"/>
    </row>
    <row r="608" spans="27:47" x14ac:dyDescent="0.2">
      <c r="AA608" s="120"/>
      <c r="AB608" s="120"/>
      <c r="AC608" s="120"/>
      <c r="AD608" s="120"/>
      <c r="AE608" s="120"/>
      <c r="AF608" s="135"/>
      <c r="AG608" s="136"/>
      <c r="AN608" s="120"/>
      <c r="AO608" s="120"/>
      <c r="AP608" s="120"/>
      <c r="AQ608" s="120"/>
      <c r="AR608" s="120"/>
      <c r="AS608" s="120"/>
      <c r="AT608" s="120"/>
      <c r="AU608" s="120"/>
    </row>
    <row r="609" spans="27:47" x14ac:dyDescent="0.2">
      <c r="AA609" s="120"/>
      <c r="AB609" s="120"/>
      <c r="AC609" s="120"/>
      <c r="AD609" s="120"/>
      <c r="AE609" s="120"/>
      <c r="AF609" s="135"/>
      <c r="AG609" s="136"/>
      <c r="AN609" s="120"/>
      <c r="AO609" s="120"/>
      <c r="AP609" s="120"/>
      <c r="AQ609" s="120"/>
      <c r="AR609" s="120"/>
      <c r="AS609" s="120"/>
      <c r="AT609" s="120"/>
      <c r="AU609" s="120"/>
    </row>
    <row r="610" spans="27:47" x14ac:dyDescent="0.2">
      <c r="AA610" s="120"/>
      <c r="AB610" s="120"/>
      <c r="AC610" s="120"/>
      <c r="AD610" s="120"/>
      <c r="AE610" s="120"/>
      <c r="AF610" s="135"/>
      <c r="AG610" s="136"/>
      <c r="AN610" s="120"/>
      <c r="AO610" s="120"/>
      <c r="AP610" s="120"/>
      <c r="AQ610" s="120"/>
      <c r="AR610" s="120"/>
      <c r="AS610" s="120"/>
      <c r="AT610" s="120"/>
      <c r="AU610" s="120"/>
    </row>
    <row r="611" spans="27:47" x14ac:dyDescent="0.2">
      <c r="AA611" s="120"/>
      <c r="AB611" s="120"/>
      <c r="AC611" s="120"/>
      <c r="AD611" s="120"/>
      <c r="AE611" s="120"/>
      <c r="AF611" s="135"/>
      <c r="AG611" s="136"/>
      <c r="AN611" s="120"/>
      <c r="AO611" s="120"/>
      <c r="AP611" s="120"/>
      <c r="AQ611" s="120"/>
      <c r="AR611" s="120"/>
      <c r="AS611" s="120"/>
      <c r="AT611" s="120"/>
      <c r="AU611" s="120"/>
    </row>
    <row r="612" spans="27:47" x14ac:dyDescent="0.2">
      <c r="AA612" s="120"/>
      <c r="AB612" s="120"/>
      <c r="AC612" s="120"/>
      <c r="AD612" s="120"/>
      <c r="AE612" s="120"/>
      <c r="AF612" s="135"/>
      <c r="AG612" s="136"/>
      <c r="AN612" s="120"/>
      <c r="AO612" s="120"/>
      <c r="AP612" s="120"/>
      <c r="AQ612" s="120"/>
      <c r="AR612" s="120"/>
      <c r="AS612" s="120"/>
      <c r="AT612" s="120"/>
      <c r="AU612" s="120"/>
    </row>
    <row r="613" spans="27:47" x14ac:dyDescent="0.2">
      <c r="AA613" s="120"/>
      <c r="AB613" s="120"/>
      <c r="AC613" s="120"/>
      <c r="AD613" s="120"/>
      <c r="AE613" s="120"/>
      <c r="AF613" s="135"/>
      <c r="AG613" s="136"/>
      <c r="AN613" s="120"/>
      <c r="AO613" s="120"/>
      <c r="AP613" s="120"/>
      <c r="AQ613" s="120"/>
      <c r="AR613" s="120"/>
      <c r="AS613" s="120"/>
      <c r="AT613" s="120"/>
      <c r="AU613" s="120"/>
    </row>
    <row r="614" spans="27:47" x14ac:dyDescent="0.2">
      <c r="AA614" s="120"/>
      <c r="AB614" s="120"/>
      <c r="AC614" s="120"/>
      <c r="AD614" s="120"/>
      <c r="AE614" s="120"/>
      <c r="AF614" s="135"/>
      <c r="AG614" s="136"/>
      <c r="AN614" s="120"/>
      <c r="AO614" s="120"/>
      <c r="AP614" s="120"/>
      <c r="AQ614" s="120"/>
      <c r="AR614" s="120"/>
      <c r="AS614" s="120"/>
      <c r="AT614" s="120"/>
      <c r="AU614" s="120"/>
    </row>
    <row r="615" spans="27:47" x14ac:dyDescent="0.2">
      <c r="AA615" s="120"/>
      <c r="AB615" s="120"/>
      <c r="AC615" s="120"/>
      <c r="AD615" s="120"/>
      <c r="AE615" s="120"/>
      <c r="AF615" s="135"/>
      <c r="AG615" s="136"/>
      <c r="AN615" s="120"/>
      <c r="AO615" s="120"/>
      <c r="AP615" s="120"/>
      <c r="AQ615" s="120"/>
      <c r="AR615" s="120"/>
      <c r="AS615" s="120"/>
      <c r="AT615" s="120"/>
      <c r="AU615" s="120"/>
    </row>
    <row r="616" spans="27:47" x14ac:dyDescent="0.2">
      <c r="AA616" s="120"/>
      <c r="AB616" s="120"/>
      <c r="AC616" s="120"/>
      <c r="AD616" s="120"/>
      <c r="AE616" s="120"/>
      <c r="AF616" s="135"/>
      <c r="AG616" s="136"/>
      <c r="AN616" s="120"/>
      <c r="AO616" s="120"/>
      <c r="AP616" s="120"/>
      <c r="AQ616" s="120"/>
      <c r="AR616" s="120"/>
      <c r="AS616" s="120"/>
      <c r="AT616" s="120"/>
      <c r="AU616" s="120"/>
    </row>
    <row r="617" spans="27:47" x14ac:dyDescent="0.2">
      <c r="AA617" s="120"/>
      <c r="AB617" s="120"/>
      <c r="AC617" s="120"/>
      <c r="AD617" s="120"/>
      <c r="AE617" s="120"/>
      <c r="AF617" s="135"/>
      <c r="AG617" s="136"/>
      <c r="AN617" s="120"/>
      <c r="AO617" s="120"/>
      <c r="AP617" s="120"/>
      <c r="AQ617" s="120"/>
      <c r="AR617" s="120"/>
      <c r="AS617" s="120"/>
      <c r="AT617" s="120"/>
      <c r="AU617" s="120"/>
    </row>
    <row r="618" spans="27:47" x14ac:dyDescent="0.2">
      <c r="AA618" s="120"/>
      <c r="AB618" s="120"/>
      <c r="AC618" s="120"/>
      <c r="AD618" s="120"/>
      <c r="AE618" s="120"/>
      <c r="AF618" s="135"/>
      <c r="AG618" s="136"/>
      <c r="AN618" s="120"/>
      <c r="AO618" s="120"/>
      <c r="AP618" s="120"/>
      <c r="AQ618" s="120"/>
      <c r="AR618" s="120"/>
      <c r="AS618" s="120"/>
      <c r="AT618" s="120"/>
      <c r="AU618" s="120"/>
    </row>
    <row r="619" spans="27:47" x14ac:dyDescent="0.2">
      <c r="AA619" s="120"/>
      <c r="AB619" s="120"/>
      <c r="AC619" s="120"/>
      <c r="AD619" s="120"/>
      <c r="AE619" s="120"/>
      <c r="AF619" s="135"/>
      <c r="AG619" s="136"/>
      <c r="AN619" s="120"/>
      <c r="AO619" s="120"/>
      <c r="AP619" s="120"/>
      <c r="AQ619" s="120"/>
      <c r="AR619" s="120"/>
      <c r="AS619" s="120"/>
      <c r="AT619" s="120"/>
      <c r="AU619" s="120"/>
    </row>
    <row r="620" spans="27:47" x14ac:dyDescent="0.2">
      <c r="AA620" s="120"/>
      <c r="AB620" s="120"/>
      <c r="AC620" s="120"/>
      <c r="AD620" s="120"/>
      <c r="AE620" s="120"/>
      <c r="AF620" s="135"/>
      <c r="AG620" s="136"/>
      <c r="AN620" s="120"/>
      <c r="AO620" s="120"/>
      <c r="AP620" s="120"/>
      <c r="AQ620" s="120"/>
      <c r="AR620" s="120"/>
      <c r="AS620" s="120"/>
      <c r="AT620" s="120"/>
      <c r="AU620" s="120"/>
    </row>
    <row r="621" spans="27:47" x14ac:dyDescent="0.2">
      <c r="AA621" s="120"/>
      <c r="AB621" s="120"/>
      <c r="AC621" s="120"/>
      <c r="AD621" s="120"/>
      <c r="AE621" s="120"/>
      <c r="AF621" s="135"/>
      <c r="AG621" s="136"/>
      <c r="AN621" s="120"/>
      <c r="AO621" s="120"/>
      <c r="AP621" s="120"/>
      <c r="AQ621" s="120"/>
      <c r="AR621" s="120"/>
      <c r="AS621" s="120"/>
      <c r="AT621" s="120"/>
      <c r="AU621" s="120"/>
    </row>
    <row r="622" spans="27:47" x14ac:dyDescent="0.2">
      <c r="AA622" s="120"/>
      <c r="AB622" s="120"/>
      <c r="AC622" s="120"/>
      <c r="AD622" s="120"/>
      <c r="AE622" s="120"/>
      <c r="AF622" s="135"/>
      <c r="AG622" s="136"/>
      <c r="AN622" s="120"/>
      <c r="AO622" s="120"/>
      <c r="AP622" s="120"/>
      <c r="AQ622" s="120"/>
      <c r="AR622" s="120"/>
      <c r="AS622" s="120"/>
      <c r="AT622" s="120"/>
      <c r="AU622" s="120"/>
    </row>
    <row r="623" spans="27:47" x14ac:dyDescent="0.2">
      <c r="AA623" s="120"/>
      <c r="AB623" s="120"/>
      <c r="AC623" s="120"/>
      <c r="AD623" s="120"/>
      <c r="AE623" s="120"/>
      <c r="AF623" s="135"/>
      <c r="AG623" s="136"/>
      <c r="AN623" s="120"/>
      <c r="AO623" s="120"/>
      <c r="AP623" s="120"/>
      <c r="AQ623" s="120"/>
      <c r="AR623" s="120"/>
      <c r="AS623" s="120"/>
      <c r="AT623" s="120"/>
      <c r="AU623" s="120"/>
    </row>
    <row r="624" spans="27:47" x14ac:dyDescent="0.2">
      <c r="AA624" s="120"/>
      <c r="AB624" s="120"/>
      <c r="AC624" s="120"/>
      <c r="AD624" s="120"/>
      <c r="AE624" s="120"/>
      <c r="AF624" s="135"/>
      <c r="AG624" s="136"/>
      <c r="AN624" s="120"/>
      <c r="AO624" s="120"/>
      <c r="AP624" s="120"/>
      <c r="AQ624" s="120"/>
      <c r="AR624" s="120"/>
      <c r="AS624" s="120"/>
      <c r="AT624" s="120"/>
      <c r="AU624" s="120"/>
    </row>
    <row r="625" spans="27:47" x14ac:dyDescent="0.2">
      <c r="AA625" s="120"/>
      <c r="AB625" s="120"/>
      <c r="AC625" s="120"/>
      <c r="AD625" s="120"/>
      <c r="AE625" s="120"/>
      <c r="AF625" s="135"/>
      <c r="AG625" s="136"/>
      <c r="AN625" s="120"/>
      <c r="AO625" s="120"/>
      <c r="AP625" s="120"/>
      <c r="AQ625" s="120"/>
      <c r="AR625" s="120"/>
      <c r="AS625" s="120"/>
      <c r="AT625" s="120"/>
      <c r="AU625" s="120"/>
    </row>
    <row r="626" spans="27:47" x14ac:dyDescent="0.2">
      <c r="AA626" s="120"/>
      <c r="AB626" s="120"/>
      <c r="AC626" s="120"/>
      <c r="AD626" s="120"/>
      <c r="AE626" s="120"/>
      <c r="AF626" s="135"/>
      <c r="AG626" s="136"/>
      <c r="AN626" s="120"/>
      <c r="AO626" s="120"/>
      <c r="AP626" s="120"/>
      <c r="AQ626" s="120"/>
      <c r="AR626" s="120"/>
      <c r="AS626" s="120"/>
      <c r="AT626" s="120"/>
      <c r="AU626" s="120"/>
    </row>
    <row r="627" spans="27:47" x14ac:dyDescent="0.2">
      <c r="AA627" s="120"/>
      <c r="AB627" s="120"/>
      <c r="AC627" s="120"/>
      <c r="AD627" s="120"/>
      <c r="AE627" s="120"/>
      <c r="AF627" s="135"/>
      <c r="AG627" s="136"/>
      <c r="AN627" s="120"/>
      <c r="AO627" s="120"/>
      <c r="AP627" s="120"/>
      <c r="AQ627" s="120"/>
      <c r="AR627" s="120"/>
      <c r="AS627" s="120"/>
      <c r="AT627" s="120"/>
      <c r="AU627" s="120"/>
    </row>
    <row r="628" spans="27:47" x14ac:dyDescent="0.2">
      <c r="AA628" s="120"/>
      <c r="AB628" s="120"/>
      <c r="AC628" s="120"/>
      <c r="AD628" s="120"/>
      <c r="AE628" s="120"/>
      <c r="AF628" s="135"/>
      <c r="AG628" s="136"/>
      <c r="AN628" s="120"/>
      <c r="AO628" s="120"/>
      <c r="AP628" s="120"/>
      <c r="AQ628" s="120"/>
      <c r="AR628" s="120"/>
      <c r="AS628" s="120"/>
      <c r="AT628" s="120"/>
      <c r="AU628" s="120"/>
    </row>
    <row r="629" spans="27:47" x14ac:dyDescent="0.2">
      <c r="AA629" s="120"/>
      <c r="AB629" s="120"/>
      <c r="AC629" s="120"/>
      <c r="AD629" s="120"/>
      <c r="AE629" s="120"/>
      <c r="AF629" s="135"/>
      <c r="AG629" s="136"/>
      <c r="AN629" s="120"/>
      <c r="AO629" s="120"/>
      <c r="AP629" s="120"/>
      <c r="AQ629" s="120"/>
      <c r="AR629" s="120"/>
      <c r="AS629" s="120"/>
      <c r="AT629" s="120"/>
      <c r="AU629" s="120"/>
    </row>
    <row r="630" spans="27:47" x14ac:dyDescent="0.2">
      <c r="AA630" s="120"/>
      <c r="AB630" s="120"/>
      <c r="AC630" s="120"/>
      <c r="AD630" s="120"/>
      <c r="AE630" s="120"/>
      <c r="AF630" s="135"/>
      <c r="AG630" s="136"/>
      <c r="AN630" s="120"/>
      <c r="AO630" s="120"/>
      <c r="AP630" s="120"/>
      <c r="AQ630" s="120"/>
      <c r="AR630" s="120"/>
      <c r="AS630" s="120"/>
      <c r="AT630" s="120"/>
      <c r="AU630" s="120"/>
    </row>
    <row r="631" spans="27:47" x14ac:dyDescent="0.2">
      <c r="AA631" s="120"/>
      <c r="AB631" s="120"/>
      <c r="AC631" s="120"/>
      <c r="AD631" s="120"/>
      <c r="AE631" s="120"/>
      <c r="AF631" s="135"/>
      <c r="AG631" s="136"/>
      <c r="AN631" s="120"/>
      <c r="AO631" s="120"/>
      <c r="AP631" s="120"/>
      <c r="AQ631" s="120"/>
      <c r="AR631" s="120"/>
      <c r="AS631" s="120"/>
      <c r="AT631" s="120"/>
      <c r="AU631" s="120"/>
    </row>
    <row r="632" spans="27:47" x14ac:dyDescent="0.2">
      <c r="AA632" s="120"/>
      <c r="AB632" s="120"/>
      <c r="AC632" s="120"/>
      <c r="AD632" s="120"/>
      <c r="AE632" s="120"/>
      <c r="AF632" s="135"/>
      <c r="AG632" s="136"/>
      <c r="AN632" s="120"/>
      <c r="AO632" s="120"/>
      <c r="AP632" s="120"/>
      <c r="AQ632" s="120"/>
      <c r="AR632" s="120"/>
      <c r="AS632" s="120"/>
      <c r="AT632" s="120"/>
      <c r="AU632" s="120"/>
    </row>
    <row r="633" spans="27:47" x14ac:dyDescent="0.2">
      <c r="AA633" s="120"/>
      <c r="AB633" s="120"/>
      <c r="AC633" s="120"/>
      <c r="AD633" s="120"/>
      <c r="AE633" s="120"/>
      <c r="AF633" s="135"/>
      <c r="AG633" s="136"/>
      <c r="AN633" s="120"/>
      <c r="AO633" s="120"/>
      <c r="AP633" s="120"/>
      <c r="AQ633" s="120"/>
      <c r="AR633" s="120"/>
      <c r="AS633" s="120"/>
      <c r="AT633" s="120"/>
      <c r="AU633" s="120"/>
    </row>
    <row r="634" spans="27:47" x14ac:dyDescent="0.2">
      <c r="AA634" s="120"/>
      <c r="AB634" s="120"/>
      <c r="AC634" s="120"/>
      <c r="AD634" s="120"/>
      <c r="AE634" s="120"/>
      <c r="AF634" s="135"/>
      <c r="AG634" s="136"/>
      <c r="AN634" s="120"/>
      <c r="AO634" s="120"/>
      <c r="AP634" s="120"/>
      <c r="AQ634" s="120"/>
      <c r="AR634" s="120"/>
      <c r="AS634" s="120"/>
      <c r="AT634" s="120"/>
      <c r="AU634" s="120"/>
    </row>
    <row r="635" spans="27:47" x14ac:dyDescent="0.2">
      <c r="AA635" s="120"/>
      <c r="AB635" s="120"/>
      <c r="AC635" s="120"/>
      <c r="AD635" s="120"/>
      <c r="AE635" s="120"/>
      <c r="AF635" s="135"/>
      <c r="AG635" s="136"/>
      <c r="AN635" s="120"/>
      <c r="AO635" s="120"/>
      <c r="AP635" s="120"/>
      <c r="AQ635" s="120"/>
      <c r="AR635" s="120"/>
      <c r="AS635" s="120"/>
      <c r="AT635" s="120"/>
      <c r="AU635" s="120"/>
    </row>
    <row r="636" spans="27:47" x14ac:dyDescent="0.2">
      <c r="AA636" s="120"/>
      <c r="AB636" s="120"/>
      <c r="AC636" s="120"/>
      <c r="AD636" s="120"/>
      <c r="AE636" s="120"/>
      <c r="AF636" s="135"/>
      <c r="AG636" s="136"/>
      <c r="AN636" s="120"/>
      <c r="AO636" s="120"/>
      <c r="AP636" s="120"/>
      <c r="AQ636" s="120"/>
      <c r="AR636" s="120"/>
      <c r="AS636" s="120"/>
      <c r="AT636" s="120"/>
      <c r="AU636" s="120"/>
    </row>
    <row r="637" spans="27:47" x14ac:dyDescent="0.2">
      <c r="AA637" s="120"/>
      <c r="AB637" s="120"/>
      <c r="AC637" s="120"/>
      <c r="AD637" s="120"/>
      <c r="AE637" s="120"/>
      <c r="AF637" s="135"/>
      <c r="AG637" s="136"/>
      <c r="AN637" s="120"/>
      <c r="AO637" s="120"/>
      <c r="AP637" s="120"/>
      <c r="AQ637" s="120"/>
      <c r="AR637" s="120"/>
      <c r="AS637" s="120"/>
      <c r="AT637" s="120"/>
      <c r="AU637" s="120"/>
    </row>
    <row r="638" spans="27:47" x14ac:dyDescent="0.2">
      <c r="AA638" s="120"/>
      <c r="AB638" s="120"/>
      <c r="AC638" s="120"/>
      <c r="AD638" s="120"/>
      <c r="AE638" s="120"/>
      <c r="AF638" s="135"/>
      <c r="AG638" s="136"/>
      <c r="AN638" s="120"/>
      <c r="AO638" s="120"/>
      <c r="AP638" s="120"/>
      <c r="AQ638" s="120"/>
      <c r="AR638" s="120"/>
      <c r="AS638" s="120"/>
      <c r="AT638" s="120"/>
      <c r="AU638" s="120"/>
    </row>
    <row r="639" spans="27:47" x14ac:dyDescent="0.2">
      <c r="AA639" s="120"/>
      <c r="AB639" s="120"/>
      <c r="AC639" s="120"/>
      <c r="AD639" s="120"/>
      <c r="AE639" s="120"/>
      <c r="AF639" s="135"/>
      <c r="AG639" s="136"/>
      <c r="AN639" s="120"/>
      <c r="AO639" s="120"/>
      <c r="AP639" s="120"/>
      <c r="AQ639" s="120"/>
      <c r="AR639" s="120"/>
      <c r="AS639" s="120"/>
      <c r="AT639" s="120"/>
      <c r="AU639" s="120"/>
    </row>
    <row r="640" spans="27:47" x14ac:dyDescent="0.2">
      <c r="AA640" s="120"/>
      <c r="AB640" s="120"/>
      <c r="AC640" s="120"/>
      <c r="AD640" s="120"/>
      <c r="AE640" s="120"/>
      <c r="AF640" s="135"/>
      <c r="AG640" s="136"/>
      <c r="AN640" s="120"/>
      <c r="AO640" s="120"/>
      <c r="AP640" s="120"/>
      <c r="AQ640" s="120"/>
      <c r="AR640" s="120"/>
      <c r="AS640" s="120"/>
      <c r="AT640" s="120"/>
      <c r="AU640" s="120"/>
    </row>
    <row r="641" spans="27:47" x14ac:dyDescent="0.2">
      <c r="AA641" s="120"/>
      <c r="AB641" s="120"/>
      <c r="AC641" s="120"/>
      <c r="AD641" s="120"/>
      <c r="AE641" s="120"/>
      <c r="AF641" s="135"/>
      <c r="AG641" s="136"/>
      <c r="AN641" s="120"/>
      <c r="AO641" s="120"/>
      <c r="AP641" s="120"/>
      <c r="AQ641" s="120"/>
      <c r="AR641" s="120"/>
      <c r="AS641" s="120"/>
      <c r="AT641" s="120"/>
      <c r="AU641" s="120"/>
    </row>
    <row r="642" spans="27:47" x14ac:dyDescent="0.2">
      <c r="AA642" s="120"/>
      <c r="AB642" s="120"/>
      <c r="AC642" s="120"/>
      <c r="AD642" s="120"/>
      <c r="AE642" s="120"/>
      <c r="AF642" s="135"/>
      <c r="AG642" s="136"/>
      <c r="AN642" s="120"/>
      <c r="AO642" s="120"/>
      <c r="AP642" s="120"/>
      <c r="AQ642" s="120"/>
      <c r="AR642" s="120"/>
      <c r="AS642" s="120"/>
      <c r="AT642" s="120"/>
      <c r="AU642" s="120"/>
    </row>
    <row r="643" spans="27:47" x14ac:dyDescent="0.2">
      <c r="AA643" s="120"/>
      <c r="AB643" s="120"/>
      <c r="AC643" s="120"/>
      <c r="AD643" s="120"/>
      <c r="AE643" s="120"/>
      <c r="AF643" s="135"/>
      <c r="AG643" s="136"/>
      <c r="AN643" s="120"/>
      <c r="AO643" s="120"/>
      <c r="AP643" s="120"/>
      <c r="AQ643" s="120"/>
      <c r="AR643" s="120"/>
      <c r="AS643" s="120"/>
      <c r="AT643" s="120"/>
      <c r="AU643" s="120"/>
    </row>
    <row r="644" spans="27:47" x14ac:dyDescent="0.2">
      <c r="AA644" s="120"/>
      <c r="AB644" s="120"/>
      <c r="AC644" s="120"/>
      <c r="AD644" s="120"/>
      <c r="AE644" s="120"/>
      <c r="AF644" s="135"/>
      <c r="AG644" s="136"/>
      <c r="AN644" s="120"/>
      <c r="AO644" s="120"/>
      <c r="AP644" s="120"/>
      <c r="AQ644" s="120"/>
      <c r="AR644" s="120"/>
      <c r="AS644" s="120"/>
      <c r="AT644" s="120"/>
      <c r="AU644" s="120"/>
    </row>
    <row r="645" spans="27:47" x14ac:dyDescent="0.2">
      <c r="AA645" s="120"/>
      <c r="AB645" s="120"/>
      <c r="AC645" s="120"/>
      <c r="AD645" s="120"/>
      <c r="AE645" s="120"/>
      <c r="AF645" s="135"/>
      <c r="AG645" s="136"/>
      <c r="AN645" s="120"/>
      <c r="AO645" s="120"/>
      <c r="AP645" s="120"/>
      <c r="AQ645" s="120"/>
      <c r="AR645" s="120"/>
      <c r="AS645" s="120"/>
      <c r="AT645" s="120"/>
      <c r="AU645" s="120"/>
    </row>
    <row r="646" spans="27:47" x14ac:dyDescent="0.2">
      <c r="AA646" s="120"/>
      <c r="AB646" s="120"/>
      <c r="AC646" s="120"/>
      <c r="AD646" s="120"/>
      <c r="AE646" s="120"/>
      <c r="AF646" s="135"/>
      <c r="AG646" s="136"/>
      <c r="AN646" s="120"/>
      <c r="AO646" s="120"/>
      <c r="AP646" s="120"/>
      <c r="AQ646" s="120"/>
      <c r="AR646" s="120"/>
      <c r="AS646" s="120"/>
      <c r="AT646" s="120"/>
      <c r="AU646" s="120"/>
    </row>
    <row r="647" spans="27:47" x14ac:dyDescent="0.2">
      <c r="AA647" s="120"/>
      <c r="AB647" s="120"/>
      <c r="AC647" s="120"/>
      <c r="AD647" s="120"/>
      <c r="AE647" s="120"/>
      <c r="AF647" s="135"/>
      <c r="AG647" s="136"/>
      <c r="AN647" s="120"/>
      <c r="AO647" s="120"/>
      <c r="AP647" s="120"/>
      <c r="AQ647" s="120"/>
      <c r="AR647" s="120"/>
      <c r="AS647" s="120"/>
      <c r="AT647" s="120"/>
      <c r="AU647" s="120"/>
    </row>
    <row r="648" spans="27:47" x14ac:dyDescent="0.2">
      <c r="AA648" s="120"/>
      <c r="AB648" s="120"/>
      <c r="AC648" s="120"/>
      <c r="AD648" s="120"/>
      <c r="AE648" s="120"/>
      <c r="AF648" s="135"/>
      <c r="AG648" s="136"/>
      <c r="AN648" s="120"/>
      <c r="AO648" s="120"/>
      <c r="AP648" s="120"/>
      <c r="AQ648" s="120"/>
      <c r="AR648" s="120"/>
      <c r="AS648" s="120"/>
      <c r="AT648" s="120"/>
      <c r="AU648" s="120"/>
    </row>
    <row r="649" spans="27:47" x14ac:dyDescent="0.2">
      <c r="AA649" s="120"/>
      <c r="AB649" s="120"/>
      <c r="AC649" s="120"/>
      <c r="AD649" s="120"/>
      <c r="AE649" s="120"/>
      <c r="AF649" s="135"/>
      <c r="AG649" s="136"/>
      <c r="AN649" s="120"/>
      <c r="AO649" s="120"/>
      <c r="AP649" s="120"/>
      <c r="AQ649" s="120"/>
      <c r="AR649" s="120"/>
      <c r="AS649" s="120"/>
      <c r="AT649" s="120"/>
      <c r="AU649" s="120"/>
    </row>
    <row r="650" spans="27:47" x14ac:dyDescent="0.2">
      <c r="AA650" s="120"/>
      <c r="AB650" s="120"/>
      <c r="AC650" s="120"/>
      <c r="AD650" s="120"/>
      <c r="AE650" s="120"/>
      <c r="AF650" s="135"/>
      <c r="AG650" s="136"/>
      <c r="AN650" s="120"/>
      <c r="AO650" s="120"/>
      <c r="AP650" s="120"/>
      <c r="AQ650" s="120"/>
      <c r="AR650" s="120"/>
      <c r="AS650" s="120"/>
      <c r="AT650" s="120"/>
      <c r="AU650" s="120"/>
    </row>
    <row r="651" spans="27:47" x14ac:dyDescent="0.2">
      <c r="AA651" s="120"/>
      <c r="AB651" s="120"/>
      <c r="AC651" s="120"/>
      <c r="AD651" s="120"/>
      <c r="AE651" s="120"/>
      <c r="AF651" s="135"/>
      <c r="AG651" s="136"/>
      <c r="AN651" s="120"/>
      <c r="AO651" s="120"/>
      <c r="AP651" s="120"/>
      <c r="AQ651" s="120"/>
      <c r="AR651" s="120"/>
      <c r="AS651" s="120"/>
      <c r="AT651" s="120"/>
      <c r="AU651" s="120"/>
    </row>
    <row r="652" spans="27:47" x14ac:dyDescent="0.2">
      <c r="AA652" s="120"/>
      <c r="AB652" s="120"/>
      <c r="AC652" s="120"/>
      <c r="AD652" s="120"/>
      <c r="AE652" s="120"/>
      <c r="AF652" s="135"/>
      <c r="AG652" s="136"/>
      <c r="AN652" s="120"/>
      <c r="AO652" s="120"/>
      <c r="AP652" s="120"/>
      <c r="AQ652" s="120"/>
      <c r="AR652" s="120"/>
      <c r="AS652" s="120"/>
      <c r="AT652" s="120"/>
      <c r="AU652" s="120"/>
    </row>
    <row r="653" spans="27:47" x14ac:dyDescent="0.2">
      <c r="AA653" s="120"/>
      <c r="AB653" s="120"/>
      <c r="AC653" s="120"/>
      <c r="AD653" s="120"/>
      <c r="AE653" s="120"/>
      <c r="AF653" s="135"/>
      <c r="AG653" s="136"/>
      <c r="AN653" s="120"/>
      <c r="AO653" s="120"/>
      <c r="AP653" s="120"/>
      <c r="AQ653" s="120"/>
      <c r="AR653" s="120"/>
      <c r="AS653" s="120"/>
      <c r="AT653" s="120"/>
      <c r="AU653" s="120"/>
    </row>
    <row r="654" spans="27:47" x14ac:dyDescent="0.2">
      <c r="AA654" s="120"/>
      <c r="AB654" s="120"/>
      <c r="AC654" s="120"/>
      <c r="AD654" s="120"/>
      <c r="AE654" s="120"/>
      <c r="AF654" s="135"/>
      <c r="AG654" s="136"/>
      <c r="AN654" s="120"/>
      <c r="AO654" s="120"/>
      <c r="AP654" s="120"/>
      <c r="AQ654" s="120"/>
      <c r="AR654" s="120"/>
      <c r="AS654" s="120"/>
      <c r="AT654" s="120"/>
      <c r="AU654" s="120"/>
    </row>
    <row r="655" spans="27:47" x14ac:dyDescent="0.2">
      <c r="AA655" s="120"/>
      <c r="AB655" s="120"/>
      <c r="AC655" s="120"/>
      <c r="AD655" s="120"/>
      <c r="AE655" s="120"/>
      <c r="AF655" s="135"/>
      <c r="AG655" s="136"/>
      <c r="AN655" s="120"/>
      <c r="AO655" s="120"/>
      <c r="AP655" s="120"/>
      <c r="AQ655" s="120"/>
      <c r="AR655" s="120"/>
      <c r="AS655" s="120"/>
      <c r="AT655" s="120"/>
      <c r="AU655" s="120"/>
    </row>
    <row r="656" spans="27:47" x14ac:dyDescent="0.2">
      <c r="AA656" s="120"/>
      <c r="AB656" s="120"/>
      <c r="AC656" s="120"/>
      <c r="AD656" s="120"/>
      <c r="AE656" s="120"/>
      <c r="AF656" s="135"/>
      <c r="AG656" s="136"/>
      <c r="AN656" s="120"/>
      <c r="AO656" s="120"/>
      <c r="AP656" s="120"/>
      <c r="AQ656" s="120"/>
      <c r="AR656" s="120"/>
      <c r="AS656" s="120"/>
      <c r="AT656" s="120"/>
      <c r="AU656" s="120"/>
    </row>
    <row r="657" spans="27:47" x14ac:dyDescent="0.2">
      <c r="AA657" s="120"/>
      <c r="AB657" s="120"/>
      <c r="AC657" s="120"/>
      <c r="AD657" s="120"/>
      <c r="AE657" s="120"/>
      <c r="AF657" s="135"/>
      <c r="AG657" s="136"/>
      <c r="AN657" s="120"/>
      <c r="AO657" s="120"/>
      <c r="AP657" s="120"/>
      <c r="AQ657" s="120"/>
      <c r="AR657" s="120"/>
      <c r="AS657" s="120"/>
      <c r="AT657" s="120"/>
      <c r="AU657" s="120"/>
    </row>
    <row r="658" spans="27:47" x14ac:dyDescent="0.2">
      <c r="AA658" s="120"/>
      <c r="AB658" s="120"/>
      <c r="AC658" s="120"/>
      <c r="AD658" s="120"/>
      <c r="AE658" s="120"/>
      <c r="AF658" s="135"/>
      <c r="AG658" s="136"/>
      <c r="AN658" s="120"/>
      <c r="AO658" s="120"/>
      <c r="AP658" s="120"/>
      <c r="AQ658" s="120"/>
      <c r="AR658" s="120"/>
      <c r="AS658" s="120"/>
      <c r="AT658" s="120"/>
      <c r="AU658" s="120"/>
    </row>
    <row r="659" spans="27:47" x14ac:dyDescent="0.2">
      <c r="AA659" s="120"/>
      <c r="AB659" s="120"/>
      <c r="AC659" s="120"/>
      <c r="AD659" s="120"/>
      <c r="AE659" s="120"/>
      <c r="AF659" s="135"/>
      <c r="AG659" s="136"/>
      <c r="AN659" s="120"/>
      <c r="AO659" s="120"/>
      <c r="AP659" s="120"/>
      <c r="AQ659" s="120"/>
      <c r="AR659" s="120"/>
      <c r="AS659" s="120"/>
      <c r="AT659" s="120"/>
      <c r="AU659" s="120"/>
    </row>
    <row r="660" spans="27:47" x14ac:dyDescent="0.2">
      <c r="AA660" s="120"/>
      <c r="AB660" s="120"/>
      <c r="AC660" s="120"/>
      <c r="AD660" s="120"/>
      <c r="AE660" s="120"/>
      <c r="AF660" s="135"/>
      <c r="AG660" s="136"/>
      <c r="AN660" s="120"/>
      <c r="AO660" s="120"/>
      <c r="AP660" s="120"/>
      <c r="AQ660" s="120"/>
      <c r="AR660" s="120"/>
      <c r="AS660" s="120"/>
      <c r="AT660" s="120"/>
      <c r="AU660" s="120"/>
    </row>
    <row r="661" spans="27:47" x14ac:dyDescent="0.2">
      <c r="AA661" s="120"/>
      <c r="AB661" s="120"/>
      <c r="AC661" s="120"/>
      <c r="AD661" s="120"/>
      <c r="AE661" s="120"/>
      <c r="AF661" s="135"/>
      <c r="AG661" s="136"/>
      <c r="AN661" s="120"/>
      <c r="AO661" s="120"/>
      <c r="AP661" s="120"/>
      <c r="AQ661" s="120"/>
      <c r="AR661" s="120"/>
      <c r="AS661" s="120"/>
      <c r="AT661" s="120"/>
      <c r="AU661" s="120"/>
    </row>
    <row r="662" spans="27:47" x14ac:dyDescent="0.2">
      <c r="AA662" s="120"/>
      <c r="AB662" s="120"/>
      <c r="AC662" s="120"/>
      <c r="AD662" s="120"/>
      <c r="AE662" s="120"/>
      <c r="AF662" s="135"/>
      <c r="AG662" s="136"/>
      <c r="AN662" s="120"/>
      <c r="AO662" s="120"/>
      <c r="AP662" s="120"/>
      <c r="AQ662" s="120"/>
      <c r="AR662" s="120"/>
      <c r="AS662" s="120"/>
      <c r="AT662" s="120"/>
      <c r="AU662" s="120"/>
    </row>
    <row r="663" spans="27:47" x14ac:dyDescent="0.2">
      <c r="AA663" s="120"/>
      <c r="AB663" s="120"/>
      <c r="AC663" s="120"/>
      <c r="AD663" s="120"/>
      <c r="AE663" s="120"/>
      <c r="AF663" s="135"/>
      <c r="AG663" s="136"/>
      <c r="AN663" s="120"/>
      <c r="AO663" s="120"/>
      <c r="AP663" s="120"/>
      <c r="AQ663" s="120"/>
      <c r="AR663" s="120"/>
      <c r="AS663" s="120"/>
      <c r="AT663" s="120"/>
      <c r="AU663" s="120"/>
    </row>
    <row r="664" spans="27:47" x14ac:dyDescent="0.2">
      <c r="AA664" s="120"/>
      <c r="AB664" s="120"/>
      <c r="AC664" s="120"/>
      <c r="AD664" s="120"/>
      <c r="AE664" s="120"/>
      <c r="AF664" s="135"/>
      <c r="AG664" s="136"/>
      <c r="AN664" s="120"/>
      <c r="AO664" s="120"/>
      <c r="AP664" s="120"/>
      <c r="AQ664" s="120"/>
      <c r="AR664" s="120"/>
      <c r="AS664" s="120"/>
      <c r="AT664" s="120"/>
      <c r="AU664" s="120"/>
    </row>
    <row r="665" spans="27:47" x14ac:dyDescent="0.2">
      <c r="AA665" s="120"/>
      <c r="AB665" s="120"/>
      <c r="AC665" s="120"/>
      <c r="AD665" s="120"/>
      <c r="AE665" s="120"/>
      <c r="AF665" s="135"/>
      <c r="AG665" s="136"/>
      <c r="AN665" s="120"/>
      <c r="AO665" s="120"/>
      <c r="AP665" s="120"/>
      <c r="AQ665" s="120"/>
      <c r="AR665" s="120"/>
      <c r="AS665" s="120"/>
      <c r="AT665" s="120"/>
      <c r="AU665" s="120"/>
    </row>
    <row r="666" spans="27:47" x14ac:dyDescent="0.2">
      <c r="AA666" s="120"/>
      <c r="AB666" s="120"/>
      <c r="AC666" s="120"/>
      <c r="AD666" s="120"/>
      <c r="AE666" s="120"/>
      <c r="AF666" s="135"/>
      <c r="AG666" s="136"/>
      <c r="AN666" s="120"/>
      <c r="AO666" s="120"/>
      <c r="AP666" s="120"/>
      <c r="AQ666" s="120"/>
      <c r="AR666" s="120"/>
      <c r="AS666" s="120"/>
      <c r="AT666" s="120"/>
      <c r="AU666" s="120"/>
    </row>
    <row r="667" spans="27:47" x14ac:dyDescent="0.2">
      <c r="AA667" s="120"/>
      <c r="AB667" s="120"/>
      <c r="AC667" s="120"/>
      <c r="AD667" s="120"/>
      <c r="AE667" s="120"/>
      <c r="AF667" s="135"/>
      <c r="AG667" s="136"/>
      <c r="AN667" s="120"/>
      <c r="AO667" s="120"/>
      <c r="AP667" s="120"/>
      <c r="AQ667" s="120"/>
      <c r="AR667" s="120"/>
      <c r="AS667" s="120"/>
      <c r="AT667" s="120"/>
      <c r="AU667" s="120"/>
    </row>
    <row r="668" spans="27:47" x14ac:dyDescent="0.2">
      <c r="AA668" s="120"/>
      <c r="AB668" s="120"/>
      <c r="AC668" s="120"/>
      <c r="AD668" s="120"/>
      <c r="AE668" s="120"/>
      <c r="AF668" s="135"/>
      <c r="AG668" s="136"/>
      <c r="AN668" s="120"/>
      <c r="AO668" s="120"/>
      <c r="AP668" s="120"/>
      <c r="AQ668" s="120"/>
      <c r="AR668" s="120"/>
      <c r="AS668" s="120"/>
      <c r="AT668" s="120"/>
      <c r="AU668" s="120"/>
    </row>
    <row r="669" spans="27:47" x14ac:dyDescent="0.2">
      <c r="AA669" s="120"/>
      <c r="AB669" s="120"/>
      <c r="AC669" s="120"/>
      <c r="AD669" s="120"/>
      <c r="AE669" s="120"/>
      <c r="AF669" s="135"/>
      <c r="AG669" s="136"/>
      <c r="AN669" s="120"/>
      <c r="AO669" s="120"/>
      <c r="AP669" s="120"/>
      <c r="AQ669" s="120"/>
      <c r="AR669" s="120"/>
      <c r="AS669" s="120"/>
      <c r="AT669" s="120"/>
      <c r="AU669" s="120"/>
    </row>
    <row r="670" spans="27:47" x14ac:dyDescent="0.2">
      <c r="AA670" s="120"/>
      <c r="AB670" s="120"/>
      <c r="AC670" s="120"/>
      <c r="AD670" s="120"/>
      <c r="AE670" s="120"/>
      <c r="AF670" s="135"/>
      <c r="AG670" s="136"/>
      <c r="AN670" s="120"/>
      <c r="AO670" s="120"/>
      <c r="AP670" s="120"/>
      <c r="AQ670" s="120"/>
      <c r="AR670" s="120"/>
      <c r="AS670" s="120"/>
      <c r="AT670" s="120"/>
      <c r="AU670" s="120"/>
    </row>
    <row r="671" spans="27:47" x14ac:dyDescent="0.2">
      <c r="AA671" s="120"/>
      <c r="AB671" s="120"/>
      <c r="AC671" s="120"/>
      <c r="AD671" s="120"/>
      <c r="AE671" s="120"/>
      <c r="AF671" s="135"/>
      <c r="AG671" s="136"/>
      <c r="AN671" s="120"/>
      <c r="AO671" s="120"/>
      <c r="AP671" s="120"/>
      <c r="AQ671" s="120"/>
      <c r="AR671" s="120"/>
      <c r="AS671" s="120"/>
      <c r="AT671" s="120"/>
      <c r="AU671" s="120"/>
    </row>
    <row r="672" spans="27:47" x14ac:dyDescent="0.2">
      <c r="AA672" s="120"/>
      <c r="AB672" s="120"/>
      <c r="AC672" s="120"/>
      <c r="AD672" s="120"/>
      <c r="AE672" s="120"/>
      <c r="AF672" s="135"/>
      <c r="AG672" s="136"/>
      <c r="AN672" s="120"/>
      <c r="AO672" s="120"/>
      <c r="AP672" s="120"/>
      <c r="AQ672" s="120"/>
      <c r="AR672" s="120"/>
      <c r="AS672" s="120"/>
      <c r="AT672" s="120"/>
      <c r="AU672" s="120"/>
    </row>
    <row r="673" spans="27:47" x14ac:dyDescent="0.2">
      <c r="AA673" s="120"/>
      <c r="AB673" s="120"/>
      <c r="AC673" s="120"/>
      <c r="AD673" s="120"/>
      <c r="AE673" s="120"/>
      <c r="AF673" s="135"/>
      <c r="AG673" s="136"/>
      <c r="AN673" s="120"/>
      <c r="AO673" s="120"/>
      <c r="AP673" s="120"/>
      <c r="AQ673" s="120"/>
      <c r="AR673" s="120"/>
      <c r="AS673" s="120"/>
      <c r="AT673" s="120"/>
      <c r="AU673" s="120"/>
    </row>
    <row r="674" spans="27:47" x14ac:dyDescent="0.2">
      <c r="AA674" s="120"/>
      <c r="AB674" s="120"/>
      <c r="AC674" s="120"/>
      <c r="AD674" s="120"/>
      <c r="AE674" s="120"/>
      <c r="AF674" s="135"/>
      <c r="AG674" s="136"/>
      <c r="AN674" s="120"/>
      <c r="AO674" s="120"/>
      <c r="AP674" s="120"/>
      <c r="AQ674" s="120"/>
      <c r="AR674" s="120"/>
      <c r="AS674" s="120"/>
      <c r="AT674" s="120"/>
      <c r="AU674" s="120"/>
    </row>
    <row r="675" spans="27:47" x14ac:dyDescent="0.2">
      <c r="AA675" s="120"/>
      <c r="AB675" s="120"/>
      <c r="AC675" s="120"/>
      <c r="AD675" s="120"/>
      <c r="AE675" s="120"/>
      <c r="AF675" s="135"/>
      <c r="AG675" s="136"/>
      <c r="AN675" s="120"/>
      <c r="AO675" s="120"/>
      <c r="AP675" s="120"/>
      <c r="AQ675" s="120"/>
      <c r="AR675" s="120"/>
      <c r="AS675" s="120"/>
      <c r="AT675" s="120"/>
      <c r="AU675" s="120"/>
    </row>
    <row r="676" spans="27:47" x14ac:dyDescent="0.2">
      <c r="AA676" s="120"/>
      <c r="AB676" s="120"/>
      <c r="AC676" s="120"/>
      <c r="AD676" s="120"/>
      <c r="AE676" s="120"/>
      <c r="AF676" s="135"/>
      <c r="AG676" s="136"/>
      <c r="AN676" s="120"/>
      <c r="AO676" s="120"/>
      <c r="AP676" s="120"/>
      <c r="AQ676" s="120"/>
      <c r="AR676" s="120"/>
      <c r="AS676" s="120"/>
      <c r="AT676" s="120"/>
      <c r="AU676" s="120"/>
    </row>
    <row r="677" spans="27:47" x14ac:dyDescent="0.2">
      <c r="AA677" s="120"/>
      <c r="AB677" s="120"/>
      <c r="AC677" s="120"/>
      <c r="AD677" s="120"/>
      <c r="AE677" s="120"/>
      <c r="AF677" s="135"/>
      <c r="AG677" s="136"/>
      <c r="AN677" s="120"/>
      <c r="AO677" s="120"/>
      <c r="AP677" s="120"/>
      <c r="AQ677" s="120"/>
      <c r="AR677" s="120"/>
      <c r="AS677" s="120"/>
      <c r="AT677" s="120"/>
      <c r="AU677" s="120"/>
    </row>
    <row r="678" spans="27:47" x14ac:dyDescent="0.2">
      <c r="AA678" s="120"/>
      <c r="AB678" s="120"/>
      <c r="AC678" s="120"/>
      <c r="AD678" s="120"/>
      <c r="AE678" s="120"/>
      <c r="AF678" s="135"/>
      <c r="AG678" s="136"/>
      <c r="AN678" s="120"/>
      <c r="AO678" s="120"/>
      <c r="AP678" s="120"/>
      <c r="AQ678" s="120"/>
      <c r="AR678" s="120"/>
      <c r="AS678" s="120"/>
      <c r="AT678" s="120"/>
      <c r="AU678" s="120"/>
    </row>
    <row r="679" spans="27:47" x14ac:dyDescent="0.2">
      <c r="AA679" s="120"/>
      <c r="AB679" s="120"/>
      <c r="AC679" s="120"/>
      <c r="AD679" s="120"/>
      <c r="AE679" s="120"/>
      <c r="AF679" s="135"/>
      <c r="AG679" s="136"/>
      <c r="AN679" s="120"/>
      <c r="AO679" s="120"/>
      <c r="AP679" s="120"/>
      <c r="AQ679" s="120"/>
      <c r="AR679" s="120"/>
      <c r="AS679" s="120"/>
      <c r="AT679" s="120"/>
      <c r="AU679" s="120"/>
    </row>
    <row r="680" spans="27:47" x14ac:dyDescent="0.2">
      <c r="AA680" s="120"/>
      <c r="AB680" s="120"/>
      <c r="AC680" s="120"/>
      <c r="AD680" s="120"/>
      <c r="AE680" s="120"/>
      <c r="AF680" s="135"/>
      <c r="AG680" s="136"/>
      <c r="AN680" s="120"/>
      <c r="AO680" s="120"/>
      <c r="AP680" s="120"/>
      <c r="AQ680" s="120"/>
      <c r="AR680" s="120"/>
      <c r="AS680" s="120"/>
      <c r="AT680" s="120"/>
      <c r="AU680" s="120"/>
    </row>
    <row r="681" spans="27:47" x14ac:dyDescent="0.2">
      <c r="AA681" s="120"/>
      <c r="AB681" s="120"/>
      <c r="AC681" s="120"/>
      <c r="AD681" s="120"/>
      <c r="AE681" s="120"/>
      <c r="AF681" s="135"/>
      <c r="AG681" s="136"/>
      <c r="AN681" s="120"/>
      <c r="AO681" s="120"/>
      <c r="AP681" s="120"/>
      <c r="AQ681" s="120"/>
      <c r="AR681" s="120"/>
      <c r="AS681" s="120"/>
      <c r="AT681" s="120"/>
      <c r="AU681" s="120"/>
    </row>
    <row r="682" spans="27:47" x14ac:dyDescent="0.2">
      <c r="AA682" s="120"/>
      <c r="AB682" s="120"/>
      <c r="AC682" s="120"/>
      <c r="AD682" s="120"/>
      <c r="AE682" s="120"/>
      <c r="AF682" s="135"/>
      <c r="AG682" s="136"/>
      <c r="AN682" s="120"/>
      <c r="AO682" s="120"/>
      <c r="AP682" s="120"/>
      <c r="AQ682" s="120"/>
      <c r="AR682" s="120"/>
      <c r="AS682" s="120"/>
      <c r="AT682" s="120"/>
      <c r="AU682" s="120"/>
    </row>
    <row r="683" spans="27:47" x14ac:dyDescent="0.2">
      <c r="AA683" s="120"/>
      <c r="AB683" s="120"/>
      <c r="AC683" s="120"/>
      <c r="AD683" s="120"/>
      <c r="AE683" s="120"/>
      <c r="AF683" s="135"/>
      <c r="AG683" s="136"/>
      <c r="AN683" s="120"/>
      <c r="AO683" s="120"/>
      <c r="AP683" s="120"/>
      <c r="AQ683" s="120"/>
      <c r="AR683" s="120"/>
      <c r="AS683" s="120"/>
      <c r="AT683" s="120"/>
      <c r="AU683" s="120"/>
    </row>
    <row r="684" spans="27:47" x14ac:dyDescent="0.2">
      <c r="AA684" s="120"/>
      <c r="AB684" s="120"/>
      <c r="AC684" s="120"/>
      <c r="AD684" s="120"/>
      <c r="AE684" s="120"/>
      <c r="AF684" s="135"/>
      <c r="AG684" s="136"/>
      <c r="AN684" s="120"/>
      <c r="AO684" s="120"/>
      <c r="AP684" s="120"/>
      <c r="AQ684" s="120"/>
      <c r="AR684" s="120"/>
      <c r="AS684" s="120"/>
      <c r="AT684" s="120"/>
      <c r="AU684" s="120"/>
    </row>
    <row r="685" spans="27:47" x14ac:dyDescent="0.2">
      <c r="AA685" s="120"/>
      <c r="AB685" s="120"/>
      <c r="AC685" s="120"/>
      <c r="AD685" s="120"/>
      <c r="AE685" s="120"/>
      <c r="AF685" s="135"/>
      <c r="AG685" s="136"/>
      <c r="AN685" s="120"/>
      <c r="AO685" s="120"/>
      <c r="AP685" s="120"/>
      <c r="AQ685" s="120"/>
      <c r="AR685" s="120"/>
      <c r="AS685" s="120"/>
      <c r="AT685" s="120"/>
      <c r="AU685" s="120"/>
    </row>
    <row r="686" spans="27:47" x14ac:dyDescent="0.2">
      <c r="AA686" s="120"/>
      <c r="AB686" s="120"/>
      <c r="AC686" s="120"/>
      <c r="AD686" s="120"/>
      <c r="AE686" s="120"/>
      <c r="AF686" s="135"/>
      <c r="AG686" s="136"/>
      <c r="AN686" s="120"/>
      <c r="AO686" s="120"/>
      <c r="AP686" s="120"/>
      <c r="AQ686" s="120"/>
      <c r="AR686" s="120"/>
      <c r="AS686" s="120"/>
      <c r="AT686" s="120"/>
      <c r="AU686" s="120"/>
    </row>
    <row r="687" spans="27:47" x14ac:dyDescent="0.2">
      <c r="AA687" s="120"/>
      <c r="AB687" s="120"/>
      <c r="AC687" s="120"/>
      <c r="AD687" s="120"/>
      <c r="AE687" s="120"/>
      <c r="AF687" s="135"/>
      <c r="AG687" s="136"/>
      <c r="AN687" s="120"/>
      <c r="AO687" s="120"/>
      <c r="AP687" s="120"/>
      <c r="AQ687" s="120"/>
      <c r="AR687" s="120"/>
      <c r="AS687" s="120"/>
      <c r="AT687" s="120"/>
      <c r="AU687" s="120"/>
    </row>
    <row r="688" spans="27:47" x14ac:dyDescent="0.2">
      <c r="AA688" s="120"/>
      <c r="AB688" s="120"/>
      <c r="AC688" s="120"/>
      <c r="AD688" s="120"/>
      <c r="AE688" s="120"/>
      <c r="AF688" s="135"/>
      <c r="AG688" s="136"/>
      <c r="AN688" s="120"/>
      <c r="AO688" s="120"/>
      <c r="AP688" s="120"/>
      <c r="AQ688" s="120"/>
      <c r="AR688" s="120"/>
      <c r="AS688" s="120"/>
      <c r="AT688" s="120"/>
      <c r="AU688" s="120"/>
    </row>
    <row r="689" spans="27:47" x14ac:dyDescent="0.2">
      <c r="AA689" s="120"/>
      <c r="AB689" s="120"/>
      <c r="AC689" s="120"/>
      <c r="AD689" s="120"/>
      <c r="AE689" s="120"/>
      <c r="AF689" s="135"/>
      <c r="AG689" s="136"/>
      <c r="AN689" s="120"/>
      <c r="AO689" s="120"/>
      <c r="AP689" s="120"/>
      <c r="AQ689" s="120"/>
      <c r="AR689" s="120"/>
      <c r="AS689" s="120"/>
      <c r="AT689" s="120"/>
      <c r="AU689" s="120"/>
    </row>
    <row r="690" spans="27:47" x14ac:dyDescent="0.2">
      <c r="AA690" s="120"/>
      <c r="AB690" s="120"/>
      <c r="AC690" s="120"/>
      <c r="AD690" s="120"/>
      <c r="AE690" s="120"/>
      <c r="AF690" s="135"/>
      <c r="AG690" s="136"/>
      <c r="AN690" s="120"/>
      <c r="AO690" s="120"/>
      <c r="AP690" s="120"/>
      <c r="AQ690" s="120"/>
      <c r="AR690" s="120"/>
      <c r="AS690" s="120"/>
      <c r="AT690" s="120"/>
      <c r="AU690" s="120"/>
    </row>
    <row r="691" spans="27:47" x14ac:dyDescent="0.2">
      <c r="AA691" s="120"/>
      <c r="AB691" s="120"/>
      <c r="AC691" s="120"/>
      <c r="AD691" s="120"/>
      <c r="AE691" s="120"/>
      <c r="AF691" s="135"/>
      <c r="AG691" s="136"/>
      <c r="AN691" s="120"/>
      <c r="AO691" s="120"/>
      <c r="AP691" s="120"/>
      <c r="AQ691" s="120"/>
      <c r="AR691" s="120"/>
      <c r="AS691" s="120"/>
      <c r="AT691" s="120"/>
      <c r="AU691" s="120"/>
    </row>
    <row r="692" spans="27:47" x14ac:dyDescent="0.2">
      <c r="AA692" s="120"/>
      <c r="AB692" s="120"/>
      <c r="AC692" s="120"/>
      <c r="AD692" s="120"/>
      <c r="AE692" s="120"/>
      <c r="AF692" s="135"/>
      <c r="AG692" s="136"/>
      <c r="AN692" s="120"/>
      <c r="AO692" s="120"/>
      <c r="AP692" s="120"/>
      <c r="AQ692" s="120"/>
      <c r="AR692" s="120"/>
      <c r="AS692" s="120"/>
      <c r="AT692" s="120"/>
      <c r="AU692" s="120"/>
    </row>
    <row r="693" spans="27:47" x14ac:dyDescent="0.2">
      <c r="AA693" s="120"/>
      <c r="AB693" s="120"/>
      <c r="AC693" s="120"/>
      <c r="AD693" s="120"/>
      <c r="AE693" s="120"/>
      <c r="AF693" s="135"/>
      <c r="AG693" s="136"/>
      <c r="AN693" s="120"/>
      <c r="AO693" s="120"/>
      <c r="AP693" s="120"/>
      <c r="AQ693" s="120"/>
      <c r="AR693" s="120"/>
      <c r="AS693" s="120"/>
      <c r="AT693" s="120"/>
      <c r="AU693" s="120"/>
    </row>
    <row r="694" spans="27:47" x14ac:dyDescent="0.2">
      <c r="AA694" s="120"/>
      <c r="AB694" s="120"/>
      <c r="AC694" s="120"/>
      <c r="AD694" s="120"/>
      <c r="AE694" s="120"/>
      <c r="AF694" s="135"/>
      <c r="AG694" s="136"/>
      <c r="AN694" s="120"/>
      <c r="AO694" s="120"/>
      <c r="AP694" s="120"/>
      <c r="AQ694" s="120"/>
      <c r="AR694" s="120"/>
      <c r="AS694" s="120"/>
      <c r="AT694" s="120"/>
      <c r="AU694" s="120"/>
    </row>
    <row r="695" spans="27:47" x14ac:dyDescent="0.2">
      <c r="AA695" s="120"/>
      <c r="AB695" s="120"/>
      <c r="AC695" s="120"/>
      <c r="AD695" s="120"/>
      <c r="AE695" s="120"/>
      <c r="AF695" s="135"/>
      <c r="AG695" s="136"/>
      <c r="AN695" s="120"/>
      <c r="AO695" s="120"/>
      <c r="AP695" s="120"/>
      <c r="AQ695" s="120"/>
      <c r="AR695" s="120"/>
      <c r="AS695" s="120"/>
      <c r="AT695" s="120"/>
      <c r="AU695" s="120"/>
    </row>
    <row r="696" spans="27:47" x14ac:dyDescent="0.2">
      <c r="AA696" s="120"/>
      <c r="AB696" s="120"/>
      <c r="AC696" s="120"/>
      <c r="AD696" s="120"/>
      <c r="AE696" s="120"/>
      <c r="AF696" s="135"/>
      <c r="AG696" s="136"/>
      <c r="AN696" s="120"/>
      <c r="AO696" s="120"/>
      <c r="AP696" s="120"/>
      <c r="AQ696" s="120"/>
      <c r="AR696" s="120"/>
      <c r="AS696" s="120"/>
      <c r="AT696" s="120"/>
      <c r="AU696" s="120"/>
    </row>
    <row r="697" spans="27:47" x14ac:dyDescent="0.2">
      <c r="AA697" s="120"/>
      <c r="AB697" s="120"/>
      <c r="AC697" s="120"/>
      <c r="AD697" s="120"/>
      <c r="AE697" s="120"/>
      <c r="AF697" s="135"/>
      <c r="AG697" s="136"/>
      <c r="AN697" s="120"/>
      <c r="AO697" s="120"/>
      <c r="AP697" s="120"/>
      <c r="AQ697" s="120"/>
      <c r="AR697" s="120"/>
      <c r="AS697" s="120"/>
      <c r="AT697" s="120"/>
      <c r="AU697" s="120"/>
    </row>
    <row r="698" spans="27:47" x14ac:dyDescent="0.2">
      <c r="AA698" s="120"/>
      <c r="AB698" s="120"/>
      <c r="AC698" s="120"/>
      <c r="AD698" s="120"/>
      <c r="AE698" s="120"/>
      <c r="AF698" s="135"/>
      <c r="AG698" s="136"/>
      <c r="AN698" s="120"/>
      <c r="AO698" s="120"/>
      <c r="AP698" s="120"/>
      <c r="AQ698" s="120"/>
      <c r="AR698" s="120"/>
      <c r="AS698" s="120"/>
      <c r="AT698" s="120"/>
      <c r="AU698" s="120"/>
    </row>
    <row r="699" spans="27:47" x14ac:dyDescent="0.2">
      <c r="AA699" s="120"/>
      <c r="AB699" s="120"/>
      <c r="AC699" s="120"/>
      <c r="AD699" s="120"/>
      <c r="AE699" s="120"/>
      <c r="AF699" s="135"/>
      <c r="AG699" s="136"/>
      <c r="AN699" s="120"/>
      <c r="AO699" s="120"/>
      <c r="AP699" s="120"/>
      <c r="AQ699" s="120"/>
      <c r="AR699" s="120"/>
      <c r="AS699" s="120"/>
      <c r="AT699" s="120"/>
      <c r="AU699" s="120"/>
    </row>
    <row r="700" spans="27:47" x14ac:dyDescent="0.2">
      <c r="AA700" s="120"/>
      <c r="AB700" s="120"/>
      <c r="AC700" s="120"/>
      <c r="AD700" s="120"/>
      <c r="AE700" s="120"/>
      <c r="AF700" s="135"/>
      <c r="AG700" s="136"/>
      <c r="AN700" s="120"/>
      <c r="AO700" s="120"/>
      <c r="AP700" s="120"/>
      <c r="AQ700" s="120"/>
      <c r="AR700" s="120"/>
      <c r="AS700" s="120"/>
      <c r="AT700" s="120"/>
      <c r="AU700" s="120"/>
    </row>
    <row r="701" spans="27:47" x14ac:dyDescent="0.2">
      <c r="AA701" s="120"/>
      <c r="AB701" s="120"/>
      <c r="AC701" s="120"/>
      <c r="AD701" s="120"/>
      <c r="AE701" s="120"/>
      <c r="AF701" s="135"/>
      <c r="AG701" s="136"/>
      <c r="AN701" s="120"/>
      <c r="AO701" s="120"/>
      <c r="AP701" s="120"/>
      <c r="AQ701" s="120"/>
      <c r="AR701" s="120"/>
      <c r="AS701" s="120"/>
      <c r="AT701" s="120"/>
      <c r="AU701" s="120"/>
    </row>
    <row r="702" spans="27:47" x14ac:dyDescent="0.2">
      <c r="AA702" s="120"/>
      <c r="AB702" s="120"/>
      <c r="AC702" s="120"/>
      <c r="AD702" s="120"/>
      <c r="AE702" s="120"/>
      <c r="AF702" s="135"/>
      <c r="AG702" s="136"/>
      <c r="AN702" s="120"/>
      <c r="AO702" s="120"/>
      <c r="AP702" s="120"/>
      <c r="AQ702" s="120"/>
      <c r="AR702" s="120"/>
      <c r="AS702" s="120"/>
      <c r="AT702" s="120"/>
      <c r="AU702" s="120"/>
    </row>
    <row r="703" spans="27:47" x14ac:dyDescent="0.2">
      <c r="AA703" s="120"/>
      <c r="AB703" s="120"/>
      <c r="AC703" s="120"/>
      <c r="AD703" s="120"/>
      <c r="AE703" s="120"/>
      <c r="AF703" s="135"/>
      <c r="AG703" s="136"/>
      <c r="AN703" s="120"/>
      <c r="AO703" s="120"/>
      <c r="AP703" s="120"/>
      <c r="AQ703" s="120"/>
      <c r="AR703" s="120"/>
      <c r="AS703" s="120"/>
      <c r="AT703" s="120"/>
      <c r="AU703" s="120"/>
    </row>
    <row r="704" spans="27:47" x14ac:dyDescent="0.2">
      <c r="AA704" s="120"/>
      <c r="AB704" s="120"/>
      <c r="AC704" s="120"/>
      <c r="AD704" s="120"/>
      <c r="AE704" s="120"/>
      <c r="AF704" s="135"/>
      <c r="AG704" s="136"/>
      <c r="AN704" s="120"/>
      <c r="AO704" s="120"/>
      <c r="AP704" s="120"/>
      <c r="AQ704" s="120"/>
      <c r="AR704" s="120"/>
      <c r="AS704" s="120"/>
      <c r="AT704" s="120"/>
      <c r="AU704" s="120"/>
    </row>
    <row r="705" spans="27:47" x14ac:dyDescent="0.2">
      <c r="AA705" s="120"/>
      <c r="AB705" s="120"/>
      <c r="AC705" s="120"/>
      <c r="AD705" s="120"/>
      <c r="AE705" s="120"/>
      <c r="AF705" s="135"/>
      <c r="AG705" s="136"/>
      <c r="AN705" s="120"/>
      <c r="AO705" s="120"/>
      <c r="AP705" s="120"/>
      <c r="AQ705" s="120"/>
      <c r="AR705" s="120"/>
      <c r="AS705" s="120"/>
      <c r="AT705" s="120"/>
      <c r="AU705" s="120"/>
    </row>
    <row r="706" spans="27:47" x14ac:dyDescent="0.2">
      <c r="AA706" s="120"/>
      <c r="AB706" s="120"/>
      <c r="AC706" s="120"/>
      <c r="AD706" s="120"/>
      <c r="AE706" s="120"/>
      <c r="AF706" s="135"/>
      <c r="AG706" s="136"/>
      <c r="AN706" s="120"/>
      <c r="AO706" s="120"/>
      <c r="AP706" s="120"/>
      <c r="AQ706" s="120"/>
      <c r="AR706" s="120"/>
      <c r="AS706" s="120"/>
      <c r="AT706" s="120"/>
      <c r="AU706" s="120"/>
    </row>
    <row r="707" spans="27:47" x14ac:dyDescent="0.2">
      <c r="AA707" s="120"/>
      <c r="AB707" s="120"/>
      <c r="AC707" s="120"/>
      <c r="AD707" s="120"/>
      <c r="AE707" s="120"/>
      <c r="AF707" s="135"/>
      <c r="AG707" s="136"/>
      <c r="AN707" s="120"/>
      <c r="AO707" s="120"/>
      <c r="AP707" s="120"/>
      <c r="AQ707" s="120"/>
      <c r="AR707" s="120"/>
      <c r="AS707" s="120"/>
      <c r="AT707" s="120"/>
      <c r="AU707" s="120"/>
    </row>
    <row r="708" spans="27:47" x14ac:dyDescent="0.2">
      <c r="AA708" s="120"/>
      <c r="AB708" s="120"/>
      <c r="AC708" s="120"/>
      <c r="AD708" s="120"/>
      <c r="AE708" s="120"/>
      <c r="AF708" s="135"/>
      <c r="AG708" s="136"/>
      <c r="AN708" s="120"/>
      <c r="AO708" s="120"/>
      <c r="AP708" s="120"/>
      <c r="AQ708" s="120"/>
      <c r="AR708" s="120"/>
      <c r="AS708" s="120"/>
      <c r="AT708" s="120"/>
      <c r="AU708" s="120"/>
    </row>
    <row r="709" spans="27:47" x14ac:dyDescent="0.2">
      <c r="AA709" s="120"/>
      <c r="AB709" s="120"/>
      <c r="AC709" s="120"/>
      <c r="AD709" s="120"/>
      <c r="AE709" s="120"/>
      <c r="AF709" s="135"/>
      <c r="AG709" s="136"/>
      <c r="AN709" s="120"/>
      <c r="AO709" s="120"/>
      <c r="AP709" s="120"/>
      <c r="AQ709" s="120"/>
      <c r="AR709" s="120"/>
      <c r="AS709" s="120"/>
      <c r="AT709" s="120"/>
      <c r="AU709" s="120"/>
    </row>
    <row r="710" spans="27:47" x14ac:dyDescent="0.2">
      <c r="AA710" s="120"/>
      <c r="AB710" s="120"/>
      <c r="AC710" s="120"/>
      <c r="AD710" s="120"/>
      <c r="AE710" s="120"/>
      <c r="AF710" s="135"/>
      <c r="AG710" s="136"/>
      <c r="AN710" s="120"/>
      <c r="AO710" s="120"/>
      <c r="AP710" s="120"/>
      <c r="AQ710" s="120"/>
      <c r="AR710" s="120"/>
      <c r="AS710" s="120"/>
      <c r="AT710" s="120"/>
      <c r="AU710" s="120"/>
    </row>
    <row r="711" spans="27:47" x14ac:dyDescent="0.2">
      <c r="AA711" s="120"/>
      <c r="AB711" s="120"/>
      <c r="AC711" s="120"/>
      <c r="AD711" s="120"/>
      <c r="AE711" s="120"/>
      <c r="AF711" s="135"/>
      <c r="AG711" s="136"/>
      <c r="AN711" s="120"/>
      <c r="AO711" s="120"/>
      <c r="AP711" s="120"/>
      <c r="AQ711" s="120"/>
      <c r="AR711" s="120"/>
      <c r="AS711" s="120"/>
      <c r="AT711" s="120"/>
      <c r="AU711" s="120"/>
    </row>
    <row r="712" spans="27:47" x14ac:dyDescent="0.2">
      <c r="AA712" s="120"/>
      <c r="AB712" s="120"/>
      <c r="AC712" s="120"/>
      <c r="AD712" s="120"/>
      <c r="AE712" s="120"/>
      <c r="AF712" s="135"/>
      <c r="AG712" s="136"/>
      <c r="AN712" s="120"/>
      <c r="AO712" s="120"/>
      <c r="AP712" s="120"/>
      <c r="AQ712" s="120"/>
      <c r="AR712" s="120"/>
      <c r="AS712" s="120"/>
      <c r="AT712" s="120"/>
      <c r="AU712" s="120"/>
    </row>
    <row r="713" spans="27:47" x14ac:dyDescent="0.2">
      <c r="AA713" s="120"/>
      <c r="AB713" s="120"/>
      <c r="AC713" s="120"/>
      <c r="AD713" s="120"/>
      <c r="AE713" s="120"/>
      <c r="AF713" s="135"/>
      <c r="AG713" s="136"/>
      <c r="AN713" s="120"/>
      <c r="AO713" s="120"/>
      <c r="AP713" s="120"/>
      <c r="AQ713" s="120"/>
      <c r="AR713" s="120"/>
      <c r="AS713" s="120"/>
      <c r="AT713" s="120"/>
      <c r="AU713" s="120"/>
    </row>
    <row r="714" spans="27:47" x14ac:dyDescent="0.2">
      <c r="AA714" s="120"/>
      <c r="AB714" s="120"/>
      <c r="AC714" s="120"/>
      <c r="AD714" s="120"/>
      <c r="AE714" s="120"/>
      <c r="AF714" s="135"/>
      <c r="AG714" s="136"/>
      <c r="AN714" s="120"/>
      <c r="AO714" s="120"/>
      <c r="AP714" s="120"/>
      <c r="AQ714" s="120"/>
      <c r="AR714" s="120"/>
      <c r="AS714" s="120"/>
      <c r="AT714" s="120"/>
      <c r="AU714" s="120"/>
    </row>
    <row r="715" spans="27:47" x14ac:dyDescent="0.2">
      <c r="AA715" s="120"/>
      <c r="AB715" s="120"/>
      <c r="AC715" s="120"/>
      <c r="AD715" s="120"/>
      <c r="AE715" s="120"/>
      <c r="AF715" s="135"/>
      <c r="AG715" s="136"/>
      <c r="AN715" s="120"/>
      <c r="AO715" s="120"/>
      <c r="AP715" s="120"/>
      <c r="AQ715" s="120"/>
      <c r="AR715" s="120"/>
      <c r="AS715" s="120"/>
      <c r="AT715" s="120"/>
      <c r="AU715" s="120"/>
    </row>
    <row r="716" spans="27:47" x14ac:dyDescent="0.2">
      <c r="AA716" s="120"/>
      <c r="AB716" s="120"/>
      <c r="AC716" s="120"/>
      <c r="AD716" s="120"/>
      <c r="AE716" s="120"/>
      <c r="AF716" s="135"/>
      <c r="AG716" s="136"/>
      <c r="AN716" s="120"/>
      <c r="AO716" s="120"/>
      <c r="AP716" s="120"/>
      <c r="AQ716" s="120"/>
      <c r="AR716" s="120"/>
      <c r="AS716" s="120"/>
      <c r="AT716" s="120"/>
      <c r="AU716" s="120"/>
    </row>
    <row r="717" spans="27:47" x14ac:dyDescent="0.2">
      <c r="AA717" s="120"/>
      <c r="AB717" s="120"/>
      <c r="AC717" s="120"/>
      <c r="AD717" s="120"/>
      <c r="AE717" s="120"/>
      <c r="AF717" s="135"/>
      <c r="AG717" s="136"/>
      <c r="AN717" s="120"/>
      <c r="AO717" s="120"/>
      <c r="AP717" s="120"/>
      <c r="AQ717" s="120"/>
      <c r="AR717" s="120"/>
      <c r="AS717" s="120"/>
      <c r="AT717" s="120"/>
      <c r="AU717" s="120"/>
    </row>
    <row r="718" spans="27:47" x14ac:dyDescent="0.2">
      <c r="AA718" s="120"/>
      <c r="AB718" s="120"/>
      <c r="AC718" s="120"/>
      <c r="AD718" s="120"/>
      <c r="AE718" s="120"/>
      <c r="AF718" s="135"/>
      <c r="AG718" s="136"/>
      <c r="AN718" s="120"/>
      <c r="AO718" s="120"/>
      <c r="AP718" s="120"/>
      <c r="AQ718" s="120"/>
      <c r="AR718" s="120"/>
      <c r="AS718" s="120"/>
      <c r="AT718" s="120"/>
      <c r="AU718" s="120"/>
    </row>
    <row r="719" spans="27:47" x14ac:dyDescent="0.2">
      <c r="AA719" s="120"/>
      <c r="AB719" s="120"/>
      <c r="AC719" s="120"/>
      <c r="AD719" s="120"/>
      <c r="AE719" s="120"/>
      <c r="AF719" s="135"/>
      <c r="AG719" s="136"/>
      <c r="AN719" s="120"/>
      <c r="AO719" s="120"/>
      <c r="AP719" s="120"/>
      <c r="AQ719" s="120"/>
      <c r="AR719" s="120"/>
      <c r="AS719" s="120"/>
      <c r="AT719" s="120"/>
      <c r="AU719" s="120"/>
    </row>
    <row r="720" spans="27:47" x14ac:dyDescent="0.2">
      <c r="AA720" s="120"/>
      <c r="AB720" s="120"/>
      <c r="AC720" s="120"/>
      <c r="AD720" s="120"/>
      <c r="AE720" s="120"/>
      <c r="AF720" s="135"/>
      <c r="AG720" s="136"/>
      <c r="AN720" s="120"/>
      <c r="AO720" s="120"/>
      <c r="AP720" s="120"/>
      <c r="AQ720" s="120"/>
      <c r="AR720" s="120"/>
      <c r="AS720" s="120"/>
      <c r="AT720" s="120"/>
      <c r="AU720" s="120"/>
    </row>
    <row r="721" spans="27:47" x14ac:dyDescent="0.2">
      <c r="AA721" s="120"/>
      <c r="AB721" s="120"/>
      <c r="AC721" s="120"/>
      <c r="AD721" s="120"/>
      <c r="AE721" s="120"/>
      <c r="AF721" s="135"/>
      <c r="AG721" s="136"/>
      <c r="AN721" s="120"/>
      <c r="AO721" s="120"/>
      <c r="AP721" s="120"/>
      <c r="AQ721" s="120"/>
      <c r="AR721" s="120"/>
      <c r="AS721" s="120"/>
      <c r="AT721" s="120"/>
      <c r="AU721" s="120"/>
    </row>
    <row r="722" spans="27:47" x14ac:dyDescent="0.2">
      <c r="AA722" s="120"/>
      <c r="AB722" s="120"/>
      <c r="AC722" s="120"/>
      <c r="AD722" s="120"/>
      <c r="AE722" s="120"/>
      <c r="AF722" s="135"/>
      <c r="AG722" s="136"/>
      <c r="AN722" s="120"/>
      <c r="AO722" s="120"/>
      <c r="AP722" s="120"/>
      <c r="AQ722" s="120"/>
      <c r="AR722" s="120"/>
      <c r="AS722" s="120"/>
      <c r="AT722" s="120"/>
      <c r="AU722" s="120"/>
    </row>
    <row r="723" spans="27:47" x14ac:dyDescent="0.2">
      <c r="AA723" s="120"/>
      <c r="AB723" s="120"/>
      <c r="AC723" s="120"/>
      <c r="AD723" s="120"/>
      <c r="AE723" s="120"/>
      <c r="AF723" s="135"/>
      <c r="AG723" s="136"/>
      <c r="AN723" s="120"/>
      <c r="AO723" s="120"/>
      <c r="AP723" s="120"/>
      <c r="AQ723" s="120"/>
      <c r="AR723" s="120"/>
      <c r="AS723" s="120"/>
      <c r="AT723" s="120"/>
      <c r="AU723" s="120"/>
    </row>
    <row r="724" spans="27:47" x14ac:dyDescent="0.2">
      <c r="AA724" s="120"/>
      <c r="AB724" s="120"/>
      <c r="AC724" s="120"/>
      <c r="AD724" s="120"/>
      <c r="AE724" s="120"/>
      <c r="AF724" s="135"/>
      <c r="AG724" s="136"/>
      <c r="AN724" s="120"/>
      <c r="AO724" s="120"/>
      <c r="AP724" s="120"/>
      <c r="AQ724" s="120"/>
      <c r="AR724" s="120"/>
      <c r="AS724" s="120"/>
      <c r="AT724" s="120"/>
      <c r="AU724" s="120"/>
    </row>
    <row r="725" spans="27:47" x14ac:dyDescent="0.2">
      <c r="AA725" s="120"/>
      <c r="AB725" s="120"/>
      <c r="AC725" s="120"/>
      <c r="AD725" s="120"/>
      <c r="AE725" s="120"/>
      <c r="AF725" s="135"/>
      <c r="AG725" s="136"/>
      <c r="AN725" s="120"/>
      <c r="AO725" s="120"/>
      <c r="AP725" s="120"/>
      <c r="AQ725" s="120"/>
      <c r="AR725" s="120"/>
      <c r="AS725" s="120"/>
      <c r="AT725" s="120"/>
      <c r="AU725" s="120"/>
    </row>
    <row r="726" spans="27:47" x14ac:dyDescent="0.2">
      <c r="AA726" s="120"/>
      <c r="AB726" s="120"/>
      <c r="AC726" s="120"/>
      <c r="AD726" s="120"/>
      <c r="AE726" s="120"/>
      <c r="AF726" s="135"/>
      <c r="AG726" s="136"/>
      <c r="AN726" s="120"/>
      <c r="AO726" s="120"/>
      <c r="AP726" s="120"/>
      <c r="AQ726" s="120"/>
      <c r="AR726" s="120"/>
      <c r="AS726" s="120"/>
      <c r="AT726" s="120"/>
      <c r="AU726" s="120"/>
    </row>
    <row r="727" spans="27:47" x14ac:dyDescent="0.2">
      <c r="AA727" s="120"/>
      <c r="AB727" s="120"/>
      <c r="AC727" s="120"/>
      <c r="AD727" s="120"/>
      <c r="AE727" s="120"/>
      <c r="AF727" s="135"/>
      <c r="AG727" s="136"/>
      <c r="AN727" s="120"/>
      <c r="AO727" s="120"/>
      <c r="AP727" s="120"/>
      <c r="AQ727" s="120"/>
      <c r="AR727" s="120"/>
      <c r="AS727" s="120"/>
      <c r="AT727" s="120"/>
      <c r="AU727" s="120"/>
    </row>
    <row r="728" spans="27:47" x14ac:dyDescent="0.2">
      <c r="AA728" s="120"/>
      <c r="AB728" s="120"/>
      <c r="AC728" s="120"/>
      <c r="AD728" s="120"/>
      <c r="AE728" s="120"/>
      <c r="AF728" s="135"/>
      <c r="AG728" s="136"/>
      <c r="AN728" s="120"/>
      <c r="AO728" s="120"/>
      <c r="AP728" s="120"/>
      <c r="AQ728" s="120"/>
      <c r="AR728" s="120"/>
      <c r="AS728" s="120"/>
      <c r="AT728" s="120"/>
      <c r="AU728" s="120"/>
    </row>
    <row r="729" spans="27:47" x14ac:dyDescent="0.2">
      <c r="AA729" s="120"/>
      <c r="AB729" s="120"/>
      <c r="AC729" s="120"/>
      <c r="AD729" s="120"/>
      <c r="AE729" s="120"/>
      <c r="AF729" s="135"/>
      <c r="AG729" s="136"/>
      <c r="AN729" s="120"/>
      <c r="AO729" s="120"/>
      <c r="AP729" s="120"/>
      <c r="AQ729" s="120"/>
      <c r="AR729" s="120"/>
      <c r="AS729" s="120"/>
      <c r="AT729" s="120"/>
      <c r="AU729" s="120"/>
    </row>
    <row r="730" spans="27:47" x14ac:dyDescent="0.2">
      <c r="AA730" s="120"/>
      <c r="AB730" s="120"/>
      <c r="AC730" s="120"/>
      <c r="AD730" s="120"/>
      <c r="AE730" s="120"/>
      <c r="AF730" s="135"/>
      <c r="AG730" s="136"/>
      <c r="AN730" s="120"/>
      <c r="AO730" s="120"/>
      <c r="AP730" s="120"/>
      <c r="AQ730" s="120"/>
      <c r="AR730" s="120"/>
      <c r="AS730" s="120"/>
      <c r="AT730" s="120"/>
      <c r="AU730" s="120"/>
    </row>
    <row r="731" spans="27:47" x14ac:dyDescent="0.2">
      <c r="AA731" s="120"/>
      <c r="AB731" s="120"/>
      <c r="AC731" s="120"/>
      <c r="AD731" s="120"/>
      <c r="AE731" s="120"/>
      <c r="AF731" s="135"/>
      <c r="AG731" s="136"/>
      <c r="AN731" s="120"/>
      <c r="AO731" s="120"/>
      <c r="AP731" s="120"/>
      <c r="AQ731" s="120"/>
      <c r="AR731" s="120"/>
      <c r="AS731" s="120"/>
      <c r="AT731" s="120"/>
      <c r="AU731" s="120"/>
    </row>
    <row r="732" spans="27:47" x14ac:dyDescent="0.2">
      <c r="AA732" s="120"/>
      <c r="AB732" s="120"/>
      <c r="AC732" s="120"/>
      <c r="AD732" s="120"/>
      <c r="AE732" s="120"/>
      <c r="AF732" s="135"/>
      <c r="AG732" s="136"/>
      <c r="AN732" s="120"/>
      <c r="AO732" s="120"/>
      <c r="AP732" s="120"/>
      <c r="AQ732" s="120"/>
      <c r="AR732" s="120"/>
      <c r="AS732" s="120"/>
      <c r="AT732" s="120"/>
      <c r="AU732" s="120"/>
    </row>
    <row r="733" spans="27:47" x14ac:dyDescent="0.2">
      <c r="AA733" s="120"/>
      <c r="AB733" s="120"/>
      <c r="AC733" s="120"/>
      <c r="AD733" s="120"/>
      <c r="AE733" s="120"/>
      <c r="AF733" s="135"/>
      <c r="AG733" s="136"/>
      <c r="AN733" s="120"/>
      <c r="AO733" s="120"/>
      <c r="AP733" s="120"/>
      <c r="AQ733" s="120"/>
      <c r="AR733" s="120"/>
      <c r="AS733" s="120"/>
      <c r="AT733" s="120"/>
      <c r="AU733" s="120"/>
    </row>
    <row r="734" spans="27:47" x14ac:dyDescent="0.2">
      <c r="AA734" s="120"/>
      <c r="AB734" s="120"/>
      <c r="AC734" s="120"/>
      <c r="AD734" s="120"/>
      <c r="AE734" s="120"/>
      <c r="AF734" s="135"/>
      <c r="AG734" s="136"/>
      <c r="AN734" s="120"/>
      <c r="AO734" s="120"/>
      <c r="AP734" s="120"/>
      <c r="AQ734" s="120"/>
      <c r="AR734" s="120"/>
      <c r="AS734" s="120"/>
      <c r="AT734" s="120"/>
      <c r="AU734" s="120"/>
    </row>
    <row r="735" spans="27:47" x14ac:dyDescent="0.2">
      <c r="AA735" s="120"/>
      <c r="AB735" s="120"/>
      <c r="AC735" s="120"/>
      <c r="AD735" s="120"/>
      <c r="AE735" s="120"/>
      <c r="AF735" s="135"/>
      <c r="AG735" s="136"/>
      <c r="AN735" s="120"/>
      <c r="AO735" s="120"/>
      <c r="AP735" s="120"/>
      <c r="AQ735" s="120"/>
      <c r="AR735" s="120"/>
      <c r="AS735" s="120"/>
      <c r="AT735" s="120"/>
      <c r="AU735" s="120"/>
    </row>
    <row r="736" spans="27:47" x14ac:dyDescent="0.2">
      <c r="AA736" s="120"/>
      <c r="AB736" s="120"/>
      <c r="AC736" s="120"/>
      <c r="AD736" s="120"/>
      <c r="AE736" s="120"/>
      <c r="AF736" s="135"/>
      <c r="AG736" s="136"/>
      <c r="AN736" s="120"/>
      <c r="AO736" s="120"/>
      <c r="AP736" s="120"/>
      <c r="AQ736" s="120"/>
      <c r="AR736" s="120"/>
      <c r="AS736" s="120"/>
      <c r="AT736" s="120"/>
      <c r="AU736" s="120"/>
    </row>
    <row r="737" spans="27:47" x14ac:dyDescent="0.2">
      <c r="AA737" s="120"/>
      <c r="AB737" s="120"/>
      <c r="AC737" s="120"/>
      <c r="AD737" s="120"/>
      <c r="AE737" s="120"/>
      <c r="AF737" s="135"/>
      <c r="AG737" s="136"/>
      <c r="AN737" s="120"/>
      <c r="AO737" s="120"/>
      <c r="AP737" s="120"/>
      <c r="AQ737" s="120"/>
      <c r="AR737" s="120"/>
      <c r="AS737" s="120"/>
      <c r="AT737" s="120"/>
      <c r="AU737" s="120"/>
    </row>
    <row r="738" spans="27:47" x14ac:dyDescent="0.2">
      <c r="AA738" s="120"/>
      <c r="AB738" s="120"/>
      <c r="AC738" s="120"/>
      <c r="AD738" s="120"/>
      <c r="AE738" s="120"/>
      <c r="AF738" s="135"/>
      <c r="AG738" s="136"/>
      <c r="AN738" s="120"/>
      <c r="AO738" s="120"/>
      <c r="AP738" s="120"/>
      <c r="AQ738" s="120"/>
      <c r="AR738" s="120"/>
      <c r="AS738" s="120"/>
      <c r="AT738" s="120"/>
      <c r="AU738" s="120"/>
    </row>
    <row r="739" spans="27:47" x14ac:dyDescent="0.2">
      <c r="AA739" s="120"/>
      <c r="AB739" s="120"/>
      <c r="AC739" s="120"/>
      <c r="AD739" s="120"/>
      <c r="AE739" s="120"/>
      <c r="AF739" s="135"/>
      <c r="AG739" s="136"/>
      <c r="AN739" s="120"/>
      <c r="AO739" s="120"/>
      <c r="AP739" s="120"/>
      <c r="AQ739" s="120"/>
      <c r="AR739" s="120"/>
      <c r="AS739" s="120"/>
      <c r="AT739" s="120"/>
      <c r="AU739" s="120"/>
    </row>
    <row r="740" spans="27:47" x14ac:dyDescent="0.2">
      <c r="AA740" s="120"/>
      <c r="AB740" s="120"/>
      <c r="AC740" s="120"/>
      <c r="AD740" s="120"/>
      <c r="AE740" s="120"/>
      <c r="AF740" s="135"/>
      <c r="AG740" s="136"/>
      <c r="AN740" s="120"/>
      <c r="AO740" s="120"/>
      <c r="AP740" s="120"/>
      <c r="AQ740" s="120"/>
      <c r="AR740" s="120"/>
      <c r="AS740" s="120"/>
      <c r="AT740" s="120"/>
      <c r="AU740" s="120"/>
    </row>
    <row r="741" spans="27:47" x14ac:dyDescent="0.2">
      <c r="AA741" s="120"/>
      <c r="AB741" s="120"/>
      <c r="AC741" s="120"/>
      <c r="AD741" s="120"/>
      <c r="AE741" s="120"/>
      <c r="AF741" s="135"/>
      <c r="AG741" s="136"/>
      <c r="AN741" s="120"/>
      <c r="AO741" s="120"/>
      <c r="AP741" s="120"/>
      <c r="AQ741" s="120"/>
      <c r="AR741" s="120"/>
      <c r="AS741" s="120"/>
      <c r="AT741" s="120"/>
      <c r="AU741" s="120"/>
    </row>
    <row r="742" spans="27:47" x14ac:dyDescent="0.2">
      <c r="AA742" s="120"/>
      <c r="AB742" s="120"/>
      <c r="AC742" s="120"/>
      <c r="AD742" s="120"/>
      <c r="AE742" s="120"/>
      <c r="AF742" s="135"/>
      <c r="AG742" s="136"/>
      <c r="AN742" s="120"/>
      <c r="AO742" s="120"/>
      <c r="AP742" s="120"/>
      <c r="AQ742" s="120"/>
      <c r="AR742" s="120"/>
      <c r="AS742" s="120"/>
      <c r="AT742" s="120"/>
      <c r="AU742" s="120"/>
    </row>
    <row r="743" spans="27:47" x14ac:dyDescent="0.2">
      <c r="AA743" s="120"/>
      <c r="AB743" s="120"/>
      <c r="AC743" s="120"/>
      <c r="AD743" s="120"/>
      <c r="AE743" s="120"/>
      <c r="AF743" s="135"/>
      <c r="AG743" s="136"/>
      <c r="AN743" s="120"/>
      <c r="AO743" s="120"/>
      <c r="AP743" s="120"/>
      <c r="AQ743" s="120"/>
      <c r="AR743" s="120"/>
      <c r="AS743" s="120"/>
      <c r="AT743" s="120"/>
      <c r="AU743" s="120"/>
    </row>
    <row r="744" spans="27:47" x14ac:dyDescent="0.2">
      <c r="AA744" s="120"/>
      <c r="AB744" s="120"/>
      <c r="AC744" s="120"/>
      <c r="AD744" s="120"/>
      <c r="AE744" s="120"/>
      <c r="AF744" s="135"/>
      <c r="AG744" s="136"/>
      <c r="AN744" s="120"/>
      <c r="AO744" s="120"/>
      <c r="AP744" s="120"/>
      <c r="AQ744" s="120"/>
      <c r="AR744" s="120"/>
      <c r="AS744" s="120"/>
      <c r="AT744" s="120"/>
      <c r="AU744" s="120"/>
    </row>
    <row r="745" spans="27:47" x14ac:dyDescent="0.2">
      <c r="AA745" s="120"/>
      <c r="AB745" s="120"/>
      <c r="AC745" s="120"/>
      <c r="AD745" s="120"/>
      <c r="AE745" s="120"/>
      <c r="AF745" s="135"/>
      <c r="AG745" s="136"/>
      <c r="AN745" s="120"/>
      <c r="AO745" s="120"/>
      <c r="AP745" s="120"/>
      <c r="AQ745" s="120"/>
      <c r="AR745" s="120"/>
      <c r="AS745" s="120"/>
      <c r="AT745" s="120"/>
      <c r="AU745" s="120"/>
    </row>
    <row r="746" spans="27:47" x14ac:dyDescent="0.2">
      <c r="AA746" s="120"/>
      <c r="AB746" s="120"/>
      <c r="AC746" s="120"/>
      <c r="AD746" s="120"/>
      <c r="AE746" s="120"/>
      <c r="AF746" s="135"/>
      <c r="AG746" s="136"/>
      <c r="AN746" s="120"/>
      <c r="AO746" s="120"/>
      <c r="AP746" s="120"/>
      <c r="AQ746" s="120"/>
      <c r="AR746" s="120"/>
      <c r="AS746" s="120"/>
      <c r="AT746" s="120"/>
      <c r="AU746" s="120"/>
    </row>
    <row r="747" spans="27:47" x14ac:dyDescent="0.2">
      <c r="AA747" s="120"/>
      <c r="AB747" s="120"/>
      <c r="AC747" s="120"/>
      <c r="AD747" s="120"/>
      <c r="AE747" s="120"/>
      <c r="AF747" s="135"/>
      <c r="AG747" s="136"/>
      <c r="AN747" s="120"/>
      <c r="AO747" s="120"/>
      <c r="AP747" s="120"/>
      <c r="AQ747" s="120"/>
      <c r="AR747" s="120"/>
      <c r="AS747" s="120"/>
      <c r="AT747" s="120"/>
      <c r="AU747" s="120"/>
    </row>
    <row r="748" spans="27:47" x14ac:dyDescent="0.2">
      <c r="AA748" s="120"/>
      <c r="AB748" s="120"/>
      <c r="AC748" s="120"/>
      <c r="AD748" s="120"/>
      <c r="AE748" s="120"/>
      <c r="AF748" s="135"/>
      <c r="AG748" s="136"/>
      <c r="AN748" s="120"/>
      <c r="AO748" s="120"/>
      <c r="AP748" s="120"/>
      <c r="AQ748" s="120"/>
      <c r="AR748" s="120"/>
      <c r="AS748" s="120"/>
      <c r="AT748" s="120"/>
      <c r="AU748" s="120"/>
    </row>
    <row r="749" spans="27:47" x14ac:dyDescent="0.2">
      <c r="AA749" s="120"/>
      <c r="AB749" s="120"/>
      <c r="AC749" s="120"/>
      <c r="AD749" s="120"/>
      <c r="AE749" s="120"/>
      <c r="AF749" s="135"/>
      <c r="AG749" s="136"/>
      <c r="AN749" s="120"/>
      <c r="AO749" s="120"/>
      <c r="AP749" s="120"/>
      <c r="AQ749" s="120"/>
      <c r="AR749" s="120"/>
      <c r="AS749" s="120"/>
      <c r="AT749" s="120"/>
      <c r="AU749" s="120"/>
    </row>
    <row r="750" spans="27:47" x14ac:dyDescent="0.2">
      <c r="AA750" s="120"/>
      <c r="AB750" s="120"/>
      <c r="AC750" s="120"/>
      <c r="AD750" s="120"/>
      <c r="AE750" s="120"/>
      <c r="AF750" s="135"/>
      <c r="AG750" s="136"/>
      <c r="AN750" s="120"/>
      <c r="AO750" s="120"/>
      <c r="AP750" s="120"/>
      <c r="AQ750" s="120"/>
      <c r="AR750" s="120"/>
      <c r="AS750" s="120"/>
      <c r="AT750" s="120"/>
      <c r="AU750" s="120"/>
    </row>
    <row r="751" spans="27:47" x14ac:dyDescent="0.2">
      <c r="AA751" s="120"/>
      <c r="AB751" s="120"/>
      <c r="AC751" s="120"/>
      <c r="AD751" s="120"/>
      <c r="AE751" s="120"/>
      <c r="AF751" s="135"/>
      <c r="AG751" s="136"/>
      <c r="AN751" s="120"/>
      <c r="AO751" s="120"/>
      <c r="AP751" s="120"/>
      <c r="AQ751" s="120"/>
      <c r="AR751" s="120"/>
      <c r="AS751" s="120"/>
      <c r="AT751" s="120"/>
      <c r="AU751" s="120"/>
    </row>
    <row r="752" spans="27:47" x14ac:dyDescent="0.2">
      <c r="AA752" s="120"/>
      <c r="AB752" s="120"/>
      <c r="AC752" s="120"/>
      <c r="AD752" s="120"/>
      <c r="AE752" s="120"/>
      <c r="AF752" s="135"/>
      <c r="AG752" s="136"/>
      <c r="AN752" s="120"/>
      <c r="AO752" s="120"/>
      <c r="AP752" s="120"/>
      <c r="AQ752" s="120"/>
      <c r="AR752" s="120"/>
      <c r="AS752" s="120"/>
      <c r="AT752" s="120"/>
      <c r="AU752" s="120"/>
    </row>
    <row r="753" spans="27:47" x14ac:dyDescent="0.2">
      <c r="AA753" s="120"/>
      <c r="AB753" s="120"/>
      <c r="AC753" s="120"/>
      <c r="AD753" s="120"/>
      <c r="AE753" s="120"/>
      <c r="AF753" s="135"/>
      <c r="AG753" s="136"/>
      <c r="AN753" s="120"/>
      <c r="AO753" s="120"/>
      <c r="AP753" s="120"/>
      <c r="AQ753" s="120"/>
      <c r="AR753" s="120"/>
      <c r="AS753" s="120"/>
      <c r="AT753" s="120"/>
      <c r="AU753" s="120"/>
    </row>
    <row r="754" spans="27:47" x14ac:dyDescent="0.2">
      <c r="AA754" s="120"/>
      <c r="AB754" s="120"/>
      <c r="AC754" s="120"/>
      <c r="AD754" s="120"/>
      <c r="AE754" s="120"/>
      <c r="AF754" s="135"/>
      <c r="AG754" s="136"/>
      <c r="AN754" s="120"/>
      <c r="AO754" s="120"/>
      <c r="AP754" s="120"/>
      <c r="AQ754" s="120"/>
      <c r="AR754" s="120"/>
      <c r="AS754" s="120"/>
      <c r="AT754" s="120"/>
      <c r="AU754" s="120"/>
    </row>
    <row r="755" spans="27:47" x14ac:dyDescent="0.2">
      <c r="AA755" s="120"/>
      <c r="AB755" s="120"/>
      <c r="AC755" s="120"/>
      <c r="AD755" s="120"/>
      <c r="AE755" s="120"/>
      <c r="AF755" s="135"/>
      <c r="AG755" s="136"/>
      <c r="AN755" s="120"/>
      <c r="AO755" s="120"/>
      <c r="AP755" s="120"/>
      <c r="AQ755" s="120"/>
      <c r="AR755" s="120"/>
      <c r="AS755" s="120"/>
      <c r="AT755" s="120"/>
      <c r="AU755" s="120"/>
    </row>
    <row r="756" spans="27:47" x14ac:dyDescent="0.2">
      <c r="AA756" s="120"/>
      <c r="AB756" s="120"/>
      <c r="AC756" s="120"/>
      <c r="AD756" s="120"/>
      <c r="AE756" s="120"/>
      <c r="AF756" s="135"/>
      <c r="AG756" s="136"/>
      <c r="AN756" s="120"/>
      <c r="AO756" s="120"/>
      <c r="AP756" s="120"/>
      <c r="AQ756" s="120"/>
      <c r="AR756" s="120"/>
      <c r="AS756" s="120"/>
      <c r="AT756" s="120"/>
      <c r="AU756" s="120"/>
    </row>
    <row r="757" spans="27:47" x14ac:dyDescent="0.2">
      <c r="AA757" s="120"/>
      <c r="AB757" s="120"/>
      <c r="AC757" s="120"/>
      <c r="AD757" s="120"/>
      <c r="AE757" s="120"/>
      <c r="AF757" s="135"/>
      <c r="AG757" s="136"/>
      <c r="AN757" s="120"/>
      <c r="AO757" s="120"/>
      <c r="AP757" s="120"/>
      <c r="AQ757" s="120"/>
      <c r="AR757" s="120"/>
      <c r="AS757" s="120"/>
      <c r="AT757" s="120"/>
      <c r="AU757" s="120"/>
    </row>
    <row r="758" spans="27:47" x14ac:dyDescent="0.2">
      <c r="AA758" s="120"/>
      <c r="AB758" s="120"/>
      <c r="AC758" s="120"/>
      <c r="AD758" s="120"/>
      <c r="AE758" s="120"/>
      <c r="AF758" s="135"/>
      <c r="AG758" s="136"/>
      <c r="AN758" s="120"/>
      <c r="AO758" s="120"/>
      <c r="AP758" s="120"/>
      <c r="AQ758" s="120"/>
      <c r="AR758" s="120"/>
      <c r="AS758" s="120"/>
      <c r="AT758" s="120"/>
      <c r="AU758" s="120"/>
    </row>
    <row r="759" spans="27:47" x14ac:dyDescent="0.2">
      <c r="AA759" s="120"/>
      <c r="AB759" s="120"/>
      <c r="AC759" s="120"/>
      <c r="AD759" s="120"/>
      <c r="AE759" s="120"/>
      <c r="AF759" s="135"/>
      <c r="AG759" s="136"/>
      <c r="AN759" s="120"/>
      <c r="AO759" s="120"/>
      <c r="AP759" s="120"/>
      <c r="AQ759" s="120"/>
      <c r="AR759" s="120"/>
      <c r="AS759" s="120"/>
      <c r="AT759" s="120"/>
      <c r="AU759" s="120"/>
    </row>
    <row r="760" spans="27:47" x14ac:dyDescent="0.2">
      <c r="AA760" s="120"/>
      <c r="AB760" s="120"/>
      <c r="AC760" s="120"/>
      <c r="AD760" s="120"/>
      <c r="AE760" s="120"/>
      <c r="AF760" s="135"/>
      <c r="AG760" s="136"/>
      <c r="AN760" s="120"/>
      <c r="AO760" s="120"/>
      <c r="AP760" s="120"/>
      <c r="AQ760" s="120"/>
      <c r="AR760" s="120"/>
      <c r="AS760" s="120"/>
      <c r="AT760" s="120"/>
      <c r="AU760" s="120"/>
    </row>
    <row r="761" spans="27:47" x14ac:dyDescent="0.2">
      <c r="AA761" s="120"/>
      <c r="AB761" s="120"/>
      <c r="AC761" s="120"/>
      <c r="AD761" s="120"/>
      <c r="AE761" s="120"/>
      <c r="AF761" s="135"/>
      <c r="AG761" s="136"/>
      <c r="AN761" s="120"/>
      <c r="AO761" s="120"/>
      <c r="AP761" s="120"/>
      <c r="AQ761" s="120"/>
      <c r="AR761" s="120"/>
      <c r="AS761" s="120"/>
      <c r="AT761" s="120"/>
      <c r="AU761" s="120"/>
    </row>
    <row r="762" spans="27:47" x14ac:dyDescent="0.2">
      <c r="AA762" s="120"/>
      <c r="AB762" s="120"/>
      <c r="AC762" s="120"/>
      <c r="AD762" s="120"/>
      <c r="AE762" s="120"/>
      <c r="AF762" s="135"/>
      <c r="AG762" s="136"/>
      <c r="AN762" s="120"/>
      <c r="AO762" s="120"/>
      <c r="AP762" s="120"/>
      <c r="AQ762" s="120"/>
      <c r="AR762" s="120"/>
      <c r="AS762" s="120"/>
      <c r="AT762" s="120"/>
      <c r="AU762" s="120"/>
    </row>
    <row r="763" spans="27:47" x14ac:dyDescent="0.2">
      <c r="AA763" s="120"/>
      <c r="AB763" s="120"/>
      <c r="AC763" s="120"/>
      <c r="AD763" s="120"/>
      <c r="AE763" s="120"/>
      <c r="AF763" s="135"/>
      <c r="AG763" s="136"/>
      <c r="AN763" s="120"/>
      <c r="AO763" s="120"/>
      <c r="AP763" s="120"/>
      <c r="AQ763" s="120"/>
      <c r="AR763" s="120"/>
      <c r="AS763" s="120"/>
      <c r="AT763" s="120"/>
      <c r="AU763" s="120"/>
    </row>
    <row r="764" spans="27:47" x14ac:dyDescent="0.2">
      <c r="AA764" s="120"/>
      <c r="AB764" s="120"/>
      <c r="AC764" s="120"/>
      <c r="AD764" s="120"/>
      <c r="AE764" s="120"/>
      <c r="AF764" s="135"/>
      <c r="AG764" s="136"/>
      <c r="AN764" s="120"/>
      <c r="AO764" s="120"/>
      <c r="AP764" s="120"/>
      <c r="AQ764" s="120"/>
      <c r="AR764" s="120"/>
      <c r="AS764" s="120"/>
      <c r="AT764" s="120"/>
      <c r="AU764" s="120"/>
    </row>
    <row r="765" spans="27:47" x14ac:dyDescent="0.2">
      <c r="AA765" s="120"/>
      <c r="AB765" s="120"/>
      <c r="AC765" s="120"/>
      <c r="AD765" s="120"/>
      <c r="AE765" s="120"/>
      <c r="AF765" s="135"/>
      <c r="AG765" s="136"/>
      <c r="AN765" s="120"/>
      <c r="AO765" s="120"/>
      <c r="AP765" s="120"/>
      <c r="AQ765" s="120"/>
      <c r="AR765" s="120"/>
      <c r="AS765" s="120"/>
      <c r="AT765" s="120"/>
      <c r="AU765" s="120"/>
    </row>
    <row r="766" spans="27:47" x14ac:dyDescent="0.2">
      <c r="AA766" s="120"/>
      <c r="AB766" s="120"/>
      <c r="AC766" s="120"/>
      <c r="AD766" s="120"/>
      <c r="AE766" s="120"/>
      <c r="AF766" s="135"/>
      <c r="AG766" s="136"/>
      <c r="AN766" s="120"/>
      <c r="AO766" s="120"/>
      <c r="AP766" s="120"/>
      <c r="AQ766" s="120"/>
      <c r="AR766" s="120"/>
      <c r="AS766" s="120"/>
      <c r="AT766" s="120"/>
      <c r="AU766" s="120"/>
    </row>
    <row r="767" spans="27:47" x14ac:dyDescent="0.2">
      <c r="AA767" s="120"/>
      <c r="AB767" s="120"/>
      <c r="AC767" s="120"/>
      <c r="AD767" s="120"/>
      <c r="AE767" s="120"/>
      <c r="AF767" s="135"/>
      <c r="AG767" s="136"/>
      <c r="AN767" s="120"/>
      <c r="AO767" s="120"/>
      <c r="AP767" s="120"/>
      <c r="AQ767" s="120"/>
      <c r="AR767" s="120"/>
      <c r="AS767" s="120"/>
      <c r="AT767" s="120"/>
      <c r="AU767" s="120"/>
    </row>
    <row r="768" spans="27:47" x14ac:dyDescent="0.2">
      <c r="AA768" s="120"/>
      <c r="AB768" s="120"/>
      <c r="AC768" s="120"/>
      <c r="AD768" s="120"/>
      <c r="AE768" s="120"/>
      <c r="AF768" s="135"/>
      <c r="AG768" s="136"/>
      <c r="AN768" s="120"/>
      <c r="AO768" s="120"/>
      <c r="AP768" s="120"/>
      <c r="AQ768" s="120"/>
      <c r="AR768" s="120"/>
      <c r="AS768" s="120"/>
      <c r="AT768" s="120"/>
      <c r="AU768" s="120"/>
    </row>
    <row r="769" spans="27:47" x14ac:dyDescent="0.2">
      <c r="AA769" s="120"/>
      <c r="AB769" s="120"/>
      <c r="AC769" s="120"/>
      <c r="AD769" s="120"/>
      <c r="AE769" s="120"/>
      <c r="AF769" s="135"/>
      <c r="AG769" s="136"/>
      <c r="AN769" s="120"/>
      <c r="AO769" s="120"/>
      <c r="AP769" s="120"/>
      <c r="AQ769" s="120"/>
      <c r="AR769" s="120"/>
      <c r="AS769" s="120"/>
      <c r="AT769" s="120"/>
      <c r="AU769" s="120"/>
    </row>
    <row r="770" spans="27:47" x14ac:dyDescent="0.2">
      <c r="AA770" s="120"/>
      <c r="AB770" s="120"/>
      <c r="AC770" s="120"/>
      <c r="AD770" s="120"/>
      <c r="AE770" s="120"/>
      <c r="AF770" s="135"/>
      <c r="AG770" s="136"/>
      <c r="AN770" s="120"/>
      <c r="AO770" s="120"/>
      <c r="AP770" s="120"/>
      <c r="AQ770" s="120"/>
      <c r="AR770" s="120"/>
      <c r="AS770" s="120"/>
      <c r="AT770" s="120"/>
      <c r="AU770" s="120"/>
    </row>
    <row r="771" spans="27:47" x14ac:dyDescent="0.2">
      <c r="AA771" s="120"/>
      <c r="AB771" s="120"/>
      <c r="AC771" s="120"/>
      <c r="AD771" s="120"/>
      <c r="AE771" s="120"/>
      <c r="AF771" s="135"/>
      <c r="AG771" s="136"/>
      <c r="AN771" s="120"/>
      <c r="AO771" s="120"/>
      <c r="AP771" s="120"/>
      <c r="AQ771" s="120"/>
      <c r="AR771" s="120"/>
      <c r="AS771" s="120"/>
      <c r="AT771" s="120"/>
      <c r="AU771" s="120"/>
    </row>
    <row r="772" spans="27:47" x14ac:dyDescent="0.2">
      <c r="AA772" s="120"/>
      <c r="AB772" s="120"/>
      <c r="AC772" s="120"/>
      <c r="AD772" s="120"/>
      <c r="AE772" s="120"/>
      <c r="AF772" s="135"/>
      <c r="AG772" s="136"/>
      <c r="AN772" s="120"/>
      <c r="AO772" s="120"/>
      <c r="AP772" s="120"/>
      <c r="AQ772" s="120"/>
      <c r="AR772" s="120"/>
      <c r="AS772" s="120"/>
      <c r="AT772" s="120"/>
      <c r="AU772" s="120"/>
    </row>
    <row r="773" spans="27:47" x14ac:dyDescent="0.2">
      <c r="AA773" s="120"/>
      <c r="AB773" s="120"/>
      <c r="AC773" s="120"/>
      <c r="AD773" s="120"/>
      <c r="AE773" s="120"/>
      <c r="AF773" s="135"/>
      <c r="AG773" s="136"/>
      <c r="AN773" s="120"/>
      <c r="AO773" s="120"/>
      <c r="AP773" s="120"/>
      <c r="AQ773" s="120"/>
      <c r="AR773" s="120"/>
      <c r="AS773" s="120"/>
      <c r="AT773" s="120"/>
      <c r="AU773" s="120"/>
    </row>
    <row r="774" spans="27:47" x14ac:dyDescent="0.2">
      <c r="AA774" s="120"/>
      <c r="AB774" s="120"/>
      <c r="AC774" s="120"/>
      <c r="AD774" s="120"/>
      <c r="AE774" s="120"/>
      <c r="AF774" s="135"/>
      <c r="AG774" s="136"/>
      <c r="AN774" s="120"/>
      <c r="AO774" s="120"/>
      <c r="AP774" s="120"/>
      <c r="AQ774" s="120"/>
      <c r="AR774" s="120"/>
      <c r="AS774" s="120"/>
      <c r="AT774" s="120"/>
      <c r="AU774" s="120"/>
    </row>
    <row r="775" spans="27:47" x14ac:dyDescent="0.2">
      <c r="AA775" s="120"/>
      <c r="AB775" s="120"/>
      <c r="AC775" s="120"/>
      <c r="AD775" s="120"/>
      <c r="AE775" s="120"/>
      <c r="AF775" s="135"/>
      <c r="AG775" s="136"/>
      <c r="AN775" s="120"/>
      <c r="AO775" s="120"/>
      <c r="AP775" s="120"/>
      <c r="AQ775" s="120"/>
      <c r="AR775" s="120"/>
      <c r="AS775" s="120"/>
      <c r="AT775" s="120"/>
      <c r="AU775" s="120"/>
    </row>
    <row r="776" spans="27:47" x14ac:dyDescent="0.2">
      <c r="AA776" s="120"/>
      <c r="AB776" s="120"/>
      <c r="AC776" s="120"/>
      <c r="AD776" s="120"/>
      <c r="AE776" s="120"/>
      <c r="AF776" s="135"/>
      <c r="AG776" s="136"/>
      <c r="AN776" s="120"/>
      <c r="AO776" s="120"/>
      <c r="AP776" s="120"/>
      <c r="AQ776" s="120"/>
      <c r="AR776" s="120"/>
      <c r="AS776" s="120"/>
      <c r="AT776" s="120"/>
      <c r="AU776" s="120"/>
    </row>
    <row r="777" spans="27:47" x14ac:dyDescent="0.2">
      <c r="AA777" s="120"/>
      <c r="AB777" s="120"/>
      <c r="AC777" s="120"/>
      <c r="AD777" s="120"/>
      <c r="AE777" s="120"/>
      <c r="AF777" s="135"/>
      <c r="AG777" s="136"/>
      <c r="AN777" s="120"/>
      <c r="AO777" s="120"/>
      <c r="AP777" s="120"/>
      <c r="AQ777" s="120"/>
      <c r="AR777" s="120"/>
      <c r="AS777" s="120"/>
      <c r="AT777" s="120"/>
      <c r="AU777" s="120"/>
    </row>
    <row r="778" spans="27:47" x14ac:dyDescent="0.2">
      <c r="AA778" s="120"/>
      <c r="AB778" s="120"/>
      <c r="AC778" s="120"/>
      <c r="AD778" s="120"/>
      <c r="AE778" s="120"/>
      <c r="AF778" s="135"/>
      <c r="AG778" s="136"/>
      <c r="AN778" s="120"/>
      <c r="AO778" s="120"/>
      <c r="AP778" s="120"/>
      <c r="AQ778" s="120"/>
      <c r="AR778" s="120"/>
      <c r="AS778" s="120"/>
      <c r="AT778" s="120"/>
      <c r="AU778" s="120"/>
    </row>
    <row r="779" spans="27:47" x14ac:dyDescent="0.2">
      <c r="AA779" s="120"/>
      <c r="AB779" s="120"/>
      <c r="AC779" s="120"/>
      <c r="AD779" s="120"/>
      <c r="AE779" s="120"/>
      <c r="AF779" s="135"/>
      <c r="AG779" s="136"/>
      <c r="AN779" s="120"/>
      <c r="AO779" s="120"/>
      <c r="AP779" s="120"/>
      <c r="AQ779" s="120"/>
      <c r="AR779" s="120"/>
      <c r="AS779" s="120"/>
      <c r="AT779" s="120"/>
      <c r="AU779" s="120"/>
    </row>
    <row r="780" spans="27:47" x14ac:dyDescent="0.2">
      <c r="AA780" s="120"/>
      <c r="AB780" s="120"/>
      <c r="AC780" s="120"/>
      <c r="AD780" s="120"/>
      <c r="AE780" s="120"/>
      <c r="AF780" s="135"/>
      <c r="AG780" s="136"/>
      <c r="AN780" s="120"/>
      <c r="AO780" s="120"/>
      <c r="AP780" s="120"/>
      <c r="AQ780" s="120"/>
      <c r="AR780" s="120"/>
      <c r="AS780" s="120"/>
      <c r="AT780" s="120"/>
      <c r="AU780" s="120"/>
    </row>
    <row r="781" spans="27:47" x14ac:dyDescent="0.2">
      <c r="AA781" s="120"/>
      <c r="AB781" s="120"/>
      <c r="AC781" s="120"/>
      <c r="AD781" s="120"/>
      <c r="AE781" s="120"/>
      <c r="AF781" s="135"/>
      <c r="AG781" s="136"/>
      <c r="AN781" s="120"/>
      <c r="AO781" s="120"/>
      <c r="AP781" s="120"/>
      <c r="AQ781" s="120"/>
      <c r="AR781" s="120"/>
      <c r="AS781" s="120"/>
      <c r="AT781" s="120"/>
      <c r="AU781" s="120"/>
    </row>
    <row r="782" spans="27:47" x14ac:dyDescent="0.2">
      <c r="AA782" s="120"/>
      <c r="AB782" s="120"/>
      <c r="AC782" s="120"/>
      <c r="AD782" s="120"/>
      <c r="AE782" s="120"/>
      <c r="AF782" s="135"/>
      <c r="AG782" s="136"/>
      <c r="AN782" s="120"/>
      <c r="AO782" s="120"/>
      <c r="AP782" s="120"/>
      <c r="AQ782" s="120"/>
      <c r="AR782" s="120"/>
      <c r="AS782" s="120"/>
      <c r="AT782" s="120"/>
      <c r="AU782" s="120"/>
    </row>
    <row r="783" spans="27:47" x14ac:dyDescent="0.2">
      <c r="AA783" s="120"/>
      <c r="AB783" s="120"/>
      <c r="AC783" s="120"/>
      <c r="AD783" s="120"/>
      <c r="AE783" s="120"/>
      <c r="AF783" s="135"/>
      <c r="AG783" s="136"/>
      <c r="AN783" s="120"/>
      <c r="AO783" s="120"/>
      <c r="AP783" s="120"/>
      <c r="AQ783" s="120"/>
      <c r="AR783" s="120"/>
      <c r="AS783" s="120"/>
      <c r="AT783" s="120"/>
      <c r="AU783" s="120"/>
    </row>
    <row r="784" spans="27:47" x14ac:dyDescent="0.2">
      <c r="AA784" s="120"/>
      <c r="AB784" s="120"/>
      <c r="AC784" s="120"/>
      <c r="AD784" s="120"/>
      <c r="AE784" s="120"/>
      <c r="AF784" s="135"/>
      <c r="AG784" s="136"/>
      <c r="AN784" s="120"/>
      <c r="AO784" s="120"/>
      <c r="AP784" s="120"/>
      <c r="AQ784" s="120"/>
      <c r="AR784" s="120"/>
      <c r="AS784" s="120"/>
      <c r="AT784" s="120"/>
      <c r="AU784" s="120"/>
    </row>
    <row r="785" spans="27:47" x14ac:dyDescent="0.2">
      <c r="AA785" s="120"/>
      <c r="AB785" s="120"/>
      <c r="AC785" s="120"/>
      <c r="AD785" s="120"/>
      <c r="AE785" s="120"/>
      <c r="AF785" s="135"/>
      <c r="AG785" s="136"/>
      <c r="AN785" s="120"/>
      <c r="AO785" s="120"/>
      <c r="AP785" s="120"/>
      <c r="AQ785" s="120"/>
      <c r="AR785" s="120"/>
      <c r="AS785" s="120"/>
      <c r="AT785" s="120"/>
      <c r="AU785" s="120"/>
    </row>
    <row r="786" spans="27:47" x14ac:dyDescent="0.2">
      <c r="AA786" s="120"/>
      <c r="AB786" s="120"/>
      <c r="AC786" s="120"/>
      <c r="AD786" s="120"/>
      <c r="AE786" s="120"/>
      <c r="AF786" s="135"/>
      <c r="AG786" s="136"/>
      <c r="AN786" s="120"/>
      <c r="AO786" s="120"/>
      <c r="AP786" s="120"/>
      <c r="AQ786" s="120"/>
      <c r="AR786" s="120"/>
      <c r="AS786" s="120"/>
      <c r="AT786" s="120"/>
      <c r="AU786" s="120"/>
    </row>
    <row r="787" spans="27:47" x14ac:dyDescent="0.2">
      <c r="AA787" s="120"/>
      <c r="AB787" s="120"/>
      <c r="AC787" s="120"/>
      <c r="AD787" s="120"/>
      <c r="AE787" s="120"/>
      <c r="AF787" s="135"/>
      <c r="AG787" s="136"/>
      <c r="AN787" s="120"/>
      <c r="AO787" s="120"/>
      <c r="AP787" s="120"/>
      <c r="AQ787" s="120"/>
      <c r="AR787" s="120"/>
      <c r="AS787" s="120"/>
      <c r="AT787" s="120"/>
      <c r="AU787" s="120"/>
    </row>
    <row r="788" spans="27:47" x14ac:dyDescent="0.2">
      <c r="AA788" s="120"/>
      <c r="AB788" s="120"/>
      <c r="AC788" s="120"/>
      <c r="AD788" s="120"/>
      <c r="AE788" s="120"/>
      <c r="AF788" s="135"/>
      <c r="AG788" s="136"/>
      <c r="AN788" s="120"/>
      <c r="AO788" s="120"/>
      <c r="AP788" s="120"/>
      <c r="AQ788" s="120"/>
      <c r="AR788" s="120"/>
      <c r="AS788" s="120"/>
      <c r="AT788" s="120"/>
      <c r="AU788" s="120"/>
    </row>
    <row r="789" spans="27:47" x14ac:dyDescent="0.2">
      <c r="AA789" s="120"/>
      <c r="AB789" s="120"/>
      <c r="AC789" s="120"/>
      <c r="AD789" s="120"/>
      <c r="AE789" s="120"/>
      <c r="AF789" s="135"/>
      <c r="AG789" s="136"/>
      <c r="AN789" s="120"/>
      <c r="AO789" s="120"/>
      <c r="AP789" s="120"/>
      <c r="AQ789" s="120"/>
      <c r="AR789" s="120"/>
      <c r="AS789" s="120"/>
      <c r="AT789" s="120"/>
      <c r="AU789" s="120"/>
    </row>
    <row r="790" spans="27:47" x14ac:dyDescent="0.2">
      <c r="AA790" s="120"/>
      <c r="AB790" s="120"/>
      <c r="AC790" s="120"/>
      <c r="AD790" s="120"/>
      <c r="AE790" s="120"/>
      <c r="AF790" s="135"/>
      <c r="AG790" s="136"/>
      <c r="AN790" s="120"/>
      <c r="AO790" s="120"/>
      <c r="AP790" s="120"/>
      <c r="AQ790" s="120"/>
      <c r="AR790" s="120"/>
      <c r="AS790" s="120"/>
      <c r="AT790" s="120"/>
      <c r="AU790" s="120"/>
    </row>
    <row r="791" spans="27:47" x14ac:dyDescent="0.2">
      <c r="AA791" s="120"/>
      <c r="AB791" s="120"/>
      <c r="AC791" s="120"/>
      <c r="AD791" s="120"/>
      <c r="AE791" s="120"/>
      <c r="AF791" s="135"/>
      <c r="AG791" s="136"/>
      <c r="AN791" s="120"/>
      <c r="AO791" s="120"/>
      <c r="AP791" s="120"/>
      <c r="AQ791" s="120"/>
      <c r="AR791" s="120"/>
      <c r="AS791" s="120"/>
      <c r="AT791" s="120"/>
      <c r="AU791" s="120"/>
    </row>
    <row r="792" spans="27:47" x14ac:dyDescent="0.2">
      <c r="AA792" s="120"/>
      <c r="AB792" s="120"/>
      <c r="AC792" s="120"/>
      <c r="AD792" s="120"/>
      <c r="AE792" s="120"/>
      <c r="AF792" s="135"/>
      <c r="AG792" s="136"/>
      <c r="AN792" s="120"/>
      <c r="AO792" s="120"/>
      <c r="AP792" s="120"/>
      <c r="AQ792" s="120"/>
      <c r="AR792" s="120"/>
      <c r="AS792" s="120"/>
      <c r="AT792" s="120"/>
      <c r="AU792" s="120"/>
    </row>
    <row r="793" spans="27:47" x14ac:dyDescent="0.2">
      <c r="AA793" s="120"/>
      <c r="AB793" s="120"/>
      <c r="AC793" s="120"/>
      <c r="AD793" s="120"/>
      <c r="AE793" s="120"/>
      <c r="AF793" s="135"/>
      <c r="AG793" s="136"/>
      <c r="AN793" s="120"/>
      <c r="AO793" s="120"/>
      <c r="AP793" s="120"/>
      <c r="AQ793" s="120"/>
      <c r="AR793" s="120"/>
      <c r="AS793" s="120"/>
      <c r="AT793" s="120"/>
      <c r="AU793" s="120"/>
    </row>
    <row r="794" spans="27:47" x14ac:dyDescent="0.2">
      <c r="AA794" s="120"/>
      <c r="AB794" s="120"/>
      <c r="AC794" s="120"/>
      <c r="AD794" s="120"/>
      <c r="AE794" s="120"/>
      <c r="AF794" s="135"/>
      <c r="AG794" s="136"/>
      <c r="AN794" s="120"/>
      <c r="AO794" s="120"/>
      <c r="AP794" s="120"/>
      <c r="AQ794" s="120"/>
      <c r="AR794" s="120"/>
      <c r="AS794" s="120"/>
      <c r="AT794" s="120"/>
      <c r="AU794" s="120"/>
    </row>
    <row r="795" spans="27:47" x14ac:dyDescent="0.2">
      <c r="AA795" s="120"/>
      <c r="AB795" s="120"/>
      <c r="AC795" s="120"/>
      <c r="AD795" s="120"/>
      <c r="AE795" s="120"/>
      <c r="AF795" s="135"/>
      <c r="AG795" s="136"/>
      <c r="AN795" s="120"/>
      <c r="AO795" s="120"/>
      <c r="AP795" s="120"/>
      <c r="AQ795" s="120"/>
      <c r="AR795" s="120"/>
      <c r="AS795" s="120"/>
      <c r="AT795" s="120"/>
      <c r="AU795" s="120"/>
    </row>
    <row r="796" spans="27:47" x14ac:dyDescent="0.2">
      <c r="AA796" s="120"/>
      <c r="AB796" s="120"/>
      <c r="AC796" s="120"/>
      <c r="AD796" s="120"/>
      <c r="AE796" s="120"/>
      <c r="AF796" s="135"/>
      <c r="AG796" s="136"/>
      <c r="AN796" s="120"/>
      <c r="AO796" s="120"/>
      <c r="AP796" s="120"/>
      <c r="AQ796" s="120"/>
      <c r="AR796" s="120"/>
      <c r="AS796" s="120"/>
      <c r="AT796" s="120"/>
      <c r="AU796" s="120"/>
    </row>
    <row r="797" spans="27:47" x14ac:dyDescent="0.2">
      <c r="AA797" s="120"/>
      <c r="AB797" s="120"/>
      <c r="AC797" s="120"/>
      <c r="AD797" s="120"/>
      <c r="AE797" s="120"/>
      <c r="AF797" s="135"/>
      <c r="AG797" s="136"/>
      <c r="AN797" s="120"/>
      <c r="AO797" s="120"/>
      <c r="AP797" s="120"/>
      <c r="AQ797" s="120"/>
      <c r="AR797" s="120"/>
      <c r="AS797" s="120"/>
      <c r="AT797" s="120"/>
      <c r="AU797" s="120"/>
    </row>
    <row r="798" spans="27:47" x14ac:dyDescent="0.2">
      <c r="AA798" s="120"/>
      <c r="AB798" s="120"/>
      <c r="AC798" s="120"/>
      <c r="AD798" s="120"/>
      <c r="AE798" s="120"/>
      <c r="AF798" s="135"/>
      <c r="AG798" s="136"/>
      <c r="AN798" s="120"/>
      <c r="AO798" s="120"/>
      <c r="AP798" s="120"/>
      <c r="AQ798" s="120"/>
      <c r="AR798" s="120"/>
      <c r="AS798" s="120"/>
      <c r="AT798" s="120"/>
      <c r="AU798" s="120"/>
    </row>
    <row r="799" spans="27:47" x14ac:dyDescent="0.2">
      <c r="AA799" s="120"/>
      <c r="AB799" s="120"/>
      <c r="AC799" s="120"/>
      <c r="AD799" s="120"/>
      <c r="AE799" s="120"/>
      <c r="AF799" s="135"/>
      <c r="AG799" s="136"/>
      <c r="AN799" s="120"/>
      <c r="AO799" s="120"/>
      <c r="AP799" s="120"/>
      <c r="AQ799" s="120"/>
      <c r="AR799" s="120"/>
      <c r="AS799" s="120"/>
      <c r="AT799" s="120"/>
      <c r="AU799" s="120"/>
    </row>
    <row r="800" spans="27:47" x14ac:dyDescent="0.2">
      <c r="AA800" s="120"/>
      <c r="AB800" s="120"/>
      <c r="AC800" s="120"/>
      <c r="AD800" s="120"/>
      <c r="AE800" s="120"/>
      <c r="AF800" s="135"/>
      <c r="AG800" s="136"/>
      <c r="AN800" s="120"/>
      <c r="AO800" s="120"/>
      <c r="AP800" s="120"/>
      <c r="AQ800" s="120"/>
      <c r="AR800" s="120"/>
      <c r="AS800" s="120"/>
      <c r="AT800" s="120"/>
      <c r="AU800" s="120"/>
    </row>
    <row r="801" spans="27:47" x14ac:dyDescent="0.2">
      <c r="AA801" s="120"/>
      <c r="AB801" s="120"/>
      <c r="AC801" s="120"/>
      <c r="AD801" s="120"/>
      <c r="AE801" s="120"/>
      <c r="AF801" s="135"/>
      <c r="AG801" s="136"/>
      <c r="AN801" s="120"/>
      <c r="AO801" s="120"/>
      <c r="AP801" s="120"/>
      <c r="AQ801" s="120"/>
      <c r="AR801" s="120"/>
      <c r="AS801" s="120"/>
      <c r="AT801" s="120"/>
      <c r="AU801" s="120"/>
    </row>
    <row r="802" spans="27:47" x14ac:dyDescent="0.2">
      <c r="AA802" s="120"/>
      <c r="AB802" s="120"/>
      <c r="AC802" s="120"/>
      <c r="AD802" s="120"/>
      <c r="AE802" s="120"/>
      <c r="AF802" s="135"/>
      <c r="AG802" s="136"/>
      <c r="AN802" s="120"/>
      <c r="AO802" s="120"/>
      <c r="AP802" s="120"/>
      <c r="AQ802" s="120"/>
      <c r="AR802" s="120"/>
      <c r="AS802" s="120"/>
      <c r="AT802" s="120"/>
      <c r="AU802" s="120"/>
    </row>
    <row r="803" spans="27:47" x14ac:dyDescent="0.2">
      <c r="AA803" s="120"/>
      <c r="AB803" s="120"/>
      <c r="AC803" s="120"/>
      <c r="AD803" s="120"/>
      <c r="AE803" s="120"/>
      <c r="AF803" s="135"/>
      <c r="AG803" s="136"/>
      <c r="AN803" s="120"/>
      <c r="AO803" s="120"/>
      <c r="AP803" s="120"/>
      <c r="AQ803" s="120"/>
      <c r="AR803" s="120"/>
      <c r="AS803" s="120"/>
      <c r="AT803" s="120"/>
      <c r="AU803" s="120"/>
    </row>
    <row r="804" spans="27:47" x14ac:dyDescent="0.2">
      <c r="AA804" s="120"/>
      <c r="AB804" s="120"/>
      <c r="AC804" s="120"/>
      <c r="AD804" s="120"/>
      <c r="AE804" s="120"/>
      <c r="AF804" s="135"/>
      <c r="AG804" s="136"/>
      <c r="AN804" s="120"/>
      <c r="AO804" s="120"/>
      <c r="AP804" s="120"/>
      <c r="AQ804" s="120"/>
      <c r="AR804" s="120"/>
      <c r="AS804" s="120"/>
      <c r="AT804" s="120"/>
      <c r="AU804" s="120"/>
    </row>
    <row r="805" spans="27:47" x14ac:dyDescent="0.2">
      <c r="AA805" s="120"/>
      <c r="AB805" s="120"/>
      <c r="AC805" s="120"/>
      <c r="AD805" s="120"/>
      <c r="AE805" s="120"/>
      <c r="AF805" s="135"/>
      <c r="AG805" s="136"/>
      <c r="AN805" s="120"/>
      <c r="AO805" s="120"/>
      <c r="AP805" s="120"/>
      <c r="AQ805" s="120"/>
      <c r="AR805" s="120"/>
      <c r="AS805" s="120"/>
      <c r="AT805" s="120"/>
      <c r="AU805" s="120"/>
    </row>
    <row r="806" spans="27:47" x14ac:dyDescent="0.2">
      <c r="AA806" s="120"/>
      <c r="AB806" s="120"/>
      <c r="AC806" s="120"/>
      <c r="AD806" s="120"/>
      <c r="AE806" s="120"/>
      <c r="AF806" s="135"/>
      <c r="AG806" s="136"/>
      <c r="AN806" s="120"/>
      <c r="AO806" s="120"/>
      <c r="AP806" s="120"/>
      <c r="AQ806" s="120"/>
      <c r="AR806" s="120"/>
      <c r="AS806" s="120"/>
      <c r="AT806" s="120"/>
      <c r="AU806" s="120"/>
    </row>
    <row r="807" spans="27:47" x14ac:dyDescent="0.2">
      <c r="AA807" s="120"/>
      <c r="AB807" s="120"/>
      <c r="AC807" s="120"/>
      <c r="AD807" s="120"/>
      <c r="AE807" s="120"/>
      <c r="AF807" s="135"/>
      <c r="AG807" s="136"/>
      <c r="AN807" s="120"/>
      <c r="AO807" s="120"/>
      <c r="AP807" s="120"/>
      <c r="AQ807" s="120"/>
      <c r="AR807" s="120"/>
      <c r="AS807" s="120"/>
      <c r="AT807" s="120"/>
      <c r="AU807" s="120"/>
    </row>
    <row r="808" spans="27:47" x14ac:dyDescent="0.2">
      <c r="AA808" s="120"/>
      <c r="AB808" s="120"/>
      <c r="AC808" s="120"/>
      <c r="AD808" s="120"/>
      <c r="AE808" s="120"/>
      <c r="AF808" s="135"/>
      <c r="AG808" s="136"/>
      <c r="AN808" s="120"/>
      <c r="AO808" s="120"/>
      <c r="AP808" s="120"/>
      <c r="AQ808" s="120"/>
      <c r="AR808" s="120"/>
      <c r="AS808" s="120"/>
      <c r="AT808" s="120"/>
      <c r="AU808" s="120"/>
    </row>
    <row r="809" spans="27:47" x14ac:dyDescent="0.2">
      <c r="AA809" s="120"/>
      <c r="AB809" s="120"/>
      <c r="AC809" s="120"/>
      <c r="AD809" s="120"/>
      <c r="AE809" s="120"/>
      <c r="AF809" s="135"/>
      <c r="AG809" s="136"/>
      <c r="AN809" s="120"/>
      <c r="AO809" s="120"/>
      <c r="AP809" s="120"/>
      <c r="AQ809" s="120"/>
      <c r="AR809" s="120"/>
      <c r="AS809" s="120"/>
      <c r="AT809" s="120"/>
      <c r="AU809" s="120"/>
    </row>
    <row r="810" spans="27:47" x14ac:dyDescent="0.2">
      <c r="AA810" s="120"/>
      <c r="AB810" s="120"/>
      <c r="AC810" s="120"/>
      <c r="AD810" s="120"/>
      <c r="AE810" s="120"/>
      <c r="AF810" s="135"/>
      <c r="AG810" s="136"/>
      <c r="AN810" s="120"/>
      <c r="AO810" s="120"/>
      <c r="AP810" s="120"/>
      <c r="AQ810" s="120"/>
      <c r="AR810" s="120"/>
      <c r="AS810" s="120"/>
      <c r="AT810" s="120"/>
      <c r="AU810" s="120"/>
    </row>
    <row r="811" spans="27:47" x14ac:dyDescent="0.2">
      <c r="AA811" s="120"/>
      <c r="AB811" s="120"/>
      <c r="AC811" s="120"/>
      <c r="AD811" s="120"/>
      <c r="AE811" s="120"/>
      <c r="AF811" s="135"/>
      <c r="AG811" s="136"/>
      <c r="AN811" s="120"/>
      <c r="AO811" s="120"/>
      <c r="AP811" s="120"/>
      <c r="AQ811" s="120"/>
      <c r="AR811" s="120"/>
      <c r="AS811" s="120"/>
      <c r="AT811" s="120"/>
      <c r="AU811" s="120"/>
    </row>
    <row r="812" spans="27:47" x14ac:dyDescent="0.2">
      <c r="AA812" s="120"/>
      <c r="AB812" s="120"/>
      <c r="AC812" s="120"/>
      <c r="AD812" s="120"/>
      <c r="AE812" s="120"/>
      <c r="AF812" s="135"/>
      <c r="AG812" s="136"/>
      <c r="AN812" s="120"/>
      <c r="AO812" s="120"/>
      <c r="AP812" s="120"/>
      <c r="AQ812" s="120"/>
      <c r="AR812" s="120"/>
      <c r="AS812" s="120"/>
      <c r="AT812" s="120"/>
      <c r="AU812" s="120"/>
    </row>
    <row r="813" spans="27:47" x14ac:dyDescent="0.2">
      <c r="AA813" s="120"/>
      <c r="AB813" s="120"/>
      <c r="AC813" s="120"/>
      <c r="AD813" s="120"/>
      <c r="AE813" s="120"/>
      <c r="AF813" s="135"/>
      <c r="AG813" s="136"/>
      <c r="AN813" s="120"/>
      <c r="AO813" s="120"/>
      <c r="AP813" s="120"/>
      <c r="AQ813" s="120"/>
      <c r="AR813" s="120"/>
      <c r="AS813" s="120"/>
      <c r="AT813" s="120"/>
      <c r="AU813" s="120"/>
    </row>
    <row r="814" spans="27:47" x14ac:dyDescent="0.2">
      <c r="AA814" s="120"/>
      <c r="AB814" s="120"/>
      <c r="AC814" s="120"/>
      <c r="AD814" s="120"/>
      <c r="AE814" s="120"/>
      <c r="AF814" s="135"/>
      <c r="AG814" s="136"/>
      <c r="AN814" s="120"/>
      <c r="AO814" s="120"/>
      <c r="AP814" s="120"/>
      <c r="AQ814" s="120"/>
      <c r="AR814" s="120"/>
      <c r="AS814" s="120"/>
      <c r="AT814" s="120"/>
      <c r="AU814" s="120"/>
    </row>
    <row r="815" spans="27:47" x14ac:dyDescent="0.2">
      <c r="AA815" s="120"/>
      <c r="AB815" s="120"/>
      <c r="AC815" s="120"/>
      <c r="AD815" s="120"/>
      <c r="AE815" s="120"/>
      <c r="AF815" s="135"/>
      <c r="AG815" s="136"/>
      <c r="AN815" s="120"/>
      <c r="AO815" s="120"/>
      <c r="AP815" s="120"/>
      <c r="AQ815" s="120"/>
      <c r="AR815" s="120"/>
      <c r="AS815" s="120"/>
      <c r="AT815" s="120"/>
      <c r="AU815" s="120"/>
    </row>
    <row r="816" spans="27:47" x14ac:dyDescent="0.2">
      <c r="AA816" s="120"/>
      <c r="AB816" s="120"/>
      <c r="AC816" s="120"/>
      <c r="AD816" s="120"/>
      <c r="AE816" s="120"/>
      <c r="AF816" s="135"/>
      <c r="AG816" s="136"/>
      <c r="AN816" s="120"/>
      <c r="AO816" s="120"/>
      <c r="AP816" s="120"/>
      <c r="AQ816" s="120"/>
      <c r="AR816" s="120"/>
      <c r="AS816" s="120"/>
      <c r="AT816" s="120"/>
      <c r="AU816" s="120"/>
    </row>
    <row r="817" spans="27:47" x14ac:dyDescent="0.2">
      <c r="AA817" s="120"/>
      <c r="AB817" s="120"/>
      <c r="AC817" s="120"/>
      <c r="AD817" s="120"/>
      <c r="AE817" s="120"/>
      <c r="AF817" s="135"/>
      <c r="AG817" s="136"/>
      <c r="AN817" s="120"/>
      <c r="AO817" s="120"/>
      <c r="AP817" s="120"/>
      <c r="AQ817" s="120"/>
      <c r="AR817" s="120"/>
      <c r="AS817" s="120"/>
      <c r="AT817" s="120"/>
      <c r="AU817" s="120"/>
    </row>
    <row r="818" spans="27:47" x14ac:dyDescent="0.2">
      <c r="AA818" s="120"/>
      <c r="AB818" s="120"/>
      <c r="AC818" s="120"/>
      <c r="AD818" s="120"/>
      <c r="AE818" s="120"/>
      <c r="AF818" s="135"/>
      <c r="AG818" s="136"/>
      <c r="AN818" s="120"/>
      <c r="AO818" s="120"/>
      <c r="AP818" s="120"/>
      <c r="AQ818" s="120"/>
      <c r="AR818" s="120"/>
      <c r="AS818" s="120"/>
      <c r="AT818" s="120"/>
      <c r="AU818" s="120"/>
    </row>
    <row r="819" spans="27:47" x14ac:dyDescent="0.2">
      <c r="AA819" s="120"/>
      <c r="AB819" s="120"/>
      <c r="AC819" s="120"/>
      <c r="AD819" s="120"/>
      <c r="AE819" s="120"/>
      <c r="AF819" s="135"/>
      <c r="AG819" s="136"/>
      <c r="AN819" s="120"/>
      <c r="AO819" s="120"/>
      <c r="AP819" s="120"/>
      <c r="AQ819" s="120"/>
      <c r="AR819" s="120"/>
      <c r="AS819" s="120"/>
      <c r="AT819" s="120"/>
      <c r="AU819" s="120"/>
    </row>
    <row r="820" spans="27:47" x14ac:dyDescent="0.2">
      <c r="AA820" s="120"/>
      <c r="AB820" s="120"/>
      <c r="AC820" s="120"/>
      <c r="AD820" s="120"/>
      <c r="AE820" s="120"/>
      <c r="AF820" s="135"/>
      <c r="AG820" s="136"/>
      <c r="AN820" s="120"/>
      <c r="AO820" s="120"/>
      <c r="AP820" s="120"/>
      <c r="AQ820" s="120"/>
      <c r="AR820" s="120"/>
      <c r="AS820" s="120"/>
      <c r="AT820" s="120"/>
      <c r="AU820" s="120"/>
    </row>
    <row r="821" spans="27:47" x14ac:dyDescent="0.2">
      <c r="AA821" s="120"/>
      <c r="AB821" s="120"/>
      <c r="AC821" s="120"/>
      <c r="AD821" s="120"/>
      <c r="AE821" s="120"/>
      <c r="AF821" s="135"/>
      <c r="AG821" s="136"/>
      <c r="AN821" s="120"/>
      <c r="AO821" s="120"/>
      <c r="AP821" s="120"/>
      <c r="AQ821" s="120"/>
      <c r="AR821" s="120"/>
      <c r="AS821" s="120"/>
      <c r="AT821" s="120"/>
      <c r="AU821" s="120"/>
    </row>
    <row r="822" spans="27:47" x14ac:dyDescent="0.2">
      <c r="AA822" s="120"/>
      <c r="AB822" s="120"/>
      <c r="AC822" s="120"/>
      <c r="AD822" s="120"/>
      <c r="AE822" s="120"/>
      <c r="AF822" s="135"/>
      <c r="AG822" s="136"/>
      <c r="AN822" s="120"/>
      <c r="AO822" s="120"/>
      <c r="AP822" s="120"/>
      <c r="AQ822" s="120"/>
      <c r="AR822" s="120"/>
      <c r="AS822" s="120"/>
      <c r="AT822" s="120"/>
      <c r="AU822" s="120"/>
    </row>
    <row r="823" spans="27:47" x14ac:dyDescent="0.2">
      <c r="AA823" s="120"/>
      <c r="AB823" s="120"/>
      <c r="AC823" s="120"/>
      <c r="AD823" s="120"/>
      <c r="AE823" s="120"/>
      <c r="AF823" s="135"/>
      <c r="AG823" s="136"/>
      <c r="AN823" s="120"/>
      <c r="AO823" s="120"/>
      <c r="AP823" s="120"/>
      <c r="AQ823" s="120"/>
      <c r="AR823" s="120"/>
      <c r="AS823" s="120"/>
      <c r="AT823" s="120"/>
      <c r="AU823" s="120"/>
    </row>
    <row r="824" spans="27:47" x14ac:dyDescent="0.2">
      <c r="AA824" s="120"/>
      <c r="AB824" s="120"/>
      <c r="AC824" s="120"/>
      <c r="AD824" s="120"/>
      <c r="AE824" s="120"/>
      <c r="AF824" s="135"/>
      <c r="AG824" s="136"/>
      <c r="AN824" s="120"/>
      <c r="AO824" s="120"/>
      <c r="AP824" s="120"/>
      <c r="AQ824" s="120"/>
      <c r="AR824" s="120"/>
      <c r="AS824" s="120"/>
      <c r="AT824" s="120"/>
      <c r="AU824" s="120"/>
    </row>
    <row r="825" spans="27:47" x14ac:dyDescent="0.2">
      <c r="AA825" s="120"/>
      <c r="AB825" s="120"/>
      <c r="AC825" s="120"/>
      <c r="AD825" s="120"/>
      <c r="AE825" s="120"/>
      <c r="AF825" s="135"/>
      <c r="AG825" s="136"/>
      <c r="AN825" s="120"/>
      <c r="AO825" s="120"/>
      <c r="AP825" s="120"/>
      <c r="AQ825" s="120"/>
      <c r="AR825" s="120"/>
      <c r="AS825" s="120"/>
      <c r="AT825" s="120"/>
      <c r="AU825" s="120"/>
    </row>
    <row r="826" spans="27:47" x14ac:dyDescent="0.2">
      <c r="AA826" s="120"/>
      <c r="AB826" s="120"/>
      <c r="AC826" s="120"/>
      <c r="AD826" s="120"/>
      <c r="AE826" s="120"/>
      <c r="AF826" s="135"/>
      <c r="AG826" s="136"/>
      <c r="AN826" s="120"/>
      <c r="AO826" s="120"/>
      <c r="AP826" s="120"/>
      <c r="AQ826" s="120"/>
      <c r="AR826" s="120"/>
      <c r="AS826" s="120"/>
      <c r="AT826" s="120"/>
      <c r="AU826" s="120"/>
    </row>
    <row r="827" spans="27:47" x14ac:dyDescent="0.2">
      <c r="AA827" s="120"/>
      <c r="AB827" s="120"/>
      <c r="AC827" s="120"/>
      <c r="AD827" s="120"/>
      <c r="AE827" s="120"/>
      <c r="AF827" s="135"/>
      <c r="AG827" s="136"/>
      <c r="AN827" s="120"/>
      <c r="AO827" s="120"/>
      <c r="AP827" s="120"/>
      <c r="AQ827" s="120"/>
      <c r="AR827" s="120"/>
      <c r="AS827" s="120"/>
      <c r="AT827" s="120"/>
      <c r="AU827" s="120"/>
    </row>
    <row r="828" spans="27:47" x14ac:dyDescent="0.2">
      <c r="AA828" s="120"/>
      <c r="AB828" s="120"/>
      <c r="AC828" s="120"/>
      <c r="AD828" s="120"/>
      <c r="AE828" s="120"/>
      <c r="AF828" s="135"/>
      <c r="AG828" s="136"/>
      <c r="AN828" s="120"/>
      <c r="AO828" s="120"/>
      <c r="AP828" s="120"/>
      <c r="AQ828" s="120"/>
      <c r="AR828" s="120"/>
      <c r="AS828" s="120"/>
      <c r="AT828" s="120"/>
      <c r="AU828" s="120"/>
    </row>
    <row r="829" spans="27:47" x14ac:dyDescent="0.2">
      <c r="AA829" s="120"/>
      <c r="AB829" s="120"/>
      <c r="AC829" s="120"/>
      <c r="AD829" s="120"/>
      <c r="AE829" s="120"/>
      <c r="AF829" s="135"/>
      <c r="AG829" s="136"/>
      <c r="AN829" s="120"/>
      <c r="AO829" s="120"/>
      <c r="AP829" s="120"/>
      <c r="AQ829" s="120"/>
      <c r="AR829" s="120"/>
      <c r="AS829" s="120"/>
      <c r="AT829" s="120"/>
      <c r="AU829" s="120"/>
    </row>
    <row r="830" spans="27:47" x14ac:dyDescent="0.2">
      <c r="AA830" s="120"/>
      <c r="AB830" s="120"/>
      <c r="AC830" s="120"/>
      <c r="AD830" s="120"/>
      <c r="AE830" s="120"/>
      <c r="AF830" s="135"/>
      <c r="AG830" s="136"/>
      <c r="AN830" s="120"/>
      <c r="AO830" s="120"/>
      <c r="AP830" s="120"/>
      <c r="AQ830" s="120"/>
      <c r="AR830" s="120"/>
      <c r="AS830" s="120"/>
      <c r="AT830" s="120"/>
      <c r="AU830" s="120"/>
    </row>
    <row r="831" spans="27:47" x14ac:dyDescent="0.2">
      <c r="AA831" s="120"/>
      <c r="AB831" s="120"/>
      <c r="AC831" s="120"/>
      <c r="AD831" s="120"/>
      <c r="AE831" s="120"/>
      <c r="AF831" s="135"/>
      <c r="AG831" s="136"/>
      <c r="AN831" s="120"/>
      <c r="AO831" s="120"/>
      <c r="AP831" s="120"/>
      <c r="AQ831" s="120"/>
      <c r="AR831" s="120"/>
      <c r="AS831" s="120"/>
      <c r="AT831" s="120"/>
      <c r="AU831" s="120"/>
    </row>
    <row r="832" spans="27:47" x14ac:dyDescent="0.2">
      <c r="AA832" s="120"/>
      <c r="AB832" s="120"/>
      <c r="AC832" s="120"/>
      <c r="AD832" s="120"/>
      <c r="AE832" s="120"/>
      <c r="AF832" s="135"/>
      <c r="AG832" s="136"/>
      <c r="AN832" s="120"/>
      <c r="AO832" s="120"/>
      <c r="AP832" s="120"/>
      <c r="AQ832" s="120"/>
      <c r="AR832" s="120"/>
      <c r="AS832" s="120"/>
      <c r="AT832" s="120"/>
      <c r="AU832" s="120"/>
    </row>
    <row r="833" spans="27:47" x14ac:dyDescent="0.2">
      <c r="AA833" s="120"/>
      <c r="AB833" s="120"/>
      <c r="AC833" s="120"/>
      <c r="AD833" s="120"/>
      <c r="AE833" s="120"/>
      <c r="AF833" s="135"/>
      <c r="AG833" s="136"/>
      <c r="AN833" s="120"/>
      <c r="AO833" s="120"/>
      <c r="AP833" s="120"/>
      <c r="AQ833" s="120"/>
      <c r="AR833" s="120"/>
      <c r="AS833" s="120"/>
      <c r="AT833" s="120"/>
      <c r="AU833" s="120"/>
    </row>
    <row r="834" spans="27:47" x14ac:dyDescent="0.2">
      <c r="AA834" s="120"/>
      <c r="AB834" s="120"/>
      <c r="AC834" s="120"/>
      <c r="AD834" s="120"/>
      <c r="AE834" s="120"/>
      <c r="AF834" s="135"/>
      <c r="AG834" s="136"/>
      <c r="AN834" s="120"/>
      <c r="AO834" s="120"/>
      <c r="AP834" s="120"/>
      <c r="AQ834" s="120"/>
      <c r="AR834" s="120"/>
      <c r="AS834" s="120"/>
      <c r="AT834" s="120"/>
      <c r="AU834" s="120"/>
    </row>
    <row r="835" spans="27:47" x14ac:dyDescent="0.2">
      <c r="AA835" s="120"/>
      <c r="AB835" s="120"/>
      <c r="AC835" s="120"/>
      <c r="AD835" s="120"/>
      <c r="AE835" s="120"/>
      <c r="AF835" s="135"/>
      <c r="AG835" s="136"/>
      <c r="AN835" s="120"/>
      <c r="AO835" s="120"/>
      <c r="AP835" s="120"/>
      <c r="AQ835" s="120"/>
      <c r="AR835" s="120"/>
      <c r="AS835" s="120"/>
      <c r="AT835" s="120"/>
      <c r="AU835" s="120"/>
    </row>
    <row r="836" spans="27:47" x14ac:dyDescent="0.2">
      <c r="AA836" s="120"/>
      <c r="AB836" s="120"/>
      <c r="AC836" s="120"/>
      <c r="AD836" s="120"/>
      <c r="AE836" s="120"/>
      <c r="AF836" s="135"/>
      <c r="AG836" s="136"/>
      <c r="AN836" s="120"/>
      <c r="AO836" s="120"/>
      <c r="AP836" s="120"/>
      <c r="AQ836" s="120"/>
      <c r="AR836" s="120"/>
      <c r="AS836" s="120"/>
      <c r="AT836" s="120"/>
      <c r="AU836" s="120"/>
    </row>
    <row r="837" spans="27:47" x14ac:dyDescent="0.2">
      <c r="AA837" s="120"/>
      <c r="AB837" s="120"/>
      <c r="AC837" s="120"/>
      <c r="AD837" s="120"/>
      <c r="AE837" s="120"/>
      <c r="AF837" s="135"/>
      <c r="AG837" s="136"/>
      <c r="AN837" s="120"/>
      <c r="AO837" s="120"/>
      <c r="AP837" s="120"/>
      <c r="AQ837" s="120"/>
      <c r="AR837" s="120"/>
      <c r="AS837" s="120"/>
      <c r="AT837" s="120"/>
      <c r="AU837" s="120"/>
    </row>
    <row r="838" spans="27:47" x14ac:dyDescent="0.2">
      <c r="AA838" s="120"/>
      <c r="AB838" s="120"/>
      <c r="AC838" s="120"/>
      <c r="AD838" s="120"/>
      <c r="AE838" s="120"/>
      <c r="AF838" s="135"/>
      <c r="AG838" s="136"/>
      <c r="AN838" s="120"/>
      <c r="AO838" s="120"/>
      <c r="AP838" s="120"/>
      <c r="AQ838" s="120"/>
      <c r="AR838" s="120"/>
      <c r="AS838" s="120"/>
      <c r="AT838" s="120"/>
      <c r="AU838" s="120"/>
    </row>
    <row r="839" spans="27:47" x14ac:dyDescent="0.2">
      <c r="AA839" s="120"/>
      <c r="AB839" s="120"/>
      <c r="AC839" s="120"/>
      <c r="AD839" s="120"/>
      <c r="AE839" s="120"/>
      <c r="AF839" s="135"/>
      <c r="AG839" s="136"/>
      <c r="AN839" s="120"/>
      <c r="AO839" s="120"/>
      <c r="AP839" s="120"/>
      <c r="AQ839" s="120"/>
      <c r="AR839" s="120"/>
      <c r="AS839" s="120"/>
      <c r="AT839" s="120"/>
      <c r="AU839" s="120"/>
    </row>
    <row r="840" spans="27:47" x14ac:dyDescent="0.2">
      <c r="AA840" s="120"/>
      <c r="AB840" s="120"/>
      <c r="AC840" s="120"/>
      <c r="AD840" s="120"/>
      <c r="AE840" s="120"/>
      <c r="AF840" s="135"/>
      <c r="AG840" s="136"/>
      <c r="AN840" s="120"/>
      <c r="AO840" s="120"/>
      <c r="AP840" s="120"/>
      <c r="AQ840" s="120"/>
      <c r="AR840" s="120"/>
      <c r="AS840" s="120"/>
      <c r="AT840" s="120"/>
      <c r="AU840" s="120"/>
    </row>
    <row r="841" spans="27:47" x14ac:dyDescent="0.2">
      <c r="AA841" s="120"/>
      <c r="AB841" s="120"/>
      <c r="AC841" s="120"/>
      <c r="AD841" s="120"/>
      <c r="AE841" s="120"/>
      <c r="AF841" s="135"/>
      <c r="AG841" s="136"/>
      <c r="AN841" s="120"/>
      <c r="AO841" s="120"/>
      <c r="AP841" s="120"/>
      <c r="AQ841" s="120"/>
      <c r="AR841" s="120"/>
      <c r="AS841" s="120"/>
      <c r="AT841" s="120"/>
      <c r="AU841" s="120"/>
    </row>
    <row r="842" spans="27:47" x14ac:dyDescent="0.2">
      <c r="AA842" s="120"/>
      <c r="AB842" s="120"/>
      <c r="AC842" s="120"/>
      <c r="AD842" s="120"/>
      <c r="AE842" s="120"/>
      <c r="AF842" s="135"/>
      <c r="AG842" s="136"/>
      <c r="AN842" s="120"/>
      <c r="AO842" s="120"/>
      <c r="AP842" s="120"/>
      <c r="AQ842" s="120"/>
      <c r="AR842" s="120"/>
      <c r="AS842" s="120"/>
      <c r="AT842" s="120"/>
      <c r="AU842" s="120"/>
    </row>
    <row r="843" spans="27:47" x14ac:dyDescent="0.2">
      <c r="AA843" s="120"/>
      <c r="AB843" s="120"/>
      <c r="AC843" s="120"/>
      <c r="AD843" s="120"/>
      <c r="AE843" s="120"/>
      <c r="AF843" s="135"/>
      <c r="AG843" s="136"/>
      <c r="AN843" s="120"/>
      <c r="AO843" s="120"/>
      <c r="AP843" s="120"/>
      <c r="AQ843" s="120"/>
      <c r="AR843" s="120"/>
      <c r="AS843" s="120"/>
      <c r="AT843" s="120"/>
      <c r="AU843" s="120"/>
    </row>
    <row r="844" spans="27:47" x14ac:dyDescent="0.2">
      <c r="AA844" s="120"/>
      <c r="AB844" s="120"/>
      <c r="AC844" s="120"/>
      <c r="AD844" s="120"/>
      <c r="AE844" s="120"/>
      <c r="AF844" s="135"/>
      <c r="AG844" s="136"/>
      <c r="AN844" s="120"/>
      <c r="AO844" s="120"/>
      <c r="AP844" s="120"/>
      <c r="AQ844" s="120"/>
      <c r="AR844" s="120"/>
      <c r="AS844" s="120"/>
      <c r="AT844" s="120"/>
      <c r="AU844" s="120"/>
    </row>
    <row r="845" spans="27:47" x14ac:dyDescent="0.2">
      <c r="AA845" s="120"/>
      <c r="AB845" s="120"/>
      <c r="AC845" s="120"/>
      <c r="AD845" s="120"/>
      <c r="AE845" s="120"/>
      <c r="AF845" s="135"/>
      <c r="AG845" s="136"/>
      <c r="AN845" s="120"/>
      <c r="AO845" s="120"/>
      <c r="AP845" s="120"/>
      <c r="AQ845" s="120"/>
      <c r="AR845" s="120"/>
      <c r="AS845" s="120"/>
      <c r="AT845" s="120"/>
      <c r="AU845" s="120"/>
    </row>
    <row r="846" spans="27:47" x14ac:dyDescent="0.2">
      <c r="AA846" s="120"/>
      <c r="AB846" s="120"/>
      <c r="AC846" s="120"/>
      <c r="AD846" s="120"/>
      <c r="AE846" s="120"/>
      <c r="AF846" s="135"/>
      <c r="AG846" s="136"/>
      <c r="AN846" s="120"/>
      <c r="AO846" s="120"/>
      <c r="AP846" s="120"/>
      <c r="AQ846" s="120"/>
      <c r="AR846" s="120"/>
      <c r="AS846" s="120"/>
      <c r="AT846" s="120"/>
      <c r="AU846" s="120"/>
    </row>
    <row r="847" spans="27:47" x14ac:dyDescent="0.2">
      <c r="AA847" s="120"/>
      <c r="AB847" s="120"/>
      <c r="AC847" s="120"/>
      <c r="AD847" s="120"/>
      <c r="AE847" s="120"/>
      <c r="AF847" s="135"/>
      <c r="AG847" s="136"/>
      <c r="AN847" s="120"/>
      <c r="AO847" s="120"/>
      <c r="AP847" s="120"/>
      <c r="AQ847" s="120"/>
      <c r="AR847" s="120"/>
      <c r="AS847" s="120"/>
      <c r="AT847" s="120"/>
      <c r="AU847" s="120"/>
    </row>
    <row r="848" spans="27:47" x14ac:dyDescent="0.2">
      <c r="AA848" s="120"/>
      <c r="AB848" s="120"/>
      <c r="AC848" s="120"/>
      <c r="AD848" s="120"/>
      <c r="AE848" s="120"/>
      <c r="AF848" s="135"/>
      <c r="AG848" s="136"/>
      <c r="AN848" s="120"/>
      <c r="AO848" s="120"/>
      <c r="AP848" s="120"/>
      <c r="AQ848" s="120"/>
      <c r="AR848" s="120"/>
      <c r="AS848" s="120"/>
      <c r="AT848" s="120"/>
      <c r="AU848" s="120"/>
    </row>
    <row r="849" spans="27:47" x14ac:dyDescent="0.2">
      <c r="AA849" s="120"/>
      <c r="AB849" s="120"/>
      <c r="AC849" s="120"/>
      <c r="AD849" s="120"/>
      <c r="AE849" s="120"/>
      <c r="AF849" s="135"/>
      <c r="AG849" s="136"/>
      <c r="AN849" s="120"/>
      <c r="AO849" s="120"/>
      <c r="AP849" s="120"/>
      <c r="AQ849" s="120"/>
      <c r="AR849" s="120"/>
      <c r="AS849" s="120"/>
      <c r="AT849" s="120"/>
      <c r="AU849" s="120"/>
    </row>
    <row r="850" spans="27:47" x14ac:dyDescent="0.2">
      <c r="AA850" s="120"/>
      <c r="AB850" s="120"/>
      <c r="AC850" s="120"/>
      <c r="AD850" s="120"/>
      <c r="AE850" s="120"/>
      <c r="AF850" s="135"/>
      <c r="AG850" s="136"/>
      <c r="AN850" s="120"/>
      <c r="AO850" s="120"/>
      <c r="AP850" s="120"/>
      <c r="AQ850" s="120"/>
      <c r="AR850" s="120"/>
      <c r="AS850" s="120"/>
      <c r="AT850" s="120"/>
      <c r="AU850" s="120"/>
    </row>
    <row r="851" spans="27:47" x14ac:dyDescent="0.2">
      <c r="AA851" s="120"/>
      <c r="AB851" s="120"/>
      <c r="AC851" s="120"/>
      <c r="AD851" s="120"/>
      <c r="AE851" s="120"/>
      <c r="AF851" s="135"/>
      <c r="AG851" s="136"/>
      <c r="AN851" s="120"/>
      <c r="AO851" s="120"/>
      <c r="AP851" s="120"/>
      <c r="AQ851" s="120"/>
      <c r="AR851" s="120"/>
      <c r="AS851" s="120"/>
      <c r="AT851" s="120"/>
      <c r="AU851" s="120"/>
    </row>
    <row r="852" spans="27:47" x14ac:dyDescent="0.2">
      <c r="AA852" s="120"/>
      <c r="AB852" s="120"/>
      <c r="AC852" s="120"/>
      <c r="AD852" s="120"/>
      <c r="AE852" s="120"/>
      <c r="AF852" s="135"/>
      <c r="AG852" s="136"/>
      <c r="AN852" s="120"/>
      <c r="AO852" s="120"/>
      <c r="AP852" s="120"/>
      <c r="AQ852" s="120"/>
      <c r="AR852" s="120"/>
      <c r="AS852" s="120"/>
      <c r="AT852" s="120"/>
      <c r="AU852" s="120"/>
    </row>
    <row r="853" spans="27:47" x14ac:dyDescent="0.2">
      <c r="AA853" s="120"/>
      <c r="AB853" s="120"/>
      <c r="AC853" s="120"/>
      <c r="AD853" s="120"/>
      <c r="AE853" s="120"/>
      <c r="AF853" s="135"/>
      <c r="AG853" s="136"/>
      <c r="AN853" s="120"/>
      <c r="AO853" s="120"/>
      <c r="AP853" s="120"/>
      <c r="AQ853" s="120"/>
      <c r="AR853" s="120"/>
      <c r="AS853" s="120"/>
      <c r="AT853" s="120"/>
      <c r="AU853" s="120"/>
    </row>
    <row r="854" spans="27:47" x14ac:dyDescent="0.2">
      <c r="AA854" s="120"/>
      <c r="AB854" s="120"/>
      <c r="AC854" s="120"/>
      <c r="AD854" s="120"/>
      <c r="AE854" s="120"/>
      <c r="AF854" s="135"/>
      <c r="AG854" s="136"/>
      <c r="AN854" s="120"/>
      <c r="AO854" s="120"/>
      <c r="AP854" s="120"/>
      <c r="AQ854" s="120"/>
      <c r="AR854" s="120"/>
      <c r="AS854" s="120"/>
      <c r="AT854" s="120"/>
      <c r="AU854" s="120"/>
    </row>
    <row r="855" spans="27:47" x14ac:dyDescent="0.2">
      <c r="AA855" s="120"/>
      <c r="AB855" s="120"/>
      <c r="AC855" s="120"/>
      <c r="AD855" s="120"/>
      <c r="AE855" s="120"/>
      <c r="AF855" s="135"/>
      <c r="AG855" s="136"/>
      <c r="AN855" s="120"/>
      <c r="AO855" s="120"/>
      <c r="AP855" s="120"/>
      <c r="AQ855" s="120"/>
      <c r="AR855" s="120"/>
      <c r="AS855" s="120"/>
      <c r="AT855" s="120"/>
      <c r="AU855" s="120"/>
    </row>
    <row r="856" spans="27:47" x14ac:dyDescent="0.2">
      <c r="AA856" s="120"/>
      <c r="AB856" s="120"/>
      <c r="AC856" s="120"/>
      <c r="AD856" s="120"/>
      <c r="AE856" s="120"/>
      <c r="AF856" s="135"/>
      <c r="AG856" s="136"/>
      <c r="AN856" s="120"/>
      <c r="AO856" s="120"/>
      <c r="AP856" s="120"/>
      <c r="AQ856" s="120"/>
      <c r="AR856" s="120"/>
      <c r="AS856" s="120"/>
      <c r="AT856" s="120"/>
      <c r="AU856" s="120"/>
    </row>
    <row r="857" spans="27:47" x14ac:dyDescent="0.2">
      <c r="AA857" s="120"/>
      <c r="AB857" s="120"/>
      <c r="AC857" s="120"/>
      <c r="AD857" s="120"/>
      <c r="AE857" s="120"/>
      <c r="AF857" s="135"/>
      <c r="AG857" s="136"/>
      <c r="AN857" s="120"/>
      <c r="AO857" s="120"/>
      <c r="AP857" s="120"/>
      <c r="AQ857" s="120"/>
      <c r="AR857" s="120"/>
      <c r="AS857" s="120"/>
      <c r="AT857" s="120"/>
      <c r="AU857" s="120"/>
    </row>
    <row r="858" spans="27:47" x14ac:dyDescent="0.2">
      <c r="AA858" s="120"/>
      <c r="AB858" s="120"/>
      <c r="AC858" s="120"/>
      <c r="AD858" s="120"/>
      <c r="AE858" s="120"/>
      <c r="AF858" s="135"/>
      <c r="AG858" s="136"/>
      <c r="AN858" s="120"/>
      <c r="AO858" s="120"/>
      <c r="AP858" s="120"/>
      <c r="AQ858" s="120"/>
      <c r="AR858" s="120"/>
      <c r="AS858" s="120"/>
      <c r="AT858" s="120"/>
      <c r="AU858" s="120"/>
    </row>
    <row r="859" spans="27:47" x14ac:dyDescent="0.2">
      <c r="AA859" s="120"/>
      <c r="AB859" s="120"/>
      <c r="AC859" s="120"/>
      <c r="AD859" s="120"/>
      <c r="AE859" s="120"/>
      <c r="AF859" s="135"/>
      <c r="AG859" s="136"/>
      <c r="AN859" s="120"/>
      <c r="AO859" s="120"/>
      <c r="AP859" s="120"/>
      <c r="AQ859" s="120"/>
      <c r="AR859" s="120"/>
      <c r="AS859" s="120"/>
      <c r="AT859" s="120"/>
      <c r="AU859" s="120"/>
    </row>
    <row r="860" spans="27:47" x14ac:dyDescent="0.2">
      <c r="AA860" s="120"/>
      <c r="AB860" s="120"/>
      <c r="AC860" s="120"/>
      <c r="AD860" s="120"/>
      <c r="AE860" s="120"/>
      <c r="AF860" s="135"/>
      <c r="AG860" s="136"/>
      <c r="AN860" s="120"/>
      <c r="AO860" s="120"/>
      <c r="AP860" s="120"/>
      <c r="AQ860" s="120"/>
      <c r="AR860" s="120"/>
      <c r="AS860" s="120"/>
      <c r="AT860" s="120"/>
      <c r="AU860" s="120"/>
    </row>
    <row r="861" spans="27:47" x14ac:dyDescent="0.2">
      <c r="AA861" s="120"/>
      <c r="AB861" s="120"/>
      <c r="AC861" s="120"/>
      <c r="AD861" s="120"/>
      <c r="AE861" s="120"/>
      <c r="AF861" s="135"/>
      <c r="AG861" s="136"/>
      <c r="AN861" s="120"/>
      <c r="AO861" s="120"/>
      <c r="AP861" s="120"/>
      <c r="AQ861" s="120"/>
      <c r="AR861" s="120"/>
      <c r="AS861" s="120"/>
      <c r="AT861" s="120"/>
      <c r="AU861" s="120"/>
    </row>
    <row r="862" spans="27:47" x14ac:dyDescent="0.2">
      <c r="AA862" s="120"/>
      <c r="AB862" s="120"/>
      <c r="AC862" s="120"/>
      <c r="AD862" s="120"/>
      <c r="AE862" s="120"/>
      <c r="AF862" s="135"/>
      <c r="AG862" s="136"/>
      <c r="AN862" s="120"/>
      <c r="AO862" s="120"/>
      <c r="AP862" s="120"/>
      <c r="AQ862" s="120"/>
      <c r="AR862" s="120"/>
      <c r="AS862" s="120"/>
      <c r="AT862" s="120"/>
      <c r="AU862" s="120"/>
    </row>
    <row r="863" spans="27:47" x14ac:dyDescent="0.2">
      <c r="AA863" s="120"/>
      <c r="AB863" s="120"/>
      <c r="AC863" s="120"/>
      <c r="AD863" s="120"/>
      <c r="AE863" s="120"/>
      <c r="AF863" s="135"/>
      <c r="AG863" s="136"/>
      <c r="AN863" s="120"/>
      <c r="AO863" s="120"/>
      <c r="AP863" s="120"/>
      <c r="AQ863" s="120"/>
      <c r="AR863" s="120"/>
      <c r="AS863" s="120"/>
      <c r="AT863" s="120"/>
      <c r="AU863" s="120"/>
    </row>
    <row r="864" spans="27:47" x14ac:dyDescent="0.2">
      <c r="AA864" s="120"/>
      <c r="AB864" s="120"/>
      <c r="AC864" s="120"/>
      <c r="AD864" s="120"/>
      <c r="AE864" s="120"/>
      <c r="AF864" s="135"/>
      <c r="AG864" s="136"/>
      <c r="AN864" s="120"/>
      <c r="AO864" s="120"/>
      <c r="AP864" s="120"/>
      <c r="AQ864" s="120"/>
      <c r="AR864" s="120"/>
      <c r="AS864" s="120"/>
      <c r="AT864" s="120"/>
      <c r="AU864" s="120"/>
    </row>
    <row r="865" spans="27:47" x14ac:dyDescent="0.2">
      <c r="AA865" s="120"/>
      <c r="AB865" s="120"/>
      <c r="AC865" s="120"/>
      <c r="AD865" s="120"/>
      <c r="AE865" s="120"/>
      <c r="AF865" s="135"/>
      <c r="AG865" s="136"/>
      <c r="AN865" s="120"/>
      <c r="AO865" s="120"/>
      <c r="AP865" s="120"/>
      <c r="AQ865" s="120"/>
      <c r="AR865" s="120"/>
      <c r="AS865" s="120"/>
      <c r="AT865" s="120"/>
      <c r="AU865" s="120"/>
    </row>
    <row r="866" spans="27:47" x14ac:dyDescent="0.2">
      <c r="AA866" s="120"/>
      <c r="AB866" s="120"/>
      <c r="AC866" s="120"/>
      <c r="AD866" s="120"/>
      <c r="AE866" s="120"/>
      <c r="AF866" s="135"/>
      <c r="AG866" s="136"/>
      <c r="AN866" s="120"/>
      <c r="AO866" s="120"/>
      <c r="AP866" s="120"/>
      <c r="AQ866" s="120"/>
      <c r="AR866" s="120"/>
      <c r="AS866" s="120"/>
      <c r="AT866" s="120"/>
      <c r="AU866" s="120"/>
    </row>
    <row r="867" spans="27:47" x14ac:dyDescent="0.2">
      <c r="AA867" s="120"/>
      <c r="AB867" s="120"/>
      <c r="AC867" s="120"/>
      <c r="AD867" s="120"/>
      <c r="AE867" s="120"/>
      <c r="AF867" s="135"/>
      <c r="AG867" s="136"/>
      <c r="AN867" s="120"/>
      <c r="AO867" s="120"/>
      <c r="AP867" s="120"/>
      <c r="AQ867" s="120"/>
      <c r="AR867" s="120"/>
      <c r="AS867" s="120"/>
      <c r="AT867" s="120"/>
      <c r="AU867" s="120"/>
    </row>
    <row r="868" spans="27:47" x14ac:dyDescent="0.2">
      <c r="AA868" s="120"/>
      <c r="AB868" s="120"/>
      <c r="AC868" s="120"/>
      <c r="AD868" s="120"/>
      <c r="AE868" s="120"/>
      <c r="AF868" s="135"/>
      <c r="AG868" s="136"/>
      <c r="AN868" s="120"/>
      <c r="AO868" s="120"/>
      <c r="AP868" s="120"/>
      <c r="AQ868" s="120"/>
      <c r="AR868" s="120"/>
      <c r="AS868" s="120"/>
      <c r="AT868" s="120"/>
      <c r="AU868" s="120"/>
    </row>
    <row r="869" spans="27:47" x14ac:dyDescent="0.2">
      <c r="AA869" s="120"/>
      <c r="AB869" s="120"/>
      <c r="AC869" s="120"/>
      <c r="AD869" s="120"/>
      <c r="AE869" s="120"/>
      <c r="AF869" s="135"/>
      <c r="AG869" s="136"/>
      <c r="AN869" s="120"/>
      <c r="AO869" s="120"/>
      <c r="AP869" s="120"/>
      <c r="AQ869" s="120"/>
      <c r="AR869" s="120"/>
      <c r="AS869" s="120"/>
      <c r="AT869" s="120"/>
      <c r="AU869" s="120"/>
    </row>
    <row r="870" spans="27:47" x14ac:dyDescent="0.2">
      <c r="AA870" s="120"/>
      <c r="AB870" s="120"/>
      <c r="AC870" s="120"/>
      <c r="AD870" s="120"/>
      <c r="AE870" s="120"/>
      <c r="AF870" s="135"/>
      <c r="AG870" s="136"/>
      <c r="AN870" s="120"/>
      <c r="AO870" s="120"/>
      <c r="AP870" s="120"/>
      <c r="AQ870" s="120"/>
      <c r="AR870" s="120"/>
      <c r="AS870" s="120"/>
      <c r="AT870" s="120"/>
      <c r="AU870" s="120"/>
    </row>
    <row r="871" spans="27:47" x14ac:dyDescent="0.2">
      <c r="AA871" s="120"/>
      <c r="AB871" s="120"/>
      <c r="AC871" s="120"/>
      <c r="AD871" s="120"/>
      <c r="AE871" s="120"/>
      <c r="AF871" s="135"/>
      <c r="AG871" s="136"/>
      <c r="AN871" s="120"/>
      <c r="AO871" s="120"/>
      <c r="AP871" s="120"/>
      <c r="AQ871" s="120"/>
      <c r="AR871" s="120"/>
      <c r="AS871" s="120"/>
      <c r="AT871" s="120"/>
      <c r="AU871" s="120"/>
    </row>
    <row r="872" spans="27:47" x14ac:dyDescent="0.2">
      <c r="AA872" s="120"/>
      <c r="AB872" s="120"/>
      <c r="AC872" s="120"/>
      <c r="AD872" s="120"/>
      <c r="AE872" s="120"/>
      <c r="AF872" s="135"/>
      <c r="AG872" s="136"/>
      <c r="AN872" s="120"/>
      <c r="AO872" s="120"/>
      <c r="AP872" s="120"/>
      <c r="AQ872" s="120"/>
      <c r="AR872" s="120"/>
      <c r="AS872" s="120"/>
      <c r="AT872" s="120"/>
      <c r="AU872" s="120"/>
    </row>
    <row r="873" spans="27:47" x14ac:dyDescent="0.2">
      <c r="AA873" s="120"/>
      <c r="AB873" s="120"/>
      <c r="AC873" s="120"/>
      <c r="AD873" s="120"/>
      <c r="AE873" s="120"/>
      <c r="AF873" s="135"/>
      <c r="AG873" s="136"/>
      <c r="AN873" s="120"/>
      <c r="AO873" s="120"/>
      <c r="AP873" s="120"/>
      <c r="AQ873" s="120"/>
      <c r="AR873" s="120"/>
      <c r="AS873" s="120"/>
      <c r="AT873" s="120"/>
      <c r="AU873" s="120"/>
    </row>
    <row r="874" spans="27:47" x14ac:dyDescent="0.2">
      <c r="AA874" s="120"/>
      <c r="AB874" s="120"/>
      <c r="AC874" s="120"/>
      <c r="AD874" s="120"/>
      <c r="AE874" s="120"/>
      <c r="AF874" s="135"/>
      <c r="AG874" s="136"/>
      <c r="AN874" s="120"/>
      <c r="AO874" s="120"/>
      <c r="AP874" s="120"/>
      <c r="AQ874" s="120"/>
      <c r="AR874" s="120"/>
      <c r="AS874" s="120"/>
      <c r="AT874" s="120"/>
      <c r="AU874" s="120"/>
    </row>
    <row r="875" spans="27:47" x14ac:dyDescent="0.2">
      <c r="AA875" s="120"/>
      <c r="AB875" s="120"/>
      <c r="AC875" s="120"/>
      <c r="AD875" s="120"/>
      <c r="AE875" s="120"/>
      <c r="AF875" s="135"/>
      <c r="AG875" s="136"/>
      <c r="AN875" s="120"/>
      <c r="AO875" s="120"/>
      <c r="AP875" s="120"/>
      <c r="AQ875" s="120"/>
      <c r="AR875" s="120"/>
      <c r="AS875" s="120"/>
      <c r="AT875" s="120"/>
      <c r="AU875" s="120"/>
    </row>
    <row r="876" spans="27:47" x14ac:dyDescent="0.2">
      <c r="AA876" s="120"/>
      <c r="AB876" s="120"/>
      <c r="AC876" s="120"/>
      <c r="AD876" s="120"/>
      <c r="AE876" s="120"/>
      <c r="AF876" s="135"/>
      <c r="AG876" s="136"/>
      <c r="AN876" s="120"/>
      <c r="AO876" s="120"/>
      <c r="AP876" s="120"/>
      <c r="AQ876" s="120"/>
      <c r="AR876" s="120"/>
      <c r="AS876" s="120"/>
      <c r="AT876" s="120"/>
      <c r="AU876" s="120"/>
    </row>
    <row r="877" spans="27:47" x14ac:dyDescent="0.2">
      <c r="AA877" s="120"/>
      <c r="AB877" s="120"/>
      <c r="AC877" s="120"/>
      <c r="AD877" s="120"/>
      <c r="AE877" s="120"/>
      <c r="AF877" s="135"/>
      <c r="AG877" s="136"/>
      <c r="AN877" s="120"/>
      <c r="AO877" s="120"/>
      <c r="AP877" s="120"/>
      <c r="AQ877" s="120"/>
      <c r="AR877" s="120"/>
      <c r="AS877" s="120"/>
      <c r="AT877" s="120"/>
      <c r="AU877" s="120"/>
    </row>
    <row r="878" spans="27:47" x14ac:dyDescent="0.2">
      <c r="AA878" s="120"/>
      <c r="AB878" s="120"/>
      <c r="AC878" s="120"/>
      <c r="AD878" s="120"/>
      <c r="AE878" s="120"/>
      <c r="AF878" s="135"/>
      <c r="AG878" s="136"/>
      <c r="AN878" s="120"/>
      <c r="AO878" s="120"/>
      <c r="AP878" s="120"/>
      <c r="AQ878" s="120"/>
      <c r="AR878" s="120"/>
      <c r="AS878" s="120"/>
      <c r="AT878" s="120"/>
      <c r="AU878" s="120"/>
    </row>
    <row r="879" spans="27:47" x14ac:dyDescent="0.2">
      <c r="AA879" s="120"/>
      <c r="AB879" s="120"/>
      <c r="AC879" s="120"/>
      <c r="AD879" s="120"/>
      <c r="AE879" s="120"/>
      <c r="AF879" s="135"/>
      <c r="AG879" s="136"/>
      <c r="AN879" s="120"/>
      <c r="AO879" s="120"/>
      <c r="AP879" s="120"/>
      <c r="AQ879" s="120"/>
      <c r="AR879" s="120"/>
      <c r="AS879" s="120"/>
      <c r="AT879" s="120"/>
      <c r="AU879" s="120"/>
    </row>
    <row r="880" spans="27:47" x14ac:dyDescent="0.2">
      <c r="AA880" s="120"/>
      <c r="AB880" s="120"/>
      <c r="AC880" s="120"/>
      <c r="AD880" s="120"/>
      <c r="AE880" s="120"/>
      <c r="AF880" s="135"/>
      <c r="AG880" s="136"/>
      <c r="AN880" s="120"/>
      <c r="AO880" s="120"/>
      <c r="AP880" s="120"/>
      <c r="AQ880" s="120"/>
      <c r="AR880" s="120"/>
      <c r="AS880" s="120"/>
      <c r="AT880" s="120"/>
      <c r="AU880" s="120"/>
    </row>
    <row r="881" spans="27:47" x14ac:dyDescent="0.2">
      <c r="AA881" s="120"/>
      <c r="AB881" s="120"/>
      <c r="AC881" s="120"/>
      <c r="AD881" s="120"/>
      <c r="AE881" s="120"/>
      <c r="AF881" s="135"/>
      <c r="AG881" s="136"/>
      <c r="AN881" s="120"/>
      <c r="AO881" s="120"/>
      <c r="AP881" s="120"/>
      <c r="AQ881" s="120"/>
      <c r="AR881" s="120"/>
      <c r="AS881" s="120"/>
      <c r="AT881" s="120"/>
      <c r="AU881" s="120"/>
    </row>
    <row r="882" spans="27:47" x14ac:dyDescent="0.2">
      <c r="AA882" s="120"/>
      <c r="AB882" s="120"/>
      <c r="AC882" s="120"/>
      <c r="AD882" s="120"/>
      <c r="AE882" s="120"/>
      <c r="AF882" s="135"/>
      <c r="AG882" s="136"/>
      <c r="AN882" s="120"/>
      <c r="AO882" s="120"/>
      <c r="AP882" s="120"/>
      <c r="AQ882" s="120"/>
      <c r="AR882" s="120"/>
      <c r="AS882" s="120"/>
      <c r="AT882" s="120"/>
      <c r="AU882" s="120"/>
    </row>
    <row r="883" spans="27:47" x14ac:dyDescent="0.2">
      <c r="AA883" s="120"/>
      <c r="AB883" s="120"/>
      <c r="AC883" s="120"/>
      <c r="AD883" s="120"/>
      <c r="AE883" s="120"/>
      <c r="AF883" s="135"/>
      <c r="AG883" s="136"/>
      <c r="AN883" s="120"/>
      <c r="AO883" s="120"/>
      <c r="AP883" s="120"/>
      <c r="AQ883" s="120"/>
      <c r="AR883" s="120"/>
      <c r="AS883" s="120"/>
      <c r="AT883" s="120"/>
      <c r="AU883" s="120"/>
    </row>
    <row r="884" spans="27:47" x14ac:dyDescent="0.2">
      <c r="AA884" s="120"/>
      <c r="AB884" s="120"/>
      <c r="AC884" s="120"/>
      <c r="AD884" s="120"/>
      <c r="AE884" s="120"/>
      <c r="AF884" s="135"/>
      <c r="AG884" s="136"/>
      <c r="AN884" s="120"/>
      <c r="AO884" s="120"/>
      <c r="AP884" s="120"/>
      <c r="AQ884" s="120"/>
      <c r="AR884" s="120"/>
      <c r="AS884" s="120"/>
      <c r="AT884" s="120"/>
      <c r="AU884" s="120"/>
    </row>
    <row r="885" spans="27:47" x14ac:dyDescent="0.2">
      <c r="AA885" s="120"/>
      <c r="AB885" s="120"/>
      <c r="AC885" s="120"/>
      <c r="AD885" s="120"/>
      <c r="AE885" s="120"/>
      <c r="AF885" s="135"/>
      <c r="AG885" s="136"/>
      <c r="AN885" s="120"/>
      <c r="AO885" s="120"/>
      <c r="AP885" s="120"/>
      <c r="AQ885" s="120"/>
      <c r="AR885" s="120"/>
      <c r="AS885" s="120"/>
      <c r="AT885" s="120"/>
      <c r="AU885" s="120"/>
    </row>
    <row r="886" spans="27:47" x14ac:dyDescent="0.2">
      <c r="AA886" s="120"/>
      <c r="AB886" s="120"/>
      <c r="AC886" s="120"/>
      <c r="AD886" s="120"/>
      <c r="AE886" s="120"/>
      <c r="AF886" s="135"/>
      <c r="AG886" s="136"/>
      <c r="AN886" s="120"/>
      <c r="AO886" s="120"/>
      <c r="AP886" s="120"/>
      <c r="AQ886" s="120"/>
      <c r="AR886" s="120"/>
      <c r="AS886" s="120"/>
      <c r="AT886" s="120"/>
      <c r="AU886" s="120"/>
    </row>
    <row r="887" spans="27:47" x14ac:dyDescent="0.2">
      <c r="AA887" s="120"/>
      <c r="AB887" s="120"/>
      <c r="AC887" s="120"/>
      <c r="AD887" s="120"/>
      <c r="AE887" s="120"/>
      <c r="AF887" s="135"/>
      <c r="AG887" s="136"/>
      <c r="AN887" s="120"/>
      <c r="AO887" s="120"/>
      <c r="AP887" s="120"/>
      <c r="AQ887" s="120"/>
      <c r="AR887" s="120"/>
      <c r="AS887" s="120"/>
      <c r="AT887" s="120"/>
      <c r="AU887" s="120"/>
    </row>
    <row r="888" spans="27:47" x14ac:dyDescent="0.2">
      <c r="AA888" s="120"/>
      <c r="AB888" s="120"/>
      <c r="AC888" s="120"/>
      <c r="AD888" s="120"/>
      <c r="AE888" s="120"/>
      <c r="AF888" s="135"/>
      <c r="AG888" s="136"/>
      <c r="AN888" s="120"/>
      <c r="AO888" s="120"/>
      <c r="AP888" s="120"/>
      <c r="AQ888" s="120"/>
      <c r="AR888" s="120"/>
      <c r="AS888" s="120"/>
      <c r="AT888" s="120"/>
      <c r="AU888" s="120"/>
    </row>
    <row r="889" spans="27:47" x14ac:dyDescent="0.2">
      <c r="AA889" s="120"/>
      <c r="AB889" s="120"/>
      <c r="AC889" s="120"/>
      <c r="AD889" s="120"/>
      <c r="AE889" s="120"/>
      <c r="AF889" s="135"/>
      <c r="AG889" s="136"/>
      <c r="AN889" s="120"/>
      <c r="AO889" s="120"/>
      <c r="AP889" s="120"/>
      <c r="AQ889" s="120"/>
      <c r="AR889" s="120"/>
      <c r="AS889" s="120"/>
      <c r="AT889" s="120"/>
      <c r="AU889" s="120"/>
    </row>
    <row r="890" spans="27:47" x14ac:dyDescent="0.2">
      <c r="AA890" s="120"/>
      <c r="AB890" s="120"/>
      <c r="AC890" s="120"/>
      <c r="AD890" s="120"/>
      <c r="AE890" s="120"/>
      <c r="AF890" s="135"/>
      <c r="AG890" s="136"/>
      <c r="AN890" s="120"/>
      <c r="AO890" s="120"/>
      <c r="AP890" s="120"/>
      <c r="AQ890" s="120"/>
      <c r="AR890" s="120"/>
      <c r="AS890" s="120"/>
      <c r="AT890" s="120"/>
      <c r="AU890" s="120"/>
    </row>
    <row r="891" spans="27:47" x14ac:dyDescent="0.2">
      <c r="AA891" s="120"/>
      <c r="AB891" s="120"/>
      <c r="AC891" s="120"/>
      <c r="AD891" s="120"/>
      <c r="AE891" s="120"/>
      <c r="AF891" s="135"/>
      <c r="AG891" s="136"/>
      <c r="AN891" s="120"/>
      <c r="AO891" s="120"/>
      <c r="AP891" s="120"/>
      <c r="AQ891" s="120"/>
      <c r="AR891" s="120"/>
      <c r="AS891" s="120"/>
      <c r="AT891" s="120"/>
      <c r="AU891" s="120"/>
    </row>
    <row r="892" spans="27:47" x14ac:dyDescent="0.2">
      <c r="AA892" s="120"/>
      <c r="AB892" s="120"/>
      <c r="AC892" s="120"/>
      <c r="AD892" s="120"/>
      <c r="AE892" s="120"/>
      <c r="AF892" s="135"/>
      <c r="AG892" s="136"/>
      <c r="AN892" s="120"/>
      <c r="AO892" s="120"/>
      <c r="AP892" s="120"/>
      <c r="AQ892" s="120"/>
      <c r="AR892" s="120"/>
      <c r="AS892" s="120"/>
      <c r="AT892" s="120"/>
      <c r="AU892" s="120"/>
    </row>
    <row r="893" spans="27:47" x14ac:dyDescent="0.2">
      <c r="AA893" s="120"/>
      <c r="AB893" s="120"/>
      <c r="AC893" s="120"/>
      <c r="AD893" s="120"/>
      <c r="AE893" s="120"/>
      <c r="AF893" s="135"/>
      <c r="AG893" s="136"/>
      <c r="AN893" s="120"/>
      <c r="AO893" s="120"/>
      <c r="AP893" s="120"/>
      <c r="AQ893" s="120"/>
      <c r="AR893" s="120"/>
      <c r="AS893" s="120"/>
      <c r="AT893" s="120"/>
      <c r="AU893" s="120"/>
    </row>
    <row r="894" spans="27:47" x14ac:dyDescent="0.2">
      <c r="AA894" s="120"/>
      <c r="AB894" s="120"/>
      <c r="AC894" s="120"/>
      <c r="AD894" s="120"/>
      <c r="AE894" s="120"/>
      <c r="AF894" s="135"/>
      <c r="AG894" s="136"/>
      <c r="AN894" s="120"/>
      <c r="AO894" s="120"/>
      <c r="AP894" s="120"/>
      <c r="AQ894" s="120"/>
      <c r="AR894" s="120"/>
      <c r="AS894" s="120"/>
      <c r="AT894" s="120"/>
      <c r="AU894" s="120"/>
    </row>
    <row r="895" spans="27:47" x14ac:dyDescent="0.2">
      <c r="AA895" s="120"/>
      <c r="AB895" s="120"/>
      <c r="AC895" s="120"/>
      <c r="AD895" s="120"/>
      <c r="AE895" s="120"/>
      <c r="AF895" s="135"/>
      <c r="AG895" s="136"/>
      <c r="AN895" s="120"/>
      <c r="AO895" s="120"/>
      <c r="AP895" s="120"/>
      <c r="AQ895" s="120"/>
      <c r="AR895" s="120"/>
      <c r="AS895" s="120"/>
      <c r="AT895" s="120"/>
      <c r="AU895" s="120"/>
    </row>
    <row r="896" spans="27:47" x14ac:dyDescent="0.2">
      <c r="AA896" s="120"/>
      <c r="AB896" s="120"/>
      <c r="AC896" s="120"/>
      <c r="AD896" s="120"/>
      <c r="AE896" s="120"/>
      <c r="AF896" s="135"/>
      <c r="AG896" s="136"/>
      <c r="AN896" s="120"/>
      <c r="AO896" s="120"/>
      <c r="AP896" s="120"/>
      <c r="AQ896" s="120"/>
      <c r="AR896" s="120"/>
      <c r="AS896" s="120"/>
      <c r="AT896" s="120"/>
      <c r="AU896" s="120"/>
    </row>
    <row r="897" spans="27:47" x14ac:dyDescent="0.2">
      <c r="AA897" s="120"/>
      <c r="AB897" s="120"/>
      <c r="AC897" s="120"/>
      <c r="AD897" s="120"/>
      <c r="AE897" s="120"/>
      <c r="AF897" s="135"/>
      <c r="AG897" s="136"/>
      <c r="AN897" s="120"/>
      <c r="AO897" s="120"/>
      <c r="AP897" s="120"/>
      <c r="AQ897" s="120"/>
      <c r="AR897" s="120"/>
      <c r="AS897" s="120"/>
      <c r="AT897" s="120"/>
      <c r="AU897" s="120"/>
    </row>
    <row r="898" spans="27:47" x14ac:dyDescent="0.2">
      <c r="AA898" s="120"/>
      <c r="AB898" s="120"/>
      <c r="AC898" s="120"/>
      <c r="AD898" s="120"/>
      <c r="AE898" s="120"/>
      <c r="AF898" s="135"/>
      <c r="AG898" s="136"/>
      <c r="AN898" s="120"/>
      <c r="AO898" s="120"/>
      <c r="AP898" s="120"/>
      <c r="AQ898" s="120"/>
      <c r="AR898" s="120"/>
      <c r="AS898" s="120"/>
      <c r="AT898" s="120"/>
      <c r="AU898" s="120"/>
    </row>
    <row r="899" spans="27:47" x14ac:dyDescent="0.2">
      <c r="AA899" s="120"/>
      <c r="AB899" s="120"/>
      <c r="AC899" s="120"/>
      <c r="AD899" s="120"/>
      <c r="AE899" s="120"/>
      <c r="AF899" s="135"/>
      <c r="AG899" s="136"/>
      <c r="AN899" s="120"/>
      <c r="AO899" s="120"/>
      <c r="AP899" s="120"/>
      <c r="AQ899" s="120"/>
      <c r="AR899" s="120"/>
      <c r="AS899" s="120"/>
      <c r="AT899" s="120"/>
      <c r="AU899" s="120"/>
    </row>
    <row r="900" spans="27:47" x14ac:dyDescent="0.2">
      <c r="AA900" s="120"/>
      <c r="AB900" s="120"/>
      <c r="AC900" s="120"/>
      <c r="AD900" s="120"/>
      <c r="AE900" s="120"/>
      <c r="AF900" s="135"/>
      <c r="AG900" s="136"/>
      <c r="AN900" s="120"/>
      <c r="AO900" s="120"/>
      <c r="AP900" s="120"/>
      <c r="AQ900" s="120"/>
      <c r="AR900" s="120"/>
      <c r="AS900" s="120"/>
      <c r="AT900" s="120"/>
      <c r="AU900" s="120"/>
    </row>
    <row r="901" spans="27:47" x14ac:dyDescent="0.2">
      <c r="AA901" s="120"/>
      <c r="AB901" s="120"/>
      <c r="AC901" s="120"/>
      <c r="AD901" s="120"/>
      <c r="AE901" s="120"/>
      <c r="AF901" s="135"/>
      <c r="AG901" s="136"/>
      <c r="AN901" s="120"/>
      <c r="AO901" s="120"/>
      <c r="AP901" s="120"/>
      <c r="AQ901" s="120"/>
      <c r="AR901" s="120"/>
      <c r="AS901" s="120"/>
      <c r="AT901" s="120"/>
      <c r="AU901" s="120"/>
    </row>
    <row r="902" spans="27:47" x14ac:dyDescent="0.2">
      <c r="AA902" s="120"/>
      <c r="AB902" s="120"/>
      <c r="AC902" s="120"/>
      <c r="AD902" s="120"/>
      <c r="AE902" s="120"/>
      <c r="AF902" s="135"/>
      <c r="AG902" s="136"/>
      <c r="AN902" s="120"/>
      <c r="AO902" s="120"/>
      <c r="AP902" s="120"/>
      <c r="AQ902" s="120"/>
      <c r="AR902" s="120"/>
      <c r="AS902" s="120"/>
      <c r="AT902" s="120"/>
      <c r="AU902" s="120"/>
    </row>
    <row r="903" spans="27:47" x14ac:dyDescent="0.2">
      <c r="AA903" s="120"/>
      <c r="AB903" s="120"/>
      <c r="AC903" s="120"/>
      <c r="AD903" s="120"/>
      <c r="AE903" s="120"/>
      <c r="AF903" s="135"/>
      <c r="AG903" s="136"/>
      <c r="AN903" s="120"/>
      <c r="AO903" s="120"/>
      <c r="AP903" s="120"/>
      <c r="AQ903" s="120"/>
      <c r="AR903" s="120"/>
      <c r="AS903" s="120"/>
      <c r="AT903" s="120"/>
      <c r="AU903" s="120"/>
    </row>
    <row r="904" spans="27:47" x14ac:dyDescent="0.2">
      <c r="AA904" s="120"/>
      <c r="AB904" s="120"/>
      <c r="AC904" s="120"/>
      <c r="AD904" s="120"/>
      <c r="AE904" s="120"/>
      <c r="AF904" s="135"/>
      <c r="AG904" s="136"/>
      <c r="AN904" s="120"/>
      <c r="AO904" s="120"/>
      <c r="AP904" s="120"/>
      <c r="AQ904" s="120"/>
      <c r="AR904" s="120"/>
      <c r="AS904" s="120"/>
      <c r="AT904" s="120"/>
      <c r="AU904" s="120"/>
    </row>
    <row r="905" spans="27:47" x14ac:dyDescent="0.2">
      <c r="AA905" s="120"/>
      <c r="AB905" s="120"/>
      <c r="AC905" s="120"/>
      <c r="AD905" s="120"/>
      <c r="AE905" s="120"/>
      <c r="AF905" s="135"/>
      <c r="AG905" s="136"/>
      <c r="AN905" s="120"/>
      <c r="AO905" s="120"/>
      <c r="AP905" s="120"/>
      <c r="AQ905" s="120"/>
      <c r="AR905" s="120"/>
      <c r="AS905" s="120"/>
      <c r="AT905" s="120"/>
      <c r="AU905" s="120"/>
    </row>
    <row r="906" spans="27:47" x14ac:dyDescent="0.2">
      <c r="AA906" s="120"/>
      <c r="AB906" s="120"/>
      <c r="AC906" s="120"/>
      <c r="AD906" s="120"/>
      <c r="AE906" s="120"/>
      <c r="AF906" s="135"/>
      <c r="AG906" s="136"/>
      <c r="AN906" s="120"/>
      <c r="AO906" s="120"/>
      <c r="AP906" s="120"/>
      <c r="AQ906" s="120"/>
      <c r="AR906" s="120"/>
      <c r="AS906" s="120"/>
      <c r="AT906" s="120"/>
      <c r="AU906" s="120"/>
    </row>
    <row r="907" spans="27:47" x14ac:dyDescent="0.2">
      <c r="AA907" s="120"/>
      <c r="AB907" s="120"/>
      <c r="AC907" s="120"/>
      <c r="AD907" s="120"/>
      <c r="AE907" s="120"/>
      <c r="AF907" s="135"/>
      <c r="AG907" s="136"/>
      <c r="AN907" s="120"/>
      <c r="AO907" s="120"/>
      <c r="AP907" s="120"/>
      <c r="AQ907" s="120"/>
      <c r="AR907" s="120"/>
      <c r="AS907" s="120"/>
      <c r="AT907" s="120"/>
      <c r="AU907" s="120"/>
    </row>
    <row r="908" spans="27:47" x14ac:dyDescent="0.2">
      <c r="AA908" s="120"/>
      <c r="AB908" s="120"/>
      <c r="AC908" s="120"/>
      <c r="AD908" s="120"/>
      <c r="AE908" s="120"/>
      <c r="AF908" s="135"/>
      <c r="AG908" s="136"/>
      <c r="AN908" s="120"/>
      <c r="AO908" s="120"/>
      <c r="AP908" s="120"/>
      <c r="AQ908" s="120"/>
      <c r="AR908" s="120"/>
      <c r="AS908" s="120"/>
      <c r="AT908" s="120"/>
      <c r="AU908" s="120"/>
    </row>
    <row r="909" spans="27:47" x14ac:dyDescent="0.2">
      <c r="AA909" s="120"/>
      <c r="AB909" s="120"/>
      <c r="AC909" s="120"/>
      <c r="AD909" s="120"/>
      <c r="AE909" s="120"/>
      <c r="AF909" s="135"/>
      <c r="AG909" s="136"/>
      <c r="AN909" s="120"/>
      <c r="AO909" s="120"/>
      <c r="AP909" s="120"/>
      <c r="AQ909" s="120"/>
      <c r="AR909" s="120"/>
      <c r="AS909" s="120"/>
      <c r="AT909" s="120"/>
      <c r="AU909" s="120"/>
    </row>
    <row r="910" spans="27:47" x14ac:dyDescent="0.2">
      <c r="AA910" s="120"/>
      <c r="AB910" s="120"/>
      <c r="AC910" s="120"/>
      <c r="AD910" s="120"/>
      <c r="AE910" s="120"/>
      <c r="AF910" s="135"/>
      <c r="AG910" s="136"/>
      <c r="AN910" s="120"/>
      <c r="AO910" s="120"/>
      <c r="AP910" s="120"/>
      <c r="AQ910" s="120"/>
      <c r="AR910" s="120"/>
      <c r="AS910" s="120"/>
      <c r="AT910" s="120"/>
      <c r="AU910" s="120"/>
    </row>
    <row r="911" spans="27:47" x14ac:dyDescent="0.2">
      <c r="AA911" s="120"/>
      <c r="AB911" s="120"/>
      <c r="AC911" s="120"/>
      <c r="AD911" s="120"/>
      <c r="AE911" s="120"/>
      <c r="AF911" s="135"/>
      <c r="AG911" s="136"/>
      <c r="AN911" s="120"/>
      <c r="AO911" s="120"/>
      <c r="AP911" s="120"/>
      <c r="AQ911" s="120"/>
      <c r="AR911" s="120"/>
      <c r="AS911" s="120"/>
      <c r="AT911" s="120"/>
      <c r="AU911" s="120"/>
    </row>
    <row r="912" spans="27:47" x14ac:dyDescent="0.2">
      <c r="AA912" s="120"/>
      <c r="AB912" s="120"/>
      <c r="AC912" s="120"/>
      <c r="AD912" s="120"/>
      <c r="AE912" s="120"/>
      <c r="AF912" s="135"/>
      <c r="AG912" s="136"/>
      <c r="AN912" s="120"/>
      <c r="AO912" s="120"/>
      <c r="AP912" s="120"/>
      <c r="AQ912" s="120"/>
      <c r="AR912" s="120"/>
      <c r="AS912" s="120"/>
      <c r="AT912" s="120"/>
      <c r="AU912" s="120"/>
    </row>
    <row r="913" spans="27:47" x14ac:dyDescent="0.2">
      <c r="AA913" s="120"/>
      <c r="AB913" s="120"/>
      <c r="AC913" s="120"/>
      <c r="AD913" s="120"/>
      <c r="AE913" s="120"/>
      <c r="AF913" s="135"/>
      <c r="AG913" s="136"/>
      <c r="AN913" s="120"/>
      <c r="AO913" s="120"/>
      <c r="AP913" s="120"/>
      <c r="AQ913" s="120"/>
      <c r="AR913" s="120"/>
      <c r="AS913" s="120"/>
      <c r="AT913" s="120"/>
      <c r="AU913" s="120"/>
    </row>
    <row r="914" spans="27:47" x14ac:dyDescent="0.2">
      <c r="AA914" s="120"/>
      <c r="AB914" s="120"/>
      <c r="AC914" s="120"/>
      <c r="AD914" s="120"/>
      <c r="AE914" s="120"/>
      <c r="AF914" s="135"/>
      <c r="AG914" s="136"/>
      <c r="AN914" s="120"/>
      <c r="AO914" s="120"/>
      <c r="AP914" s="120"/>
      <c r="AQ914" s="120"/>
      <c r="AR914" s="120"/>
      <c r="AS914" s="120"/>
      <c r="AT914" s="120"/>
      <c r="AU914" s="120"/>
    </row>
    <row r="915" spans="27:47" x14ac:dyDescent="0.2">
      <c r="AA915" s="120"/>
      <c r="AB915" s="120"/>
      <c r="AC915" s="120"/>
      <c r="AD915" s="120"/>
      <c r="AE915" s="120"/>
      <c r="AF915" s="135"/>
      <c r="AG915" s="136"/>
      <c r="AN915" s="120"/>
      <c r="AO915" s="120"/>
      <c r="AP915" s="120"/>
      <c r="AQ915" s="120"/>
      <c r="AR915" s="120"/>
      <c r="AS915" s="120"/>
      <c r="AT915" s="120"/>
      <c r="AU915" s="120"/>
    </row>
    <row r="916" spans="27:47" x14ac:dyDescent="0.2">
      <c r="AA916" s="120"/>
      <c r="AB916" s="120"/>
      <c r="AC916" s="120"/>
      <c r="AD916" s="120"/>
      <c r="AE916" s="120"/>
      <c r="AF916" s="135"/>
      <c r="AG916" s="136"/>
      <c r="AN916" s="120"/>
      <c r="AO916" s="120"/>
      <c r="AP916" s="120"/>
      <c r="AQ916" s="120"/>
      <c r="AR916" s="120"/>
      <c r="AS916" s="120"/>
      <c r="AT916" s="120"/>
      <c r="AU916" s="120"/>
    </row>
    <row r="917" spans="27:47" x14ac:dyDescent="0.2">
      <c r="AA917" s="120"/>
      <c r="AB917" s="120"/>
      <c r="AC917" s="120"/>
      <c r="AD917" s="120"/>
      <c r="AE917" s="120"/>
      <c r="AF917" s="135"/>
      <c r="AG917" s="136"/>
      <c r="AN917" s="120"/>
      <c r="AO917" s="120"/>
      <c r="AP917" s="120"/>
      <c r="AQ917" s="120"/>
      <c r="AR917" s="120"/>
      <c r="AS917" s="120"/>
      <c r="AT917" s="120"/>
      <c r="AU917" s="120"/>
    </row>
    <row r="918" spans="27:47" x14ac:dyDescent="0.2">
      <c r="AA918" s="120"/>
      <c r="AB918" s="120"/>
      <c r="AC918" s="120"/>
      <c r="AD918" s="120"/>
      <c r="AE918" s="120"/>
      <c r="AF918" s="135"/>
      <c r="AG918" s="136"/>
      <c r="AN918" s="120"/>
      <c r="AO918" s="120"/>
      <c r="AP918" s="120"/>
      <c r="AQ918" s="120"/>
      <c r="AR918" s="120"/>
      <c r="AS918" s="120"/>
      <c r="AT918" s="120"/>
      <c r="AU918" s="120"/>
    </row>
    <row r="919" spans="27:47" x14ac:dyDescent="0.2">
      <c r="AA919" s="120"/>
      <c r="AB919" s="120"/>
      <c r="AC919" s="120"/>
      <c r="AD919" s="120"/>
      <c r="AE919" s="120"/>
      <c r="AF919" s="135"/>
      <c r="AG919" s="136"/>
      <c r="AN919" s="120"/>
      <c r="AO919" s="120"/>
      <c r="AP919" s="120"/>
      <c r="AQ919" s="120"/>
      <c r="AR919" s="120"/>
      <c r="AS919" s="120"/>
      <c r="AT919" s="120"/>
      <c r="AU919" s="120"/>
    </row>
    <row r="920" spans="27:47" x14ac:dyDescent="0.2">
      <c r="AA920" s="120"/>
      <c r="AB920" s="120"/>
      <c r="AC920" s="120"/>
      <c r="AD920" s="120"/>
      <c r="AE920" s="120"/>
      <c r="AF920" s="135"/>
      <c r="AG920" s="136"/>
      <c r="AN920" s="120"/>
      <c r="AO920" s="120"/>
      <c r="AP920" s="120"/>
      <c r="AQ920" s="120"/>
      <c r="AR920" s="120"/>
      <c r="AS920" s="120"/>
      <c r="AT920" s="120"/>
      <c r="AU920" s="120"/>
    </row>
    <row r="921" spans="27:47" x14ac:dyDescent="0.2">
      <c r="AA921" s="120"/>
      <c r="AB921" s="120"/>
      <c r="AC921" s="120"/>
      <c r="AD921" s="120"/>
      <c r="AE921" s="120"/>
      <c r="AF921" s="135"/>
      <c r="AG921" s="136"/>
      <c r="AN921" s="120"/>
      <c r="AO921" s="120"/>
      <c r="AP921" s="120"/>
      <c r="AQ921" s="120"/>
      <c r="AR921" s="120"/>
      <c r="AS921" s="120"/>
      <c r="AT921" s="120"/>
      <c r="AU921" s="120"/>
    </row>
    <row r="922" spans="27:47" x14ac:dyDescent="0.2">
      <c r="AA922" s="120"/>
      <c r="AB922" s="120"/>
      <c r="AC922" s="120"/>
      <c r="AD922" s="120"/>
      <c r="AE922" s="120"/>
      <c r="AF922" s="135"/>
      <c r="AG922" s="136"/>
      <c r="AN922" s="120"/>
      <c r="AO922" s="120"/>
      <c r="AP922" s="120"/>
      <c r="AQ922" s="120"/>
      <c r="AR922" s="120"/>
      <c r="AS922" s="120"/>
      <c r="AT922" s="120"/>
      <c r="AU922" s="120"/>
    </row>
    <row r="923" spans="27:47" x14ac:dyDescent="0.2">
      <c r="AA923" s="120"/>
      <c r="AB923" s="120"/>
      <c r="AC923" s="120"/>
      <c r="AD923" s="120"/>
      <c r="AE923" s="120"/>
      <c r="AF923" s="135"/>
      <c r="AG923" s="136"/>
      <c r="AN923" s="120"/>
      <c r="AO923" s="120"/>
      <c r="AP923" s="120"/>
      <c r="AQ923" s="120"/>
      <c r="AR923" s="120"/>
      <c r="AS923" s="120"/>
      <c r="AT923" s="120"/>
      <c r="AU923" s="120"/>
    </row>
    <row r="924" spans="27:47" x14ac:dyDescent="0.2">
      <c r="AA924" s="120"/>
      <c r="AB924" s="120"/>
      <c r="AC924" s="120"/>
      <c r="AD924" s="120"/>
      <c r="AE924" s="120"/>
      <c r="AF924" s="135"/>
      <c r="AG924" s="136"/>
      <c r="AN924" s="120"/>
      <c r="AO924" s="120"/>
      <c r="AP924" s="120"/>
      <c r="AQ924" s="120"/>
      <c r="AR924" s="120"/>
      <c r="AS924" s="120"/>
      <c r="AT924" s="120"/>
      <c r="AU924" s="120"/>
    </row>
    <row r="925" spans="27:47" x14ac:dyDescent="0.2">
      <c r="AA925" s="120"/>
      <c r="AB925" s="120"/>
      <c r="AC925" s="120"/>
      <c r="AD925" s="120"/>
      <c r="AE925" s="120"/>
      <c r="AF925" s="135"/>
      <c r="AG925" s="136"/>
      <c r="AN925" s="120"/>
      <c r="AO925" s="120"/>
      <c r="AP925" s="120"/>
      <c r="AQ925" s="120"/>
      <c r="AR925" s="120"/>
      <c r="AS925" s="120"/>
      <c r="AT925" s="120"/>
      <c r="AU925" s="120"/>
    </row>
    <row r="926" spans="27:47" x14ac:dyDescent="0.2">
      <c r="AA926" s="120"/>
      <c r="AB926" s="120"/>
      <c r="AC926" s="120"/>
      <c r="AD926" s="120"/>
      <c r="AE926" s="120"/>
      <c r="AF926" s="135"/>
      <c r="AG926" s="136"/>
      <c r="AN926" s="120"/>
      <c r="AO926" s="120"/>
      <c r="AP926" s="120"/>
      <c r="AQ926" s="120"/>
      <c r="AR926" s="120"/>
      <c r="AS926" s="120"/>
      <c r="AT926" s="120"/>
      <c r="AU926" s="120"/>
    </row>
    <row r="927" spans="27:47" x14ac:dyDescent="0.2">
      <c r="AA927" s="120"/>
      <c r="AB927" s="120"/>
      <c r="AC927" s="120"/>
      <c r="AD927" s="120"/>
      <c r="AE927" s="120"/>
      <c r="AF927" s="135"/>
      <c r="AG927" s="136"/>
      <c r="AN927" s="120"/>
      <c r="AO927" s="120"/>
      <c r="AP927" s="120"/>
      <c r="AQ927" s="120"/>
      <c r="AR927" s="120"/>
      <c r="AS927" s="120"/>
      <c r="AT927" s="120"/>
      <c r="AU927" s="120"/>
    </row>
    <row r="928" spans="27:47" x14ac:dyDescent="0.2">
      <c r="AA928" s="120"/>
      <c r="AB928" s="120"/>
      <c r="AC928" s="120"/>
      <c r="AD928" s="120"/>
      <c r="AE928" s="120"/>
      <c r="AF928" s="135"/>
      <c r="AG928" s="136"/>
      <c r="AN928" s="120"/>
      <c r="AO928" s="120"/>
      <c r="AP928" s="120"/>
      <c r="AQ928" s="120"/>
      <c r="AR928" s="120"/>
      <c r="AS928" s="120"/>
      <c r="AT928" s="120"/>
      <c r="AU928" s="120"/>
    </row>
    <row r="929" spans="27:47" x14ac:dyDescent="0.2">
      <c r="AA929" s="120"/>
      <c r="AB929" s="120"/>
      <c r="AC929" s="120"/>
      <c r="AD929" s="120"/>
      <c r="AE929" s="120"/>
      <c r="AF929" s="135"/>
      <c r="AG929" s="136"/>
      <c r="AN929" s="120"/>
      <c r="AO929" s="120"/>
      <c r="AP929" s="120"/>
      <c r="AQ929" s="120"/>
      <c r="AR929" s="120"/>
      <c r="AS929" s="120"/>
      <c r="AT929" s="120"/>
      <c r="AU929" s="120"/>
    </row>
    <row r="930" spans="27:47" x14ac:dyDescent="0.2">
      <c r="AA930" s="120"/>
      <c r="AB930" s="120"/>
      <c r="AC930" s="120"/>
      <c r="AD930" s="120"/>
      <c r="AE930" s="120"/>
      <c r="AF930" s="135"/>
      <c r="AG930" s="136"/>
      <c r="AN930" s="120"/>
      <c r="AO930" s="120"/>
      <c r="AP930" s="120"/>
      <c r="AQ930" s="120"/>
      <c r="AR930" s="120"/>
      <c r="AS930" s="120"/>
      <c r="AT930" s="120"/>
      <c r="AU930" s="120"/>
    </row>
    <row r="931" spans="27:47" x14ac:dyDescent="0.2">
      <c r="AA931" s="120"/>
      <c r="AB931" s="120"/>
      <c r="AC931" s="120"/>
      <c r="AD931" s="120"/>
      <c r="AE931" s="120"/>
      <c r="AF931" s="135"/>
      <c r="AG931" s="136"/>
      <c r="AN931" s="120"/>
      <c r="AO931" s="120"/>
      <c r="AP931" s="120"/>
      <c r="AQ931" s="120"/>
      <c r="AR931" s="120"/>
      <c r="AS931" s="120"/>
      <c r="AT931" s="120"/>
      <c r="AU931" s="120"/>
    </row>
    <row r="932" spans="27:47" x14ac:dyDescent="0.2">
      <c r="AA932" s="120"/>
      <c r="AB932" s="120"/>
      <c r="AC932" s="120"/>
      <c r="AD932" s="120"/>
      <c r="AE932" s="120"/>
      <c r="AF932" s="135"/>
      <c r="AG932" s="136"/>
      <c r="AN932" s="120"/>
      <c r="AO932" s="120"/>
      <c r="AP932" s="120"/>
      <c r="AQ932" s="120"/>
      <c r="AR932" s="120"/>
      <c r="AS932" s="120"/>
      <c r="AT932" s="120"/>
      <c r="AU932" s="120"/>
    </row>
    <row r="933" spans="27:47" x14ac:dyDescent="0.2">
      <c r="AA933" s="120"/>
      <c r="AB933" s="120"/>
      <c r="AC933" s="120"/>
      <c r="AD933" s="120"/>
      <c r="AE933" s="120"/>
      <c r="AF933" s="135"/>
      <c r="AG933" s="136"/>
      <c r="AN933" s="120"/>
      <c r="AO933" s="120"/>
      <c r="AP933" s="120"/>
      <c r="AQ933" s="120"/>
      <c r="AR933" s="120"/>
      <c r="AS933" s="120"/>
      <c r="AT933" s="120"/>
      <c r="AU933" s="120"/>
    </row>
    <row r="934" spans="27:47" x14ac:dyDescent="0.2">
      <c r="AA934" s="120"/>
      <c r="AB934" s="120"/>
      <c r="AC934" s="120"/>
      <c r="AD934" s="120"/>
      <c r="AE934" s="120"/>
      <c r="AF934" s="135"/>
      <c r="AG934" s="136"/>
      <c r="AN934" s="120"/>
      <c r="AO934" s="120"/>
      <c r="AP934" s="120"/>
      <c r="AQ934" s="120"/>
      <c r="AR934" s="120"/>
      <c r="AS934" s="120"/>
      <c r="AT934" s="120"/>
      <c r="AU934" s="120"/>
    </row>
    <row r="935" spans="27:47" x14ac:dyDescent="0.2">
      <c r="AA935" s="120"/>
      <c r="AB935" s="120"/>
      <c r="AC935" s="120"/>
      <c r="AD935" s="120"/>
      <c r="AE935" s="120"/>
      <c r="AF935" s="135"/>
      <c r="AG935" s="136"/>
      <c r="AN935" s="120"/>
      <c r="AO935" s="120"/>
      <c r="AP935" s="120"/>
      <c r="AQ935" s="120"/>
      <c r="AR935" s="120"/>
      <c r="AS935" s="120"/>
      <c r="AT935" s="120"/>
      <c r="AU935" s="120"/>
    </row>
    <row r="936" spans="27:47" x14ac:dyDescent="0.2">
      <c r="AA936" s="120"/>
      <c r="AB936" s="120"/>
      <c r="AC936" s="120"/>
      <c r="AD936" s="120"/>
      <c r="AE936" s="120"/>
      <c r="AF936" s="135"/>
      <c r="AG936" s="136"/>
      <c r="AN936" s="120"/>
      <c r="AO936" s="120"/>
      <c r="AP936" s="120"/>
      <c r="AQ936" s="120"/>
      <c r="AR936" s="120"/>
      <c r="AS936" s="120"/>
      <c r="AT936" s="120"/>
      <c r="AU936" s="120"/>
    </row>
    <row r="937" spans="27:47" x14ac:dyDescent="0.2">
      <c r="AA937" s="120"/>
      <c r="AB937" s="120"/>
      <c r="AC937" s="120"/>
      <c r="AD937" s="120"/>
      <c r="AE937" s="120"/>
      <c r="AF937" s="135"/>
      <c r="AG937" s="136"/>
      <c r="AN937" s="120"/>
      <c r="AO937" s="120"/>
      <c r="AP937" s="120"/>
      <c r="AQ937" s="120"/>
      <c r="AR937" s="120"/>
      <c r="AS937" s="120"/>
      <c r="AT937" s="120"/>
      <c r="AU937" s="120"/>
    </row>
    <row r="938" spans="27:47" x14ac:dyDescent="0.2">
      <c r="AA938" s="120"/>
      <c r="AB938" s="120"/>
      <c r="AC938" s="120"/>
      <c r="AD938" s="120"/>
      <c r="AE938" s="120"/>
      <c r="AF938" s="135"/>
      <c r="AG938" s="136"/>
      <c r="AN938" s="120"/>
      <c r="AO938" s="120"/>
      <c r="AP938" s="120"/>
      <c r="AQ938" s="120"/>
      <c r="AR938" s="120"/>
      <c r="AS938" s="120"/>
      <c r="AT938" s="120"/>
      <c r="AU938" s="120"/>
    </row>
    <row r="939" spans="27:47" x14ac:dyDescent="0.2">
      <c r="AA939" s="120"/>
      <c r="AB939" s="120"/>
      <c r="AC939" s="120"/>
      <c r="AD939" s="120"/>
      <c r="AE939" s="120"/>
      <c r="AF939" s="135"/>
      <c r="AG939" s="136"/>
      <c r="AN939" s="120"/>
      <c r="AO939" s="120"/>
      <c r="AP939" s="120"/>
      <c r="AQ939" s="120"/>
      <c r="AR939" s="120"/>
      <c r="AS939" s="120"/>
      <c r="AT939" s="120"/>
      <c r="AU939" s="120"/>
    </row>
    <row r="940" spans="27:47" x14ac:dyDescent="0.2">
      <c r="AA940" s="120"/>
      <c r="AB940" s="120"/>
      <c r="AC940" s="120"/>
      <c r="AD940" s="120"/>
      <c r="AE940" s="120"/>
      <c r="AF940" s="135"/>
      <c r="AG940" s="136"/>
      <c r="AN940" s="120"/>
      <c r="AO940" s="120"/>
      <c r="AP940" s="120"/>
      <c r="AQ940" s="120"/>
      <c r="AR940" s="120"/>
      <c r="AS940" s="120"/>
      <c r="AT940" s="120"/>
      <c r="AU940" s="120"/>
    </row>
    <row r="941" spans="27:47" x14ac:dyDescent="0.2">
      <c r="AA941" s="120"/>
      <c r="AB941" s="120"/>
      <c r="AC941" s="120"/>
      <c r="AD941" s="120"/>
      <c r="AE941" s="120"/>
      <c r="AF941" s="135"/>
      <c r="AG941" s="136"/>
      <c r="AN941" s="120"/>
      <c r="AO941" s="120"/>
      <c r="AP941" s="120"/>
      <c r="AQ941" s="120"/>
      <c r="AR941" s="120"/>
      <c r="AS941" s="120"/>
      <c r="AT941" s="120"/>
      <c r="AU941" s="120"/>
    </row>
    <row r="942" spans="27:47" x14ac:dyDescent="0.2">
      <c r="AA942" s="120"/>
      <c r="AB942" s="120"/>
      <c r="AC942" s="120"/>
      <c r="AD942" s="120"/>
      <c r="AE942" s="120"/>
      <c r="AF942" s="135"/>
      <c r="AG942" s="136"/>
      <c r="AN942" s="120"/>
      <c r="AO942" s="120"/>
      <c r="AP942" s="120"/>
      <c r="AQ942" s="120"/>
      <c r="AR942" s="120"/>
      <c r="AS942" s="120"/>
      <c r="AT942" s="120"/>
      <c r="AU942" s="120"/>
    </row>
    <row r="943" spans="27:47" x14ac:dyDescent="0.2">
      <c r="AA943" s="120"/>
      <c r="AB943" s="120"/>
      <c r="AC943" s="120"/>
      <c r="AD943" s="120"/>
      <c r="AE943" s="120"/>
      <c r="AF943" s="135"/>
      <c r="AG943" s="136"/>
      <c r="AN943" s="120"/>
      <c r="AO943" s="120"/>
      <c r="AP943" s="120"/>
      <c r="AQ943" s="120"/>
      <c r="AR943" s="120"/>
      <c r="AS943" s="120"/>
      <c r="AT943" s="120"/>
      <c r="AU943" s="120"/>
    </row>
    <row r="944" spans="27:47" x14ac:dyDescent="0.2">
      <c r="AA944" s="120"/>
      <c r="AB944" s="120"/>
      <c r="AC944" s="120"/>
      <c r="AD944" s="120"/>
      <c r="AE944" s="120"/>
      <c r="AF944" s="135"/>
      <c r="AG944" s="136"/>
      <c r="AN944" s="120"/>
      <c r="AO944" s="120"/>
      <c r="AP944" s="120"/>
      <c r="AQ944" s="120"/>
      <c r="AR944" s="120"/>
      <c r="AS944" s="120"/>
      <c r="AT944" s="120"/>
      <c r="AU944" s="120"/>
    </row>
    <row r="945" spans="27:47" x14ac:dyDescent="0.2">
      <c r="AA945" s="120"/>
      <c r="AB945" s="120"/>
      <c r="AC945" s="120"/>
      <c r="AD945" s="120"/>
      <c r="AE945" s="120"/>
      <c r="AF945" s="135"/>
      <c r="AG945" s="136"/>
      <c r="AN945" s="120"/>
      <c r="AO945" s="120"/>
      <c r="AP945" s="120"/>
      <c r="AQ945" s="120"/>
      <c r="AR945" s="120"/>
      <c r="AS945" s="120"/>
      <c r="AT945" s="120"/>
      <c r="AU945" s="120"/>
    </row>
    <row r="946" spans="27:47" x14ac:dyDescent="0.2">
      <c r="AA946" s="120"/>
      <c r="AB946" s="120"/>
      <c r="AC946" s="120"/>
      <c r="AD946" s="120"/>
      <c r="AE946" s="120"/>
      <c r="AF946" s="135"/>
      <c r="AG946" s="136"/>
      <c r="AN946" s="120"/>
      <c r="AO946" s="120"/>
      <c r="AP946" s="120"/>
      <c r="AQ946" s="120"/>
      <c r="AR946" s="120"/>
      <c r="AS946" s="120"/>
      <c r="AT946" s="120"/>
      <c r="AU946" s="120"/>
    </row>
    <row r="947" spans="27:47" x14ac:dyDescent="0.2">
      <c r="AA947" s="120"/>
      <c r="AB947" s="120"/>
      <c r="AC947" s="120"/>
      <c r="AD947" s="120"/>
      <c r="AE947" s="120"/>
      <c r="AF947" s="135"/>
      <c r="AG947" s="136"/>
      <c r="AN947" s="120"/>
      <c r="AO947" s="120"/>
      <c r="AP947" s="120"/>
      <c r="AQ947" s="120"/>
      <c r="AR947" s="120"/>
      <c r="AS947" s="120"/>
      <c r="AT947" s="120"/>
      <c r="AU947" s="120"/>
    </row>
    <row r="948" spans="27:47" x14ac:dyDescent="0.2">
      <c r="AA948" s="120"/>
      <c r="AB948" s="120"/>
      <c r="AC948" s="120"/>
      <c r="AD948" s="120"/>
      <c r="AE948" s="120"/>
      <c r="AF948" s="135"/>
      <c r="AG948" s="136"/>
      <c r="AN948" s="120"/>
      <c r="AO948" s="120"/>
      <c r="AP948" s="120"/>
      <c r="AQ948" s="120"/>
      <c r="AR948" s="120"/>
      <c r="AS948" s="120"/>
      <c r="AT948" s="120"/>
      <c r="AU948" s="120"/>
    </row>
    <row r="949" spans="27:47" x14ac:dyDescent="0.2">
      <c r="AA949" s="120"/>
      <c r="AB949" s="120"/>
      <c r="AC949" s="120"/>
      <c r="AD949" s="120"/>
      <c r="AE949" s="120"/>
      <c r="AF949" s="135"/>
      <c r="AG949" s="136"/>
      <c r="AN949" s="120"/>
      <c r="AO949" s="120"/>
      <c r="AP949" s="120"/>
      <c r="AQ949" s="120"/>
      <c r="AR949" s="120"/>
      <c r="AS949" s="120"/>
      <c r="AT949" s="120"/>
      <c r="AU949" s="120"/>
    </row>
    <row r="950" spans="27:47" x14ac:dyDescent="0.2">
      <c r="AA950" s="120"/>
      <c r="AB950" s="120"/>
      <c r="AC950" s="120"/>
      <c r="AD950" s="120"/>
      <c r="AE950" s="120"/>
      <c r="AF950" s="135"/>
      <c r="AG950" s="136"/>
      <c r="AN950" s="120"/>
      <c r="AO950" s="120"/>
      <c r="AP950" s="120"/>
      <c r="AQ950" s="120"/>
      <c r="AR950" s="120"/>
      <c r="AS950" s="120"/>
      <c r="AT950" s="120"/>
      <c r="AU950" s="120"/>
    </row>
    <row r="951" spans="27:47" x14ac:dyDescent="0.2">
      <c r="AA951" s="120"/>
      <c r="AB951" s="120"/>
      <c r="AC951" s="120"/>
      <c r="AD951" s="120"/>
      <c r="AE951" s="120"/>
      <c r="AF951" s="135"/>
      <c r="AG951" s="136"/>
      <c r="AN951" s="120"/>
      <c r="AO951" s="120"/>
      <c r="AP951" s="120"/>
      <c r="AQ951" s="120"/>
      <c r="AR951" s="120"/>
      <c r="AS951" s="120"/>
      <c r="AT951" s="120"/>
      <c r="AU951" s="120"/>
    </row>
    <row r="952" spans="27:47" x14ac:dyDescent="0.2">
      <c r="AA952" s="120"/>
      <c r="AB952" s="120"/>
      <c r="AC952" s="120"/>
      <c r="AD952" s="120"/>
      <c r="AE952" s="120"/>
      <c r="AF952" s="135"/>
      <c r="AG952" s="136"/>
      <c r="AN952" s="120"/>
      <c r="AO952" s="120"/>
      <c r="AP952" s="120"/>
      <c r="AQ952" s="120"/>
      <c r="AR952" s="120"/>
      <c r="AS952" s="120"/>
      <c r="AT952" s="120"/>
      <c r="AU952" s="120"/>
    </row>
    <row r="953" spans="27:47" x14ac:dyDescent="0.2">
      <c r="AA953" s="120"/>
      <c r="AB953" s="120"/>
      <c r="AC953" s="120"/>
      <c r="AD953" s="120"/>
      <c r="AE953" s="120"/>
      <c r="AF953" s="135"/>
      <c r="AG953" s="136"/>
      <c r="AN953" s="120"/>
      <c r="AO953" s="120"/>
      <c r="AP953" s="120"/>
      <c r="AQ953" s="120"/>
      <c r="AR953" s="120"/>
      <c r="AS953" s="120"/>
      <c r="AT953" s="120"/>
      <c r="AU953" s="120"/>
    </row>
    <row r="954" spans="27:47" x14ac:dyDescent="0.2">
      <c r="AA954" s="120"/>
      <c r="AB954" s="120"/>
      <c r="AC954" s="120"/>
      <c r="AD954" s="120"/>
      <c r="AE954" s="120"/>
      <c r="AF954" s="135"/>
      <c r="AG954" s="136"/>
      <c r="AN954" s="120"/>
      <c r="AO954" s="120"/>
      <c r="AP954" s="120"/>
      <c r="AQ954" s="120"/>
      <c r="AR954" s="120"/>
      <c r="AS954" s="120"/>
      <c r="AT954" s="120"/>
      <c r="AU954" s="120"/>
    </row>
    <row r="955" spans="27:47" x14ac:dyDescent="0.2">
      <c r="AA955" s="120"/>
      <c r="AB955" s="120"/>
      <c r="AC955" s="120"/>
      <c r="AD955" s="120"/>
      <c r="AE955" s="120"/>
      <c r="AF955" s="135"/>
      <c r="AG955" s="136"/>
      <c r="AN955" s="120"/>
      <c r="AO955" s="120"/>
      <c r="AP955" s="120"/>
      <c r="AQ955" s="120"/>
      <c r="AR955" s="120"/>
      <c r="AS955" s="120"/>
      <c r="AT955" s="120"/>
      <c r="AU955" s="120"/>
    </row>
    <row r="956" spans="27:47" x14ac:dyDescent="0.2">
      <c r="AA956" s="120"/>
      <c r="AB956" s="120"/>
      <c r="AC956" s="120"/>
      <c r="AD956" s="120"/>
      <c r="AE956" s="120"/>
      <c r="AF956" s="135"/>
      <c r="AG956" s="136"/>
      <c r="AN956" s="120"/>
      <c r="AO956" s="120"/>
      <c r="AP956" s="120"/>
      <c r="AQ956" s="120"/>
      <c r="AR956" s="120"/>
      <c r="AS956" s="120"/>
      <c r="AT956" s="120"/>
      <c r="AU956" s="120"/>
    </row>
    <row r="957" spans="27:47" x14ac:dyDescent="0.2">
      <c r="AA957" s="120"/>
      <c r="AB957" s="120"/>
      <c r="AC957" s="120"/>
      <c r="AD957" s="120"/>
      <c r="AE957" s="120"/>
      <c r="AF957" s="135"/>
      <c r="AG957" s="136"/>
      <c r="AN957" s="120"/>
      <c r="AO957" s="120"/>
      <c r="AP957" s="120"/>
      <c r="AQ957" s="120"/>
      <c r="AR957" s="120"/>
      <c r="AS957" s="120"/>
      <c r="AT957" s="120"/>
      <c r="AU957" s="120"/>
    </row>
    <row r="958" spans="27:47" x14ac:dyDescent="0.2">
      <c r="AA958" s="120"/>
      <c r="AB958" s="120"/>
      <c r="AC958" s="120"/>
      <c r="AD958" s="120"/>
      <c r="AE958" s="120"/>
      <c r="AF958" s="135"/>
      <c r="AG958" s="136"/>
      <c r="AN958" s="120"/>
      <c r="AO958" s="120"/>
      <c r="AP958" s="120"/>
      <c r="AQ958" s="120"/>
      <c r="AR958" s="120"/>
      <c r="AS958" s="120"/>
      <c r="AT958" s="120"/>
      <c r="AU958" s="120"/>
    </row>
    <row r="959" spans="27:47" x14ac:dyDescent="0.2">
      <c r="AA959" s="120"/>
      <c r="AB959" s="120"/>
      <c r="AC959" s="120"/>
      <c r="AD959" s="120"/>
      <c r="AE959" s="120"/>
      <c r="AF959" s="135"/>
      <c r="AG959" s="136"/>
      <c r="AN959" s="120"/>
      <c r="AO959" s="120"/>
      <c r="AP959" s="120"/>
      <c r="AQ959" s="120"/>
      <c r="AR959" s="120"/>
      <c r="AS959" s="120"/>
      <c r="AT959" s="120"/>
      <c r="AU959" s="120"/>
    </row>
    <row r="960" spans="27:47" x14ac:dyDescent="0.2">
      <c r="AA960" s="120"/>
      <c r="AB960" s="120"/>
      <c r="AC960" s="120"/>
      <c r="AD960" s="120"/>
      <c r="AE960" s="120"/>
      <c r="AF960" s="135"/>
      <c r="AG960" s="136"/>
      <c r="AN960" s="120"/>
      <c r="AO960" s="120"/>
      <c r="AP960" s="120"/>
      <c r="AQ960" s="120"/>
      <c r="AR960" s="120"/>
      <c r="AS960" s="120"/>
      <c r="AT960" s="120"/>
      <c r="AU960" s="120"/>
    </row>
    <row r="961" spans="27:47" x14ac:dyDescent="0.2">
      <c r="AA961" s="120"/>
      <c r="AB961" s="120"/>
      <c r="AC961" s="120"/>
      <c r="AD961" s="120"/>
      <c r="AE961" s="120"/>
      <c r="AF961" s="135"/>
      <c r="AG961" s="136"/>
      <c r="AN961" s="120"/>
      <c r="AO961" s="120"/>
      <c r="AP961" s="120"/>
      <c r="AQ961" s="120"/>
      <c r="AR961" s="120"/>
      <c r="AS961" s="120"/>
      <c r="AT961" s="120"/>
      <c r="AU961" s="120"/>
    </row>
    <row r="962" spans="27:47" x14ac:dyDescent="0.2">
      <c r="AA962" s="120"/>
      <c r="AB962" s="120"/>
      <c r="AC962" s="120"/>
      <c r="AD962" s="120"/>
      <c r="AE962" s="120"/>
      <c r="AF962" s="135"/>
      <c r="AG962" s="136"/>
      <c r="AN962" s="120"/>
      <c r="AO962" s="120"/>
      <c r="AP962" s="120"/>
      <c r="AQ962" s="120"/>
      <c r="AR962" s="120"/>
      <c r="AS962" s="120"/>
      <c r="AT962" s="120"/>
      <c r="AU962" s="120"/>
    </row>
    <row r="963" spans="27:47" x14ac:dyDescent="0.2">
      <c r="AA963" s="120"/>
      <c r="AB963" s="120"/>
      <c r="AC963" s="120"/>
      <c r="AD963" s="120"/>
      <c r="AE963" s="120"/>
      <c r="AF963" s="135"/>
      <c r="AG963" s="136"/>
      <c r="AN963" s="120"/>
      <c r="AO963" s="120"/>
      <c r="AP963" s="120"/>
      <c r="AQ963" s="120"/>
      <c r="AR963" s="120"/>
      <c r="AS963" s="120"/>
      <c r="AT963" s="120"/>
      <c r="AU963" s="120"/>
    </row>
    <row r="964" spans="27:47" x14ac:dyDescent="0.2">
      <c r="AA964" s="120"/>
      <c r="AB964" s="120"/>
      <c r="AC964" s="120"/>
      <c r="AD964" s="120"/>
      <c r="AE964" s="120"/>
      <c r="AF964" s="135"/>
      <c r="AG964" s="136"/>
      <c r="AN964" s="120"/>
      <c r="AO964" s="120"/>
      <c r="AP964" s="120"/>
      <c r="AQ964" s="120"/>
      <c r="AR964" s="120"/>
      <c r="AS964" s="120"/>
      <c r="AT964" s="120"/>
      <c r="AU964" s="120"/>
    </row>
    <row r="965" spans="27:47" x14ac:dyDescent="0.2">
      <c r="AA965" s="120"/>
      <c r="AB965" s="120"/>
      <c r="AC965" s="120"/>
      <c r="AD965" s="120"/>
      <c r="AE965" s="120"/>
      <c r="AF965" s="135"/>
      <c r="AG965" s="136"/>
      <c r="AN965" s="120"/>
      <c r="AO965" s="120"/>
      <c r="AP965" s="120"/>
      <c r="AQ965" s="120"/>
      <c r="AR965" s="120"/>
      <c r="AS965" s="120"/>
      <c r="AT965" s="120"/>
      <c r="AU965" s="120"/>
    </row>
    <row r="966" spans="27:47" x14ac:dyDescent="0.2">
      <c r="AA966" s="120"/>
      <c r="AB966" s="120"/>
      <c r="AC966" s="120"/>
      <c r="AD966" s="120"/>
      <c r="AE966" s="120"/>
      <c r="AF966" s="135"/>
      <c r="AG966" s="136"/>
      <c r="AN966" s="120"/>
      <c r="AO966" s="120"/>
      <c r="AP966" s="120"/>
      <c r="AQ966" s="120"/>
      <c r="AR966" s="120"/>
      <c r="AS966" s="120"/>
      <c r="AT966" s="120"/>
      <c r="AU966" s="120"/>
    </row>
    <row r="967" spans="27:47" x14ac:dyDescent="0.2">
      <c r="AA967" s="120"/>
      <c r="AB967" s="120"/>
      <c r="AC967" s="120"/>
      <c r="AD967" s="120"/>
      <c r="AE967" s="120"/>
      <c r="AF967" s="135"/>
      <c r="AG967" s="136"/>
      <c r="AN967" s="120"/>
      <c r="AO967" s="120"/>
      <c r="AP967" s="120"/>
      <c r="AQ967" s="120"/>
      <c r="AR967" s="120"/>
      <c r="AS967" s="120"/>
      <c r="AT967" s="120"/>
      <c r="AU967" s="120"/>
    </row>
    <row r="968" spans="27:47" x14ac:dyDescent="0.2">
      <c r="AA968" s="120"/>
      <c r="AB968" s="120"/>
      <c r="AC968" s="120"/>
      <c r="AD968" s="120"/>
      <c r="AE968" s="120"/>
      <c r="AF968" s="135"/>
      <c r="AG968" s="136"/>
      <c r="AN968" s="120"/>
      <c r="AO968" s="120"/>
      <c r="AP968" s="120"/>
      <c r="AQ968" s="120"/>
      <c r="AR968" s="120"/>
      <c r="AS968" s="120"/>
      <c r="AT968" s="120"/>
      <c r="AU968" s="120"/>
    </row>
    <row r="969" spans="27:47" x14ac:dyDescent="0.2">
      <c r="AA969" s="120"/>
      <c r="AB969" s="120"/>
      <c r="AC969" s="120"/>
      <c r="AD969" s="120"/>
      <c r="AE969" s="120"/>
      <c r="AF969" s="135"/>
      <c r="AG969" s="136"/>
      <c r="AN969" s="120"/>
      <c r="AO969" s="120"/>
      <c r="AP969" s="120"/>
      <c r="AQ969" s="120"/>
      <c r="AR969" s="120"/>
      <c r="AS969" s="120"/>
      <c r="AT969" s="120"/>
      <c r="AU969" s="120"/>
    </row>
    <row r="970" spans="27:47" x14ac:dyDescent="0.2">
      <c r="AA970" s="120"/>
      <c r="AB970" s="120"/>
      <c r="AC970" s="120"/>
      <c r="AD970" s="120"/>
      <c r="AE970" s="120"/>
      <c r="AF970" s="135"/>
      <c r="AG970" s="136"/>
      <c r="AN970" s="120"/>
      <c r="AO970" s="120"/>
      <c r="AP970" s="120"/>
      <c r="AQ970" s="120"/>
      <c r="AR970" s="120"/>
      <c r="AS970" s="120"/>
      <c r="AT970" s="120"/>
      <c r="AU970" s="120"/>
    </row>
    <row r="971" spans="27:47" x14ac:dyDescent="0.2">
      <c r="AA971" s="120"/>
      <c r="AB971" s="120"/>
      <c r="AC971" s="120"/>
      <c r="AD971" s="120"/>
      <c r="AE971" s="120"/>
      <c r="AF971" s="135"/>
      <c r="AG971" s="136"/>
      <c r="AN971" s="120"/>
      <c r="AO971" s="120"/>
      <c r="AP971" s="120"/>
      <c r="AQ971" s="120"/>
      <c r="AR971" s="120"/>
      <c r="AS971" s="120"/>
      <c r="AT971" s="120"/>
      <c r="AU971" s="120"/>
    </row>
    <row r="972" spans="27:47" x14ac:dyDescent="0.2">
      <c r="AA972" s="120"/>
      <c r="AB972" s="120"/>
      <c r="AC972" s="120"/>
      <c r="AD972" s="120"/>
      <c r="AE972" s="120"/>
      <c r="AF972" s="135"/>
      <c r="AG972" s="136"/>
      <c r="AN972" s="120"/>
      <c r="AO972" s="120"/>
      <c r="AP972" s="120"/>
      <c r="AQ972" s="120"/>
      <c r="AR972" s="120"/>
      <c r="AS972" s="120"/>
      <c r="AT972" s="120"/>
      <c r="AU972" s="120"/>
    </row>
    <row r="973" spans="27:47" x14ac:dyDescent="0.2">
      <c r="AA973" s="120"/>
      <c r="AB973" s="120"/>
      <c r="AC973" s="120"/>
      <c r="AD973" s="120"/>
      <c r="AE973" s="120"/>
      <c r="AF973" s="135"/>
      <c r="AG973" s="136"/>
      <c r="AN973" s="120"/>
      <c r="AO973" s="120"/>
      <c r="AP973" s="120"/>
      <c r="AQ973" s="120"/>
      <c r="AR973" s="120"/>
      <c r="AS973" s="120"/>
      <c r="AT973" s="120"/>
      <c r="AU973" s="120"/>
    </row>
    <row r="974" spans="27:47" x14ac:dyDescent="0.2">
      <c r="AA974" s="120"/>
      <c r="AB974" s="120"/>
      <c r="AC974" s="120"/>
      <c r="AD974" s="120"/>
      <c r="AE974" s="120"/>
      <c r="AF974" s="135"/>
      <c r="AG974" s="136"/>
      <c r="AN974" s="120"/>
      <c r="AO974" s="120"/>
      <c r="AP974" s="120"/>
      <c r="AQ974" s="120"/>
      <c r="AR974" s="120"/>
      <c r="AS974" s="120"/>
      <c r="AT974" s="120"/>
      <c r="AU974" s="120"/>
    </row>
    <row r="975" spans="27:47" x14ac:dyDescent="0.2">
      <c r="AA975" s="120"/>
      <c r="AB975" s="120"/>
      <c r="AC975" s="120"/>
      <c r="AD975" s="120"/>
      <c r="AE975" s="120"/>
      <c r="AF975" s="135"/>
      <c r="AG975" s="136"/>
      <c r="AN975" s="120"/>
      <c r="AO975" s="120"/>
      <c r="AP975" s="120"/>
      <c r="AQ975" s="120"/>
      <c r="AR975" s="120"/>
      <c r="AS975" s="120"/>
      <c r="AT975" s="120"/>
      <c r="AU975" s="120"/>
    </row>
    <row r="976" spans="27:47" x14ac:dyDescent="0.2">
      <c r="AA976" s="120"/>
      <c r="AB976" s="120"/>
      <c r="AC976" s="120"/>
      <c r="AD976" s="120"/>
      <c r="AE976" s="120"/>
      <c r="AF976" s="135"/>
      <c r="AG976" s="136"/>
      <c r="AN976" s="120"/>
      <c r="AO976" s="120"/>
      <c r="AP976" s="120"/>
      <c r="AQ976" s="120"/>
      <c r="AR976" s="120"/>
      <c r="AS976" s="120"/>
      <c r="AT976" s="120"/>
      <c r="AU976" s="120"/>
    </row>
    <row r="977" spans="27:47" x14ac:dyDescent="0.2">
      <c r="AA977" s="120"/>
      <c r="AB977" s="120"/>
      <c r="AC977" s="120"/>
      <c r="AD977" s="120"/>
      <c r="AE977" s="120"/>
      <c r="AF977" s="135"/>
      <c r="AG977" s="136"/>
      <c r="AN977" s="120"/>
      <c r="AO977" s="120"/>
      <c r="AP977" s="120"/>
      <c r="AQ977" s="120"/>
      <c r="AR977" s="120"/>
      <c r="AS977" s="120"/>
      <c r="AT977" s="120"/>
      <c r="AU977" s="120"/>
    </row>
    <row r="978" spans="27:47" x14ac:dyDescent="0.2">
      <c r="AA978" s="120"/>
      <c r="AB978" s="120"/>
      <c r="AC978" s="120"/>
      <c r="AD978" s="120"/>
      <c r="AE978" s="120"/>
      <c r="AF978" s="135"/>
      <c r="AG978" s="136"/>
      <c r="AN978" s="120"/>
      <c r="AO978" s="120"/>
      <c r="AP978" s="120"/>
      <c r="AQ978" s="120"/>
      <c r="AR978" s="120"/>
      <c r="AS978" s="120"/>
      <c r="AT978" s="120"/>
      <c r="AU978" s="120"/>
    </row>
    <row r="979" spans="27:47" x14ac:dyDescent="0.2">
      <c r="AA979" s="120"/>
      <c r="AB979" s="120"/>
      <c r="AC979" s="120"/>
      <c r="AD979" s="120"/>
      <c r="AE979" s="120"/>
      <c r="AF979" s="135"/>
      <c r="AG979" s="136"/>
      <c r="AN979" s="120"/>
      <c r="AO979" s="120"/>
      <c r="AP979" s="120"/>
      <c r="AQ979" s="120"/>
      <c r="AR979" s="120"/>
      <c r="AS979" s="120"/>
      <c r="AT979" s="120"/>
      <c r="AU979" s="120"/>
    </row>
    <row r="980" spans="27:47" x14ac:dyDescent="0.2">
      <c r="AA980" s="120"/>
      <c r="AB980" s="120"/>
      <c r="AC980" s="120"/>
      <c r="AD980" s="120"/>
      <c r="AE980" s="120"/>
      <c r="AF980" s="135"/>
      <c r="AG980" s="136"/>
      <c r="AN980" s="120"/>
      <c r="AO980" s="120"/>
      <c r="AP980" s="120"/>
      <c r="AQ980" s="120"/>
      <c r="AR980" s="120"/>
      <c r="AS980" s="120"/>
      <c r="AT980" s="120"/>
      <c r="AU980" s="120"/>
    </row>
    <row r="981" spans="27:47" x14ac:dyDescent="0.2">
      <c r="AA981" s="120"/>
      <c r="AB981" s="120"/>
      <c r="AC981" s="120"/>
      <c r="AD981" s="120"/>
      <c r="AE981" s="120"/>
      <c r="AF981" s="135"/>
      <c r="AG981" s="136"/>
      <c r="AN981" s="120"/>
      <c r="AO981" s="120"/>
      <c r="AP981" s="120"/>
      <c r="AQ981" s="120"/>
      <c r="AR981" s="120"/>
      <c r="AS981" s="120"/>
      <c r="AT981" s="120"/>
      <c r="AU981" s="120"/>
    </row>
    <row r="982" spans="27:47" x14ac:dyDescent="0.2">
      <c r="AA982" s="120"/>
      <c r="AB982" s="120"/>
      <c r="AC982" s="120"/>
      <c r="AD982" s="120"/>
      <c r="AE982" s="120"/>
      <c r="AF982" s="135"/>
      <c r="AG982" s="136"/>
      <c r="AN982" s="120"/>
      <c r="AO982" s="120"/>
      <c r="AP982" s="120"/>
      <c r="AQ982" s="120"/>
      <c r="AR982" s="120"/>
      <c r="AS982" s="120"/>
      <c r="AT982" s="120"/>
      <c r="AU982" s="120"/>
    </row>
    <row r="983" spans="27:47" x14ac:dyDescent="0.2">
      <c r="AA983" s="120"/>
      <c r="AB983" s="120"/>
      <c r="AC983" s="120"/>
      <c r="AD983" s="120"/>
      <c r="AE983" s="120"/>
      <c r="AF983" s="135"/>
      <c r="AG983" s="136"/>
      <c r="AN983" s="120"/>
      <c r="AO983" s="120"/>
      <c r="AP983" s="120"/>
      <c r="AQ983" s="120"/>
      <c r="AR983" s="120"/>
      <c r="AS983" s="120"/>
      <c r="AT983" s="120"/>
      <c r="AU983" s="120"/>
    </row>
    <row r="984" spans="27:47" x14ac:dyDescent="0.2">
      <c r="AA984" s="120"/>
      <c r="AB984" s="120"/>
      <c r="AC984" s="120"/>
      <c r="AD984" s="120"/>
      <c r="AE984" s="120"/>
      <c r="AF984" s="135"/>
      <c r="AG984" s="136"/>
      <c r="AN984" s="120"/>
      <c r="AO984" s="120"/>
      <c r="AP984" s="120"/>
      <c r="AQ984" s="120"/>
      <c r="AR984" s="120"/>
      <c r="AS984" s="120"/>
      <c r="AT984" s="120"/>
      <c r="AU984" s="120"/>
    </row>
    <row r="985" spans="27:47" x14ac:dyDescent="0.2">
      <c r="AA985" s="120"/>
      <c r="AB985" s="120"/>
      <c r="AC985" s="120"/>
      <c r="AD985" s="120"/>
      <c r="AE985" s="120"/>
      <c r="AF985" s="135"/>
      <c r="AG985" s="136"/>
      <c r="AN985" s="120"/>
      <c r="AO985" s="120"/>
      <c r="AP985" s="120"/>
      <c r="AQ985" s="120"/>
      <c r="AR985" s="120"/>
      <c r="AS985" s="120"/>
      <c r="AT985" s="120"/>
      <c r="AU985" s="120"/>
    </row>
    <row r="986" spans="27:47" x14ac:dyDescent="0.2">
      <c r="AA986" s="120"/>
      <c r="AB986" s="120"/>
      <c r="AC986" s="120"/>
      <c r="AD986" s="120"/>
      <c r="AE986" s="120"/>
      <c r="AF986" s="135"/>
      <c r="AG986" s="136"/>
      <c r="AN986" s="120"/>
      <c r="AO986" s="120"/>
      <c r="AP986" s="120"/>
      <c r="AQ986" s="120"/>
      <c r="AR986" s="120"/>
      <c r="AS986" s="120"/>
      <c r="AT986" s="120"/>
      <c r="AU986" s="120"/>
    </row>
    <row r="987" spans="27:47" x14ac:dyDescent="0.2">
      <c r="AA987" s="120"/>
      <c r="AB987" s="120"/>
      <c r="AC987" s="120"/>
      <c r="AD987" s="120"/>
      <c r="AE987" s="120"/>
      <c r="AF987" s="135"/>
      <c r="AG987" s="136"/>
      <c r="AN987" s="120"/>
      <c r="AO987" s="120"/>
      <c r="AP987" s="120"/>
      <c r="AQ987" s="120"/>
      <c r="AR987" s="120"/>
      <c r="AS987" s="120"/>
      <c r="AT987" s="120"/>
      <c r="AU987" s="120"/>
    </row>
    <row r="988" spans="27:47" x14ac:dyDescent="0.2">
      <c r="AA988" s="120"/>
      <c r="AB988" s="120"/>
      <c r="AC988" s="120"/>
      <c r="AD988" s="120"/>
      <c r="AE988" s="120"/>
      <c r="AF988" s="135"/>
      <c r="AG988" s="136"/>
      <c r="AN988" s="120"/>
      <c r="AO988" s="120"/>
      <c r="AP988" s="120"/>
      <c r="AQ988" s="120"/>
      <c r="AR988" s="120"/>
      <c r="AS988" s="120"/>
      <c r="AT988" s="120"/>
      <c r="AU988" s="120"/>
    </row>
    <row r="989" spans="27:47" x14ac:dyDescent="0.2">
      <c r="AA989" s="120"/>
      <c r="AB989" s="120"/>
      <c r="AC989" s="120"/>
      <c r="AD989" s="120"/>
      <c r="AE989" s="120"/>
      <c r="AF989" s="135"/>
      <c r="AG989" s="136"/>
      <c r="AN989" s="120"/>
      <c r="AO989" s="120"/>
      <c r="AP989" s="120"/>
      <c r="AQ989" s="120"/>
      <c r="AR989" s="120"/>
      <c r="AS989" s="120"/>
      <c r="AT989" s="120"/>
      <c r="AU989" s="120"/>
    </row>
    <row r="990" spans="27:47" x14ac:dyDescent="0.2">
      <c r="AA990" s="120"/>
      <c r="AB990" s="120"/>
      <c r="AC990" s="120"/>
      <c r="AD990" s="120"/>
      <c r="AE990" s="120"/>
      <c r="AF990" s="135"/>
      <c r="AG990" s="136"/>
      <c r="AN990" s="120"/>
      <c r="AO990" s="120"/>
      <c r="AP990" s="120"/>
      <c r="AQ990" s="120"/>
      <c r="AR990" s="120"/>
      <c r="AS990" s="120"/>
      <c r="AT990" s="120"/>
      <c r="AU990" s="120"/>
    </row>
    <row r="991" spans="27:47" x14ac:dyDescent="0.2">
      <c r="AA991" s="120"/>
      <c r="AB991" s="120"/>
      <c r="AC991" s="120"/>
      <c r="AD991" s="120"/>
      <c r="AE991" s="120"/>
      <c r="AF991" s="135"/>
      <c r="AG991" s="136"/>
      <c r="AN991" s="120"/>
      <c r="AO991" s="120"/>
      <c r="AP991" s="120"/>
      <c r="AQ991" s="120"/>
      <c r="AR991" s="120"/>
      <c r="AS991" s="120"/>
      <c r="AT991" s="120"/>
      <c r="AU991" s="120"/>
    </row>
    <row r="992" spans="27:47" x14ac:dyDescent="0.2">
      <c r="AA992" s="120"/>
      <c r="AB992" s="120"/>
      <c r="AC992" s="120"/>
      <c r="AD992" s="120"/>
      <c r="AE992" s="120"/>
      <c r="AF992" s="135"/>
      <c r="AG992" s="136"/>
      <c r="AN992" s="120"/>
      <c r="AO992" s="120"/>
      <c r="AP992" s="120"/>
      <c r="AQ992" s="120"/>
      <c r="AR992" s="120"/>
      <c r="AS992" s="120"/>
      <c r="AT992" s="120"/>
      <c r="AU992" s="120"/>
    </row>
    <row r="993" spans="27:47" x14ac:dyDescent="0.2">
      <c r="AA993" s="120"/>
      <c r="AB993" s="120"/>
      <c r="AC993" s="120"/>
      <c r="AD993" s="120"/>
      <c r="AE993" s="120"/>
      <c r="AF993" s="135"/>
      <c r="AG993" s="136"/>
      <c r="AN993" s="120"/>
      <c r="AO993" s="120"/>
      <c r="AP993" s="120"/>
      <c r="AQ993" s="120"/>
      <c r="AR993" s="120"/>
      <c r="AS993" s="120"/>
      <c r="AT993" s="120"/>
      <c r="AU993" s="120"/>
    </row>
    <row r="994" spans="27:47" x14ac:dyDescent="0.2">
      <c r="AA994" s="120"/>
      <c r="AB994" s="120"/>
      <c r="AC994" s="120"/>
      <c r="AD994" s="120"/>
      <c r="AE994" s="120"/>
      <c r="AF994" s="135"/>
      <c r="AG994" s="136"/>
      <c r="AN994" s="120"/>
      <c r="AO994" s="120"/>
      <c r="AP994" s="120"/>
      <c r="AQ994" s="120"/>
      <c r="AR994" s="120"/>
      <c r="AS994" s="120"/>
      <c r="AT994" s="120"/>
      <c r="AU994" s="120"/>
    </row>
    <row r="995" spans="27:47" x14ac:dyDescent="0.2">
      <c r="AA995" s="120"/>
      <c r="AB995" s="120"/>
      <c r="AC995" s="120"/>
      <c r="AD995" s="120"/>
      <c r="AE995" s="120"/>
      <c r="AF995" s="135"/>
      <c r="AG995" s="136"/>
      <c r="AN995" s="120"/>
      <c r="AO995" s="120"/>
      <c r="AP995" s="120"/>
      <c r="AQ995" s="120"/>
      <c r="AR995" s="120"/>
      <c r="AS995" s="120"/>
      <c r="AT995" s="120"/>
      <c r="AU995" s="120"/>
    </row>
    <row r="996" spans="27:47" x14ac:dyDescent="0.2">
      <c r="AA996" s="120"/>
      <c r="AB996" s="120"/>
      <c r="AC996" s="120"/>
      <c r="AD996" s="120"/>
      <c r="AE996" s="120"/>
      <c r="AF996" s="135"/>
      <c r="AG996" s="136"/>
      <c r="AN996" s="120"/>
      <c r="AO996" s="120"/>
      <c r="AP996" s="120"/>
      <c r="AQ996" s="120"/>
      <c r="AR996" s="120"/>
      <c r="AS996" s="120"/>
      <c r="AT996" s="120"/>
      <c r="AU996" s="120"/>
    </row>
    <row r="997" spans="27:47" x14ac:dyDescent="0.2">
      <c r="AA997" s="120"/>
      <c r="AB997" s="120"/>
      <c r="AC997" s="120"/>
      <c r="AD997" s="120"/>
      <c r="AE997" s="120"/>
      <c r="AF997" s="135"/>
      <c r="AG997" s="136"/>
      <c r="AN997" s="120"/>
      <c r="AO997" s="120"/>
      <c r="AP997" s="120"/>
      <c r="AQ997" s="120"/>
      <c r="AR997" s="120"/>
      <c r="AS997" s="120"/>
      <c r="AT997" s="120"/>
      <c r="AU997" s="120"/>
    </row>
    <row r="998" spans="27:47" x14ac:dyDescent="0.2">
      <c r="AA998" s="120"/>
      <c r="AB998" s="120"/>
      <c r="AC998" s="120"/>
      <c r="AD998" s="120"/>
      <c r="AE998" s="120"/>
      <c r="AF998" s="135"/>
      <c r="AG998" s="136"/>
      <c r="AN998" s="120"/>
      <c r="AO998" s="120"/>
      <c r="AP998" s="120"/>
      <c r="AQ998" s="120"/>
      <c r="AR998" s="120"/>
      <c r="AS998" s="120"/>
      <c r="AT998" s="120"/>
      <c r="AU998" s="120"/>
    </row>
    <row r="999" spans="27:47" x14ac:dyDescent="0.2">
      <c r="AA999" s="120"/>
      <c r="AB999" s="120"/>
      <c r="AC999" s="120"/>
      <c r="AD999" s="120"/>
      <c r="AE999" s="120"/>
      <c r="AF999" s="135"/>
      <c r="AG999" s="136"/>
      <c r="AN999" s="120"/>
      <c r="AO999" s="120"/>
      <c r="AP999" s="120"/>
      <c r="AQ999" s="120"/>
      <c r="AR999" s="120"/>
      <c r="AS999" s="120"/>
      <c r="AT999" s="120"/>
      <c r="AU999" s="120"/>
    </row>
    <row r="1000" spans="27:47" x14ac:dyDescent="0.2">
      <c r="AA1000" s="120"/>
      <c r="AB1000" s="120"/>
      <c r="AC1000" s="120"/>
      <c r="AD1000" s="120"/>
      <c r="AE1000" s="120"/>
      <c r="AF1000" s="135"/>
      <c r="AG1000" s="136"/>
      <c r="AN1000" s="120"/>
      <c r="AO1000" s="120"/>
      <c r="AP1000" s="120"/>
      <c r="AQ1000" s="120"/>
      <c r="AR1000" s="120"/>
      <c r="AS1000" s="120"/>
      <c r="AT1000" s="120"/>
      <c r="AU1000" s="120"/>
    </row>
    <row r="1001" spans="27:47" x14ac:dyDescent="0.2">
      <c r="AA1001" s="120"/>
      <c r="AB1001" s="120"/>
      <c r="AC1001" s="120"/>
      <c r="AD1001" s="120"/>
      <c r="AE1001" s="120"/>
      <c r="AF1001" s="135"/>
      <c r="AG1001" s="136"/>
      <c r="AN1001" s="120"/>
      <c r="AO1001" s="120"/>
      <c r="AP1001" s="120"/>
      <c r="AQ1001" s="120"/>
      <c r="AR1001" s="120"/>
      <c r="AS1001" s="120"/>
      <c r="AT1001" s="120"/>
      <c r="AU1001" s="120"/>
    </row>
    <row r="1002" spans="27:47" x14ac:dyDescent="0.2">
      <c r="AA1002" s="120"/>
      <c r="AB1002" s="120"/>
      <c r="AC1002" s="120"/>
      <c r="AD1002" s="120"/>
      <c r="AE1002" s="120"/>
      <c r="AF1002" s="135"/>
      <c r="AG1002" s="136"/>
      <c r="AN1002" s="120"/>
      <c r="AO1002" s="120"/>
      <c r="AP1002" s="120"/>
      <c r="AQ1002" s="120"/>
      <c r="AR1002" s="120"/>
      <c r="AS1002" s="120"/>
      <c r="AT1002" s="120"/>
      <c r="AU1002" s="120"/>
    </row>
    <row r="1003" spans="27:47" x14ac:dyDescent="0.2">
      <c r="AA1003" s="120"/>
      <c r="AB1003" s="120"/>
      <c r="AC1003" s="120"/>
      <c r="AD1003" s="120"/>
      <c r="AE1003" s="120"/>
      <c r="AF1003" s="135"/>
      <c r="AG1003" s="136"/>
      <c r="AN1003" s="120"/>
      <c r="AO1003" s="120"/>
      <c r="AP1003" s="120"/>
      <c r="AQ1003" s="120"/>
      <c r="AR1003" s="120"/>
      <c r="AS1003" s="120"/>
      <c r="AT1003" s="120"/>
      <c r="AU1003" s="120"/>
    </row>
    <row r="1004" spans="27:47" x14ac:dyDescent="0.2">
      <c r="AA1004" s="120"/>
      <c r="AB1004" s="120"/>
      <c r="AC1004" s="120"/>
      <c r="AD1004" s="120"/>
      <c r="AE1004" s="120"/>
      <c r="AF1004" s="135"/>
      <c r="AG1004" s="136"/>
      <c r="AN1004" s="120"/>
      <c r="AO1004" s="120"/>
      <c r="AP1004" s="120"/>
      <c r="AQ1004" s="120"/>
      <c r="AR1004" s="120"/>
      <c r="AS1004" s="120"/>
      <c r="AT1004" s="120"/>
      <c r="AU1004" s="120"/>
    </row>
    <row r="1005" spans="27:47" x14ac:dyDescent="0.2">
      <c r="AA1005" s="120"/>
      <c r="AB1005" s="120"/>
      <c r="AC1005" s="120"/>
      <c r="AD1005" s="120"/>
      <c r="AE1005" s="120"/>
      <c r="AF1005" s="135"/>
      <c r="AG1005" s="136"/>
      <c r="AN1005" s="120"/>
      <c r="AO1005" s="120"/>
      <c r="AP1005" s="120"/>
      <c r="AQ1005" s="120"/>
      <c r="AR1005" s="120"/>
      <c r="AS1005" s="120"/>
      <c r="AT1005" s="120"/>
      <c r="AU1005" s="120"/>
    </row>
    <row r="1006" spans="27:47" x14ac:dyDescent="0.2">
      <c r="AA1006" s="120"/>
      <c r="AB1006" s="120"/>
      <c r="AC1006" s="120"/>
      <c r="AD1006" s="120"/>
      <c r="AE1006" s="120"/>
      <c r="AF1006" s="135"/>
      <c r="AG1006" s="136"/>
      <c r="AN1006" s="120"/>
      <c r="AO1006" s="120"/>
      <c r="AP1006" s="120"/>
      <c r="AQ1006" s="120"/>
      <c r="AR1006" s="120"/>
      <c r="AS1006" s="120"/>
      <c r="AT1006" s="120"/>
      <c r="AU1006" s="120"/>
    </row>
    <row r="1007" spans="27:47" x14ac:dyDescent="0.2">
      <c r="AA1007" s="120"/>
      <c r="AB1007" s="120"/>
      <c r="AC1007" s="120"/>
      <c r="AD1007" s="120"/>
      <c r="AE1007" s="120"/>
      <c r="AF1007" s="135"/>
      <c r="AG1007" s="136"/>
      <c r="AN1007" s="120"/>
      <c r="AO1007" s="120"/>
      <c r="AP1007" s="120"/>
      <c r="AQ1007" s="120"/>
      <c r="AR1007" s="120"/>
      <c r="AS1007" s="120"/>
      <c r="AT1007" s="120"/>
      <c r="AU1007" s="120"/>
    </row>
    <row r="1008" spans="27:47" x14ac:dyDescent="0.2">
      <c r="AA1008" s="120"/>
      <c r="AB1008" s="120"/>
      <c r="AC1008" s="120"/>
      <c r="AD1008" s="120"/>
      <c r="AE1008" s="120"/>
      <c r="AF1008" s="135"/>
      <c r="AG1008" s="136"/>
      <c r="AN1008" s="120"/>
      <c r="AO1008" s="120"/>
      <c r="AP1008" s="120"/>
      <c r="AQ1008" s="120"/>
      <c r="AR1008" s="120"/>
      <c r="AS1008" s="120"/>
      <c r="AT1008" s="120"/>
      <c r="AU1008" s="120"/>
    </row>
    <row r="1009" spans="27:47" x14ac:dyDescent="0.2">
      <c r="AA1009" s="120"/>
      <c r="AB1009" s="120"/>
      <c r="AC1009" s="120"/>
      <c r="AD1009" s="120"/>
      <c r="AE1009" s="120"/>
      <c r="AF1009" s="135"/>
      <c r="AG1009" s="136"/>
      <c r="AN1009" s="120"/>
      <c r="AO1009" s="120"/>
      <c r="AP1009" s="120"/>
      <c r="AQ1009" s="120"/>
      <c r="AR1009" s="120"/>
      <c r="AS1009" s="120"/>
      <c r="AT1009" s="120"/>
      <c r="AU1009" s="120"/>
    </row>
    <row r="1010" spans="27:47" x14ac:dyDescent="0.2">
      <c r="AA1010" s="120"/>
      <c r="AB1010" s="120"/>
      <c r="AC1010" s="120"/>
      <c r="AD1010" s="120"/>
      <c r="AE1010" s="120"/>
      <c r="AF1010" s="135"/>
      <c r="AG1010" s="136"/>
      <c r="AN1010" s="120"/>
      <c r="AO1010" s="120"/>
      <c r="AP1010" s="120"/>
      <c r="AQ1010" s="120"/>
      <c r="AR1010" s="120"/>
      <c r="AS1010" s="120"/>
      <c r="AT1010" s="120"/>
      <c r="AU1010" s="120"/>
    </row>
    <row r="1011" spans="27:47" x14ac:dyDescent="0.2">
      <c r="AA1011" s="120"/>
      <c r="AB1011" s="120"/>
      <c r="AC1011" s="120"/>
      <c r="AD1011" s="120"/>
      <c r="AE1011" s="120"/>
      <c r="AF1011" s="135"/>
      <c r="AG1011" s="136"/>
      <c r="AN1011" s="120"/>
      <c r="AO1011" s="120"/>
      <c r="AP1011" s="120"/>
      <c r="AQ1011" s="120"/>
      <c r="AR1011" s="120"/>
      <c r="AS1011" s="120"/>
      <c r="AT1011" s="120"/>
      <c r="AU1011" s="120"/>
    </row>
    <row r="1012" spans="27:47" x14ac:dyDescent="0.2">
      <c r="AA1012" s="120"/>
      <c r="AB1012" s="120"/>
      <c r="AC1012" s="120"/>
      <c r="AD1012" s="120"/>
      <c r="AE1012" s="120"/>
      <c r="AF1012" s="135"/>
      <c r="AG1012" s="136"/>
      <c r="AN1012" s="120"/>
      <c r="AO1012" s="120"/>
      <c r="AP1012" s="120"/>
      <c r="AQ1012" s="120"/>
      <c r="AR1012" s="120"/>
      <c r="AS1012" s="120"/>
      <c r="AT1012" s="120"/>
      <c r="AU1012" s="120"/>
    </row>
    <row r="1013" spans="27:47" x14ac:dyDescent="0.2">
      <c r="AA1013" s="120"/>
      <c r="AB1013" s="120"/>
      <c r="AC1013" s="120"/>
      <c r="AD1013" s="120"/>
      <c r="AE1013" s="120"/>
      <c r="AF1013" s="135"/>
      <c r="AG1013" s="136"/>
      <c r="AN1013" s="120"/>
      <c r="AO1013" s="120"/>
      <c r="AP1013" s="120"/>
      <c r="AQ1013" s="120"/>
      <c r="AR1013" s="120"/>
      <c r="AS1013" s="120"/>
      <c r="AT1013" s="120"/>
      <c r="AU1013" s="120"/>
    </row>
    <row r="1014" spans="27:47" x14ac:dyDescent="0.2">
      <c r="AA1014" s="120"/>
      <c r="AB1014" s="120"/>
      <c r="AC1014" s="120"/>
      <c r="AD1014" s="120"/>
      <c r="AE1014" s="120"/>
      <c r="AF1014" s="135"/>
      <c r="AG1014" s="136"/>
      <c r="AN1014" s="120"/>
      <c r="AO1014" s="120"/>
      <c r="AP1014" s="120"/>
      <c r="AQ1014" s="120"/>
      <c r="AR1014" s="120"/>
      <c r="AS1014" s="120"/>
      <c r="AT1014" s="120"/>
      <c r="AU1014" s="120"/>
    </row>
    <row r="1015" spans="27:47" x14ac:dyDescent="0.2">
      <c r="AA1015" s="120"/>
      <c r="AB1015" s="120"/>
      <c r="AC1015" s="120"/>
      <c r="AD1015" s="120"/>
      <c r="AE1015" s="120"/>
      <c r="AF1015" s="135"/>
      <c r="AG1015" s="136"/>
      <c r="AN1015" s="120"/>
      <c r="AO1015" s="120"/>
      <c r="AP1015" s="120"/>
      <c r="AQ1015" s="120"/>
      <c r="AR1015" s="120"/>
      <c r="AS1015" s="120"/>
      <c r="AT1015" s="120"/>
      <c r="AU1015" s="120"/>
    </row>
    <row r="1016" spans="27:47" x14ac:dyDescent="0.2">
      <c r="AA1016" s="120"/>
      <c r="AB1016" s="120"/>
      <c r="AC1016" s="120"/>
      <c r="AD1016" s="120"/>
      <c r="AE1016" s="120"/>
      <c r="AF1016" s="135"/>
      <c r="AG1016" s="136"/>
      <c r="AN1016" s="120"/>
      <c r="AO1016" s="120"/>
      <c r="AP1016" s="120"/>
      <c r="AQ1016" s="120"/>
      <c r="AR1016" s="120"/>
      <c r="AS1016" s="120"/>
      <c r="AT1016" s="120"/>
      <c r="AU1016" s="120"/>
    </row>
    <row r="1017" spans="27:47" x14ac:dyDescent="0.2">
      <c r="AA1017" s="120"/>
      <c r="AB1017" s="120"/>
      <c r="AC1017" s="120"/>
      <c r="AD1017" s="120"/>
      <c r="AE1017" s="120"/>
      <c r="AF1017" s="135"/>
      <c r="AG1017" s="136"/>
      <c r="AN1017" s="120"/>
      <c r="AO1017" s="120"/>
      <c r="AP1017" s="120"/>
      <c r="AQ1017" s="120"/>
      <c r="AR1017" s="120"/>
      <c r="AS1017" s="120"/>
      <c r="AT1017" s="120"/>
      <c r="AU1017" s="120"/>
    </row>
    <row r="1018" spans="27:47" x14ac:dyDescent="0.2">
      <c r="AA1018" s="120"/>
      <c r="AB1018" s="120"/>
      <c r="AC1018" s="120"/>
      <c r="AD1018" s="120"/>
      <c r="AE1018" s="120"/>
      <c r="AF1018" s="135"/>
      <c r="AG1018" s="136"/>
      <c r="AN1018" s="120"/>
      <c r="AO1018" s="120"/>
      <c r="AP1018" s="120"/>
      <c r="AQ1018" s="120"/>
      <c r="AR1018" s="120"/>
      <c r="AS1018" s="120"/>
      <c r="AT1018" s="120"/>
      <c r="AU1018" s="120"/>
    </row>
    <row r="1019" spans="27:47" x14ac:dyDescent="0.2">
      <c r="AA1019" s="120"/>
      <c r="AB1019" s="120"/>
      <c r="AC1019" s="120"/>
      <c r="AD1019" s="120"/>
      <c r="AE1019" s="120"/>
      <c r="AF1019" s="135"/>
      <c r="AG1019" s="136"/>
      <c r="AN1019" s="120"/>
      <c r="AO1019" s="120"/>
      <c r="AP1019" s="120"/>
      <c r="AQ1019" s="120"/>
      <c r="AR1019" s="120"/>
      <c r="AS1019" s="120"/>
      <c r="AT1019" s="120"/>
      <c r="AU1019" s="120"/>
    </row>
    <row r="1020" spans="27:47" x14ac:dyDescent="0.2">
      <c r="AA1020" s="120"/>
      <c r="AB1020" s="120"/>
      <c r="AC1020" s="120"/>
      <c r="AD1020" s="120"/>
      <c r="AE1020" s="120"/>
      <c r="AF1020" s="135"/>
      <c r="AG1020" s="136"/>
      <c r="AN1020" s="120"/>
      <c r="AO1020" s="120"/>
      <c r="AP1020" s="120"/>
      <c r="AQ1020" s="120"/>
      <c r="AR1020" s="120"/>
      <c r="AS1020" s="120"/>
      <c r="AT1020" s="120"/>
      <c r="AU1020" s="120"/>
    </row>
    <row r="1021" spans="27:47" x14ac:dyDescent="0.2">
      <c r="AA1021" s="120"/>
      <c r="AB1021" s="120"/>
      <c r="AC1021" s="120"/>
      <c r="AD1021" s="120"/>
      <c r="AE1021" s="120"/>
      <c r="AF1021" s="135"/>
      <c r="AG1021" s="136"/>
      <c r="AN1021" s="120"/>
      <c r="AO1021" s="120"/>
      <c r="AP1021" s="120"/>
      <c r="AQ1021" s="120"/>
      <c r="AR1021" s="120"/>
      <c r="AS1021" s="120"/>
      <c r="AT1021" s="120"/>
      <c r="AU1021" s="120"/>
    </row>
    <row r="1022" spans="27:47" x14ac:dyDescent="0.2">
      <c r="AA1022" s="120"/>
      <c r="AB1022" s="120"/>
      <c r="AC1022" s="120"/>
      <c r="AD1022" s="120"/>
      <c r="AE1022" s="120"/>
      <c r="AF1022" s="135"/>
      <c r="AG1022" s="136"/>
      <c r="AN1022" s="120"/>
      <c r="AO1022" s="120"/>
      <c r="AP1022" s="120"/>
      <c r="AQ1022" s="120"/>
      <c r="AR1022" s="120"/>
      <c r="AS1022" s="120"/>
      <c r="AT1022" s="120"/>
      <c r="AU1022" s="120"/>
    </row>
    <row r="1023" spans="27:47" x14ac:dyDescent="0.2">
      <c r="AA1023" s="120"/>
      <c r="AB1023" s="120"/>
      <c r="AC1023" s="120"/>
      <c r="AD1023" s="120"/>
      <c r="AE1023" s="120"/>
      <c r="AF1023" s="135"/>
      <c r="AG1023" s="136"/>
      <c r="AN1023" s="120"/>
      <c r="AO1023" s="120"/>
      <c r="AP1023" s="120"/>
      <c r="AQ1023" s="120"/>
      <c r="AR1023" s="120"/>
      <c r="AS1023" s="120"/>
      <c r="AT1023" s="120"/>
      <c r="AU1023" s="120"/>
    </row>
    <row r="1024" spans="27:47" x14ac:dyDescent="0.2">
      <c r="AA1024" s="120"/>
      <c r="AB1024" s="120"/>
      <c r="AC1024" s="120"/>
      <c r="AD1024" s="120"/>
      <c r="AE1024" s="120"/>
      <c r="AF1024" s="135"/>
      <c r="AG1024" s="136"/>
      <c r="AN1024" s="120"/>
      <c r="AO1024" s="120"/>
      <c r="AP1024" s="120"/>
      <c r="AQ1024" s="120"/>
      <c r="AR1024" s="120"/>
      <c r="AS1024" s="120"/>
      <c r="AT1024" s="120"/>
      <c r="AU1024" s="120"/>
    </row>
    <row r="1025" spans="27:47" x14ac:dyDescent="0.2">
      <c r="AA1025" s="120"/>
      <c r="AB1025" s="120"/>
      <c r="AC1025" s="120"/>
      <c r="AD1025" s="120"/>
      <c r="AE1025" s="120"/>
      <c r="AF1025" s="135"/>
      <c r="AG1025" s="136"/>
      <c r="AN1025" s="120"/>
      <c r="AO1025" s="120"/>
      <c r="AP1025" s="120"/>
      <c r="AQ1025" s="120"/>
      <c r="AR1025" s="120"/>
      <c r="AS1025" s="120"/>
      <c r="AT1025" s="120"/>
      <c r="AU1025" s="120"/>
    </row>
    <row r="1026" spans="27:47" x14ac:dyDescent="0.2">
      <c r="AA1026" s="120"/>
      <c r="AB1026" s="120"/>
      <c r="AC1026" s="120"/>
      <c r="AD1026" s="120"/>
      <c r="AE1026" s="120"/>
      <c r="AF1026" s="135"/>
      <c r="AG1026" s="136"/>
      <c r="AN1026" s="120"/>
      <c r="AO1026" s="120"/>
      <c r="AP1026" s="120"/>
      <c r="AQ1026" s="120"/>
      <c r="AR1026" s="120"/>
      <c r="AS1026" s="120"/>
      <c r="AT1026" s="120"/>
      <c r="AU1026" s="120"/>
    </row>
    <row r="1027" spans="27:47" x14ac:dyDescent="0.2">
      <c r="AA1027" s="120"/>
      <c r="AB1027" s="120"/>
      <c r="AC1027" s="120"/>
      <c r="AD1027" s="120"/>
      <c r="AE1027" s="120"/>
      <c r="AF1027" s="135"/>
      <c r="AG1027" s="136"/>
      <c r="AN1027" s="120"/>
      <c r="AO1027" s="120"/>
      <c r="AP1027" s="120"/>
      <c r="AQ1027" s="120"/>
      <c r="AR1027" s="120"/>
      <c r="AS1027" s="120"/>
      <c r="AT1027" s="120"/>
      <c r="AU1027" s="120"/>
    </row>
    <row r="1028" spans="27:47" x14ac:dyDescent="0.2">
      <c r="AA1028" s="120"/>
      <c r="AB1028" s="120"/>
      <c r="AC1028" s="120"/>
      <c r="AD1028" s="120"/>
      <c r="AE1028" s="120"/>
      <c r="AF1028" s="135"/>
      <c r="AG1028" s="136"/>
      <c r="AN1028" s="120"/>
      <c r="AO1028" s="120"/>
      <c r="AP1028" s="120"/>
      <c r="AQ1028" s="120"/>
      <c r="AR1028" s="120"/>
      <c r="AS1028" s="120"/>
      <c r="AT1028" s="120"/>
      <c r="AU1028" s="120"/>
    </row>
    <row r="1029" spans="27:47" x14ac:dyDescent="0.2">
      <c r="AA1029" s="120"/>
      <c r="AB1029" s="120"/>
      <c r="AC1029" s="120"/>
      <c r="AD1029" s="120"/>
      <c r="AE1029" s="120"/>
      <c r="AF1029" s="135"/>
      <c r="AG1029" s="136"/>
      <c r="AN1029" s="120"/>
      <c r="AO1029" s="120"/>
      <c r="AP1029" s="120"/>
      <c r="AQ1029" s="120"/>
      <c r="AR1029" s="120"/>
      <c r="AS1029" s="120"/>
      <c r="AT1029" s="120"/>
      <c r="AU1029" s="120"/>
    </row>
    <row r="1030" spans="27:47" x14ac:dyDescent="0.2">
      <c r="AA1030" s="120"/>
      <c r="AB1030" s="120"/>
      <c r="AC1030" s="120"/>
      <c r="AD1030" s="120"/>
      <c r="AE1030" s="120"/>
      <c r="AF1030" s="135"/>
      <c r="AG1030" s="136"/>
      <c r="AN1030" s="120"/>
      <c r="AO1030" s="120"/>
      <c r="AP1030" s="120"/>
      <c r="AQ1030" s="120"/>
      <c r="AR1030" s="120"/>
      <c r="AS1030" s="120"/>
      <c r="AT1030" s="120"/>
      <c r="AU1030" s="120"/>
    </row>
    <row r="1031" spans="27:47" x14ac:dyDescent="0.2">
      <c r="AA1031" s="120"/>
      <c r="AB1031" s="120"/>
      <c r="AC1031" s="120"/>
      <c r="AD1031" s="120"/>
      <c r="AE1031" s="120"/>
      <c r="AF1031" s="135"/>
      <c r="AG1031" s="136"/>
      <c r="AN1031" s="120"/>
      <c r="AO1031" s="120"/>
      <c r="AP1031" s="120"/>
      <c r="AQ1031" s="120"/>
      <c r="AR1031" s="120"/>
      <c r="AS1031" s="120"/>
      <c r="AT1031" s="120"/>
      <c r="AU1031" s="120"/>
    </row>
    <row r="1032" spans="27:47" x14ac:dyDescent="0.2">
      <c r="AA1032" s="120"/>
      <c r="AB1032" s="120"/>
      <c r="AC1032" s="120"/>
      <c r="AD1032" s="120"/>
      <c r="AE1032" s="120"/>
      <c r="AF1032" s="135"/>
      <c r="AG1032" s="136"/>
      <c r="AN1032" s="120"/>
      <c r="AO1032" s="120"/>
      <c r="AP1032" s="120"/>
      <c r="AQ1032" s="120"/>
      <c r="AR1032" s="120"/>
      <c r="AS1032" s="120"/>
      <c r="AT1032" s="120"/>
      <c r="AU1032" s="120"/>
    </row>
    <row r="1033" spans="27:47" x14ac:dyDescent="0.2">
      <c r="AA1033" s="120"/>
      <c r="AB1033" s="120"/>
      <c r="AC1033" s="120"/>
      <c r="AD1033" s="120"/>
      <c r="AE1033" s="120"/>
      <c r="AF1033" s="135"/>
      <c r="AG1033" s="136"/>
      <c r="AN1033" s="120"/>
      <c r="AO1033" s="120"/>
      <c r="AP1033" s="120"/>
      <c r="AQ1033" s="120"/>
      <c r="AR1033" s="120"/>
      <c r="AS1033" s="120"/>
      <c r="AT1033" s="120"/>
      <c r="AU1033" s="120"/>
    </row>
    <row r="1034" spans="27:47" x14ac:dyDescent="0.2">
      <c r="AA1034" s="120"/>
      <c r="AB1034" s="120"/>
      <c r="AC1034" s="120"/>
      <c r="AD1034" s="120"/>
      <c r="AE1034" s="120"/>
      <c r="AF1034" s="135"/>
      <c r="AG1034" s="136"/>
      <c r="AN1034" s="120"/>
      <c r="AO1034" s="120"/>
      <c r="AP1034" s="120"/>
      <c r="AQ1034" s="120"/>
      <c r="AR1034" s="120"/>
      <c r="AS1034" s="120"/>
      <c r="AT1034" s="120"/>
      <c r="AU1034" s="120"/>
    </row>
    <row r="1035" spans="27:47" x14ac:dyDescent="0.2">
      <c r="AA1035" s="120"/>
      <c r="AB1035" s="120"/>
      <c r="AC1035" s="120"/>
      <c r="AD1035" s="120"/>
      <c r="AE1035" s="120"/>
      <c r="AF1035" s="135"/>
      <c r="AG1035" s="136"/>
      <c r="AN1035" s="120"/>
      <c r="AO1035" s="120"/>
      <c r="AP1035" s="120"/>
      <c r="AQ1035" s="120"/>
      <c r="AR1035" s="120"/>
      <c r="AS1035" s="120"/>
      <c r="AT1035" s="120"/>
      <c r="AU1035" s="120"/>
    </row>
    <row r="1036" spans="27:47" x14ac:dyDescent="0.2">
      <c r="AA1036" s="120"/>
      <c r="AB1036" s="120"/>
      <c r="AC1036" s="120"/>
      <c r="AD1036" s="120"/>
      <c r="AE1036" s="120"/>
      <c r="AF1036" s="135"/>
      <c r="AG1036" s="136"/>
      <c r="AN1036" s="120"/>
      <c r="AO1036" s="120"/>
      <c r="AP1036" s="120"/>
      <c r="AQ1036" s="120"/>
      <c r="AR1036" s="120"/>
      <c r="AS1036" s="120"/>
      <c r="AT1036" s="120"/>
      <c r="AU1036" s="120"/>
    </row>
    <row r="1037" spans="27:47" x14ac:dyDescent="0.2">
      <c r="AA1037" s="120"/>
      <c r="AB1037" s="120"/>
      <c r="AC1037" s="120"/>
      <c r="AD1037" s="120"/>
      <c r="AE1037" s="120"/>
      <c r="AF1037" s="135"/>
      <c r="AG1037" s="136"/>
      <c r="AN1037" s="120"/>
      <c r="AO1037" s="120"/>
      <c r="AP1037" s="120"/>
      <c r="AQ1037" s="120"/>
      <c r="AR1037" s="120"/>
      <c r="AS1037" s="120"/>
      <c r="AT1037" s="120"/>
      <c r="AU1037" s="120"/>
    </row>
    <row r="1038" spans="27:47" x14ac:dyDescent="0.2">
      <c r="AA1038" s="120"/>
      <c r="AB1038" s="120"/>
      <c r="AC1038" s="120"/>
      <c r="AD1038" s="120"/>
      <c r="AE1038" s="120"/>
      <c r="AF1038" s="135"/>
      <c r="AG1038" s="136"/>
      <c r="AN1038" s="120"/>
      <c r="AO1038" s="120"/>
      <c r="AP1038" s="120"/>
      <c r="AQ1038" s="120"/>
      <c r="AR1038" s="120"/>
      <c r="AS1038" s="120"/>
      <c r="AT1038" s="120"/>
      <c r="AU1038" s="120"/>
    </row>
    <row r="1039" spans="27:47" x14ac:dyDescent="0.2">
      <c r="AA1039" s="120"/>
      <c r="AB1039" s="120"/>
      <c r="AC1039" s="120"/>
      <c r="AD1039" s="120"/>
      <c r="AE1039" s="120"/>
      <c r="AF1039" s="135"/>
      <c r="AG1039" s="136"/>
      <c r="AN1039" s="120"/>
      <c r="AO1039" s="120"/>
      <c r="AP1039" s="120"/>
      <c r="AQ1039" s="120"/>
      <c r="AR1039" s="120"/>
      <c r="AS1039" s="120"/>
      <c r="AT1039" s="120"/>
      <c r="AU1039" s="120"/>
    </row>
    <row r="1040" spans="27:47" x14ac:dyDescent="0.2">
      <c r="AA1040" s="120"/>
      <c r="AB1040" s="120"/>
      <c r="AC1040" s="120"/>
      <c r="AD1040" s="120"/>
      <c r="AE1040" s="120"/>
      <c r="AF1040" s="135"/>
      <c r="AG1040" s="136"/>
      <c r="AN1040" s="120"/>
      <c r="AO1040" s="120"/>
      <c r="AP1040" s="120"/>
      <c r="AQ1040" s="120"/>
      <c r="AR1040" s="120"/>
      <c r="AS1040" s="120"/>
      <c r="AT1040" s="120"/>
      <c r="AU1040" s="120"/>
    </row>
    <row r="1041" spans="27:47" x14ac:dyDescent="0.2">
      <c r="AA1041" s="120"/>
      <c r="AB1041" s="120"/>
      <c r="AC1041" s="120"/>
      <c r="AD1041" s="120"/>
      <c r="AE1041" s="120"/>
      <c r="AF1041" s="135"/>
      <c r="AG1041" s="136"/>
      <c r="AN1041" s="120"/>
      <c r="AO1041" s="120"/>
      <c r="AP1041" s="120"/>
      <c r="AQ1041" s="120"/>
      <c r="AR1041" s="120"/>
      <c r="AS1041" s="120"/>
      <c r="AT1041" s="120"/>
      <c r="AU1041" s="120"/>
    </row>
    <row r="1042" spans="27:47" x14ac:dyDescent="0.2">
      <c r="AA1042" s="120"/>
      <c r="AB1042" s="120"/>
      <c r="AC1042" s="120"/>
      <c r="AD1042" s="120"/>
      <c r="AE1042" s="120"/>
      <c r="AF1042" s="135"/>
      <c r="AG1042" s="136"/>
      <c r="AN1042" s="120"/>
      <c r="AO1042" s="120"/>
      <c r="AP1042" s="120"/>
      <c r="AQ1042" s="120"/>
      <c r="AR1042" s="120"/>
      <c r="AS1042" s="120"/>
      <c r="AT1042" s="120"/>
      <c r="AU1042" s="120"/>
    </row>
    <row r="1043" spans="27:47" x14ac:dyDescent="0.2">
      <c r="AA1043" s="120"/>
      <c r="AB1043" s="120"/>
      <c r="AC1043" s="120"/>
      <c r="AD1043" s="120"/>
      <c r="AE1043" s="120"/>
      <c r="AF1043" s="135"/>
      <c r="AG1043" s="136"/>
      <c r="AN1043" s="120"/>
      <c r="AO1043" s="120"/>
      <c r="AP1043" s="120"/>
      <c r="AQ1043" s="120"/>
      <c r="AR1043" s="120"/>
      <c r="AS1043" s="120"/>
      <c r="AT1043" s="120"/>
      <c r="AU1043" s="120"/>
    </row>
    <row r="1044" spans="27:47" x14ac:dyDescent="0.2">
      <c r="AA1044" s="120"/>
      <c r="AB1044" s="120"/>
      <c r="AC1044" s="120"/>
      <c r="AD1044" s="120"/>
      <c r="AE1044" s="120"/>
      <c r="AF1044" s="135"/>
      <c r="AG1044" s="136"/>
      <c r="AN1044" s="120"/>
      <c r="AO1044" s="120"/>
      <c r="AP1044" s="120"/>
      <c r="AQ1044" s="120"/>
      <c r="AR1044" s="120"/>
      <c r="AS1044" s="120"/>
      <c r="AT1044" s="120"/>
      <c r="AU1044" s="120"/>
    </row>
    <row r="1045" spans="27:47" x14ac:dyDescent="0.2">
      <c r="AA1045" s="120"/>
      <c r="AB1045" s="120"/>
      <c r="AC1045" s="120"/>
      <c r="AD1045" s="120"/>
      <c r="AE1045" s="120"/>
      <c r="AF1045" s="135"/>
      <c r="AG1045" s="136"/>
      <c r="AN1045" s="120"/>
      <c r="AO1045" s="120"/>
      <c r="AP1045" s="120"/>
      <c r="AQ1045" s="120"/>
      <c r="AR1045" s="120"/>
      <c r="AS1045" s="120"/>
      <c r="AT1045" s="120"/>
      <c r="AU1045" s="120"/>
    </row>
    <row r="1046" spans="27:47" x14ac:dyDescent="0.2">
      <c r="AA1046" s="120"/>
      <c r="AB1046" s="120"/>
      <c r="AC1046" s="120"/>
      <c r="AD1046" s="120"/>
      <c r="AE1046" s="120"/>
      <c r="AF1046" s="135"/>
      <c r="AG1046" s="136"/>
      <c r="AN1046" s="120"/>
      <c r="AO1046" s="120"/>
      <c r="AP1046" s="120"/>
      <c r="AQ1046" s="120"/>
      <c r="AR1046" s="120"/>
      <c r="AS1046" s="120"/>
      <c r="AT1046" s="120"/>
      <c r="AU1046" s="120"/>
    </row>
    <row r="1047" spans="27:47" x14ac:dyDescent="0.2">
      <c r="AA1047" s="120"/>
      <c r="AB1047" s="120"/>
      <c r="AC1047" s="120"/>
      <c r="AD1047" s="120"/>
      <c r="AE1047" s="120"/>
      <c r="AF1047" s="135"/>
      <c r="AG1047" s="136"/>
      <c r="AN1047" s="120"/>
      <c r="AO1047" s="120"/>
      <c r="AP1047" s="120"/>
      <c r="AQ1047" s="120"/>
      <c r="AR1047" s="120"/>
      <c r="AS1047" s="120"/>
      <c r="AT1047" s="120"/>
      <c r="AU1047" s="120"/>
    </row>
    <row r="1048" spans="27:47" x14ac:dyDescent="0.2">
      <c r="AA1048" s="120"/>
      <c r="AB1048" s="120"/>
      <c r="AC1048" s="120"/>
      <c r="AD1048" s="120"/>
      <c r="AE1048" s="120"/>
      <c r="AF1048" s="135"/>
      <c r="AG1048" s="136"/>
      <c r="AN1048" s="120"/>
      <c r="AO1048" s="120"/>
      <c r="AP1048" s="120"/>
      <c r="AQ1048" s="120"/>
      <c r="AR1048" s="120"/>
      <c r="AS1048" s="120"/>
      <c r="AT1048" s="120"/>
      <c r="AU1048" s="120"/>
    </row>
    <row r="1049" spans="27:47" x14ac:dyDescent="0.2">
      <c r="AA1049" s="120"/>
      <c r="AB1049" s="120"/>
      <c r="AC1049" s="120"/>
      <c r="AD1049" s="120"/>
      <c r="AE1049" s="120"/>
      <c r="AF1049" s="135"/>
      <c r="AG1049" s="136"/>
      <c r="AN1049" s="120"/>
      <c r="AO1049" s="120"/>
      <c r="AP1049" s="120"/>
      <c r="AQ1049" s="120"/>
      <c r="AR1049" s="120"/>
      <c r="AS1049" s="120"/>
      <c r="AT1049" s="120"/>
      <c r="AU1049" s="120"/>
    </row>
    <row r="1050" spans="27:47" x14ac:dyDescent="0.2">
      <c r="AA1050" s="120"/>
      <c r="AB1050" s="120"/>
      <c r="AC1050" s="120"/>
      <c r="AD1050" s="120"/>
      <c r="AE1050" s="120"/>
      <c r="AF1050" s="135"/>
      <c r="AG1050" s="136"/>
      <c r="AN1050" s="120"/>
      <c r="AO1050" s="120"/>
      <c r="AP1050" s="120"/>
      <c r="AQ1050" s="120"/>
      <c r="AR1050" s="120"/>
      <c r="AS1050" s="120"/>
      <c r="AT1050" s="120"/>
      <c r="AU1050" s="120"/>
    </row>
    <row r="1051" spans="27:47" x14ac:dyDescent="0.2">
      <c r="AA1051" s="120"/>
      <c r="AB1051" s="120"/>
      <c r="AC1051" s="120"/>
      <c r="AD1051" s="120"/>
      <c r="AE1051" s="120"/>
      <c r="AF1051" s="135"/>
      <c r="AG1051" s="136"/>
      <c r="AN1051" s="120"/>
      <c r="AO1051" s="120"/>
      <c r="AP1051" s="120"/>
      <c r="AQ1051" s="120"/>
      <c r="AR1051" s="120"/>
      <c r="AS1051" s="120"/>
      <c r="AT1051" s="120"/>
      <c r="AU1051" s="120"/>
    </row>
    <row r="1052" spans="27:47" x14ac:dyDescent="0.2">
      <c r="AA1052" s="120"/>
      <c r="AB1052" s="120"/>
      <c r="AC1052" s="120"/>
      <c r="AD1052" s="120"/>
      <c r="AE1052" s="120"/>
      <c r="AF1052" s="135"/>
      <c r="AG1052" s="136"/>
      <c r="AN1052" s="120"/>
      <c r="AO1052" s="120"/>
      <c r="AP1052" s="120"/>
      <c r="AQ1052" s="120"/>
      <c r="AR1052" s="120"/>
      <c r="AS1052" s="120"/>
      <c r="AT1052" s="120"/>
      <c r="AU1052" s="120"/>
    </row>
    <row r="1053" spans="27:47" x14ac:dyDescent="0.2">
      <c r="AA1053" s="120"/>
      <c r="AB1053" s="120"/>
      <c r="AC1053" s="120"/>
      <c r="AD1053" s="120"/>
      <c r="AE1053" s="120"/>
      <c r="AF1053" s="135"/>
      <c r="AG1053" s="136"/>
      <c r="AN1053" s="120"/>
      <c r="AO1053" s="120"/>
      <c r="AP1053" s="120"/>
      <c r="AQ1053" s="120"/>
      <c r="AR1053" s="120"/>
      <c r="AS1053" s="120"/>
      <c r="AT1053" s="120"/>
      <c r="AU1053" s="120"/>
    </row>
    <row r="1054" spans="27:47" x14ac:dyDescent="0.2">
      <c r="AA1054" s="120"/>
      <c r="AB1054" s="120"/>
      <c r="AC1054" s="120"/>
      <c r="AD1054" s="120"/>
      <c r="AE1054" s="120"/>
      <c r="AF1054" s="135"/>
      <c r="AG1054" s="136"/>
      <c r="AN1054" s="120"/>
      <c r="AO1054" s="120"/>
      <c r="AP1054" s="120"/>
      <c r="AQ1054" s="120"/>
      <c r="AR1054" s="120"/>
      <c r="AS1054" s="120"/>
      <c r="AT1054" s="120"/>
      <c r="AU1054" s="120"/>
    </row>
    <row r="1055" spans="27:47" x14ac:dyDescent="0.2">
      <c r="AA1055" s="120"/>
      <c r="AB1055" s="120"/>
      <c r="AC1055" s="120"/>
      <c r="AD1055" s="120"/>
      <c r="AE1055" s="120"/>
      <c r="AF1055" s="135"/>
      <c r="AG1055" s="136"/>
      <c r="AN1055" s="120"/>
      <c r="AO1055" s="120"/>
      <c r="AP1055" s="120"/>
      <c r="AQ1055" s="120"/>
      <c r="AR1055" s="120"/>
      <c r="AS1055" s="120"/>
      <c r="AT1055" s="120"/>
      <c r="AU1055" s="120"/>
    </row>
    <row r="1056" spans="27:47" x14ac:dyDescent="0.2">
      <c r="AA1056" s="120"/>
      <c r="AB1056" s="120"/>
      <c r="AC1056" s="120"/>
      <c r="AD1056" s="120"/>
      <c r="AE1056" s="120"/>
      <c r="AF1056" s="135"/>
      <c r="AG1056" s="136"/>
      <c r="AN1056" s="120"/>
      <c r="AO1056" s="120"/>
      <c r="AP1056" s="120"/>
      <c r="AQ1056" s="120"/>
      <c r="AR1056" s="120"/>
      <c r="AS1056" s="120"/>
      <c r="AT1056" s="120"/>
      <c r="AU1056" s="120"/>
    </row>
    <row r="1057" spans="27:47" x14ac:dyDescent="0.2">
      <c r="AA1057" s="120"/>
      <c r="AB1057" s="120"/>
      <c r="AC1057" s="120"/>
      <c r="AD1057" s="120"/>
      <c r="AE1057" s="120"/>
      <c r="AF1057" s="135"/>
      <c r="AG1057" s="136"/>
      <c r="AN1057" s="120"/>
      <c r="AO1057" s="120"/>
      <c r="AP1057" s="120"/>
      <c r="AQ1057" s="120"/>
      <c r="AR1057" s="120"/>
      <c r="AS1057" s="120"/>
      <c r="AT1057" s="120"/>
      <c r="AU1057" s="120"/>
    </row>
    <row r="1058" spans="27:47" x14ac:dyDescent="0.2">
      <c r="AA1058" s="120"/>
      <c r="AB1058" s="120"/>
      <c r="AC1058" s="120"/>
      <c r="AD1058" s="120"/>
      <c r="AE1058" s="120"/>
      <c r="AF1058" s="135"/>
      <c r="AG1058" s="136"/>
      <c r="AN1058" s="120"/>
      <c r="AO1058" s="120"/>
      <c r="AP1058" s="120"/>
      <c r="AQ1058" s="120"/>
      <c r="AR1058" s="120"/>
      <c r="AS1058" s="120"/>
      <c r="AT1058" s="120"/>
      <c r="AU1058" s="120"/>
    </row>
    <row r="1059" spans="27:47" x14ac:dyDescent="0.2">
      <c r="AA1059" s="120"/>
      <c r="AB1059" s="120"/>
      <c r="AC1059" s="120"/>
      <c r="AD1059" s="120"/>
      <c r="AE1059" s="120"/>
      <c r="AF1059" s="135"/>
      <c r="AG1059" s="136"/>
      <c r="AN1059" s="120"/>
      <c r="AO1059" s="120"/>
      <c r="AP1059" s="120"/>
      <c r="AQ1059" s="120"/>
      <c r="AR1059" s="120"/>
      <c r="AS1059" s="120"/>
      <c r="AT1059" s="120"/>
      <c r="AU1059" s="120"/>
    </row>
    <row r="1060" spans="27:47" x14ac:dyDescent="0.2">
      <c r="AA1060" s="120"/>
      <c r="AB1060" s="120"/>
      <c r="AC1060" s="120"/>
      <c r="AD1060" s="120"/>
      <c r="AE1060" s="120"/>
      <c r="AF1060" s="135"/>
      <c r="AG1060" s="136"/>
      <c r="AN1060" s="120"/>
      <c r="AO1060" s="120"/>
      <c r="AP1060" s="120"/>
      <c r="AQ1060" s="120"/>
      <c r="AR1060" s="120"/>
      <c r="AS1060" s="120"/>
      <c r="AT1060" s="120"/>
      <c r="AU1060" s="120"/>
    </row>
    <row r="1061" spans="27:47" x14ac:dyDescent="0.2">
      <c r="AA1061" s="120"/>
      <c r="AB1061" s="120"/>
      <c r="AC1061" s="120"/>
      <c r="AD1061" s="120"/>
      <c r="AE1061" s="120"/>
      <c r="AF1061" s="135"/>
      <c r="AG1061" s="136"/>
      <c r="AN1061" s="120"/>
      <c r="AO1061" s="120"/>
      <c r="AP1061" s="120"/>
      <c r="AQ1061" s="120"/>
      <c r="AR1061" s="120"/>
      <c r="AS1061" s="120"/>
      <c r="AT1061" s="120"/>
      <c r="AU1061" s="120"/>
    </row>
    <row r="1062" spans="27:47" x14ac:dyDescent="0.2">
      <c r="AA1062" s="120"/>
      <c r="AB1062" s="120"/>
      <c r="AC1062" s="120"/>
      <c r="AD1062" s="120"/>
      <c r="AE1062" s="120"/>
      <c r="AF1062" s="135"/>
      <c r="AG1062" s="136"/>
      <c r="AN1062" s="120"/>
      <c r="AO1062" s="120"/>
      <c r="AP1062" s="120"/>
      <c r="AQ1062" s="120"/>
      <c r="AR1062" s="120"/>
      <c r="AS1062" s="120"/>
      <c r="AT1062" s="120"/>
      <c r="AU1062" s="120"/>
    </row>
    <row r="1063" spans="27:47" x14ac:dyDescent="0.2">
      <c r="AA1063" s="120"/>
      <c r="AB1063" s="120"/>
      <c r="AC1063" s="120"/>
      <c r="AD1063" s="120"/>
      <c r="AE1063" s="120"/>
      <c r="AF1063" s="135"/>
      <c r="AG1063" s="136"/>
      <c r="AN1063" s="120"/>
      <c r="AO1063" s="120"/>
      <c r="AP1063" s="120"/>
      <c r="AQ1063" s="120"/>
      <c r="AR1063" s="120"/>
      <c r="AS1063" s="120"/>
      <c r="AT1063" s="120"/>
      <c r="AU1063" s="120"/>
    </row>
    <row r="1064" spans="27:47" x14ac:dyDescent="0.2">
      <c r="AA1064" s="120"/>
      <c r="AB1064" s="120"/>
      <c r="AC1064" s="120"/>
      <c r="AD1064" s="120"/>
      <c r="AE1064" s="120"/>
      <c r="AF1064" s="135"/>
      <c r="AG1064" s="136"/>
      <c r="AN1064" s="120"/>
      <c r="AO1064" s="120"/>
      <c r="AP1064" s="120"/>
      <c r="AQ1064" s="120"/>
      <c r="AR1064" s="120"/>
      <c r="AS1064" s="120"/>
      <c r="AT1064" s="120"/>
      <c r="AU1064" s="120"/>
    </row>
    <row r="1065" spans="27:47" x14ac:dyDescent="0.2">
      <c r="AA1065" s="120"/>
      <c r="AB1065" s="120"/>
      <c r="AC1065" s="120"/>
      <c r="AD1065" s="120"/>
      <c r="AE1065" s="120"/>
      <c r="AF1065" s="135"/>
      <c r="AG1065" s="136"/>
      <c r="AN1065" s="120"/>
      <c r="AO1065" s="120"/>
      <c r="AP1065" s="120"/>
      <c r="AQ1065" s="120"/>
      <c r="AR1065" s="120"/>
      <c r="AS1065" s="120"/>
      <c r="AT1065" s="120"/>
      <c r="AU1065" s="120"/>
    </row>
    <row r="1066" spans="27:47" x14ac:dyDescent="0.2">
      <c r="AA1066" s="120"/>
      <c r="AB1066" s="120"/>
      <c r="AC1066" s="120"/>
      <c r="AD1066" s="120"/>
      <c r="AE1066" s="120"/>
      <c r="AF1066" s="135"/>
      <c r="AG1066" s="136"/>
      <c r="AN1066" s="120"/>
      <c r="AO1066" s="120"/>
      <c r="AP1066" s="120"/>
      <c r="AQ1066" s="120"/>
      <c r="AR1066" s="120"/>
      <c r="AS1066" s="120"/>
      <c r="AT1066" s="120"/>
      <c r="AU1066" s="120"/>
    </row>
    <row r="1067" spans="27:47" x14ac:dyDescent="0.2">
      <c r="AA1067" s="120"/>
      <c r="AB1067" s="120"/>
      <c r="AC1067" s="120"/>
      <c r="AD1067" s="120"/>
      <c r="AE1067" s="120"/>
      <c r="AF1067" s="135"/>
      <c r="AG1067" s="136"/>
      <c r="AN1067" s="120"/>
      <c r="AO1067" s="120"/>
      <c r="AP1067" s="120"/>
      <c r="AQ1067" s="120"/>
      <c r="AR1067" s="120"/>
      <c r="AS1067" s="120"/>
      <c r="AT1067" s="120"/>
      <c r="AU1067" s="120"/>
    </row>
    <row r="1068" spans="27:47" x14ac:dyDescent="0.2">
      <c r="AA1068" s="120"/>
      <c r="AB1068" s="120"/>
      <c r="AC1068" s="120"/>
      <c r="AD1068" s="120"/>
      <c r="AE1068" s="120"/>
      <c r="AF1068" s="135"/>
      <c r="AG1068" s="136"/>
      <c r="AN1068" s="120"/>
      <c r="AO1068" s="120"/>
      <c r="AP1068" s="120"/>
      <c r="AQ1068" s="120"/>
      <c r="AR1068" s="120"/>
      <c r="AS1068" s="120"/>
      <c r="AT1068" s="120"/>
      <c r="AU1068" s="120"/>
    </row>
    <row r="1069" spans="27:47" x14ac:dyDescent="0.2">
      <c r="AA1069" s="120"/>
      <c r="AB1069" s="120"/>
      <c r="AC1069" s="120"/>
      <c r="AD1069" s="120"/>
      <c r="AE1069" s="120"/>
      <c r="AF1069" s="135"/>
      <c r="AG1069" s="136"/>
      <c r="AN1069" s="120"/>
      <c r="AO1069" s="120"/>
      <c r="AP1069" s="120"/>
      <c r="AQ1069" s="120"/>
      <c r="AR1069" s="120"/>
      <c r="AS1069" s="120"/>
      <c r="AT1069" s="120"/>
      <c r="AU1069" s="120"/>
    </row>
    <row r="1070" spans="27:47" x14ac:dyDescent="0.2">
      <c r="AA1070" s="120"/>
      <c r="AB1070" s="120"/>
      <c r="AC1070" s="120"/>
      <c r="AD1070" s="120"/>
      <c r="AE1070" s="120"/>
      <c r="AF1070" s="135"/>
      <c r="AG1070" s="136"/>
      <c r="AN1070" s="120"/>
      <c r="AO1070" s="120"/>
      <c r="AP1070" s="120"/>
      <c r="AQ1070" s="120"/>
      <c r="AR1070" s="120"/>
      <c r="AS1070" s="120"/>
      <c r="AT1070" s="120"/>
      <c r="AU1070" s="120"/>
    </row>
  </sheetData>
  <phoneticPr fontId="8" type="noConversion"/>
  <hyperlinks>
    <hyperlink ref="H2070" r:id="rId1" display="http://vsolj.cetus-net.org/bulletin.html" xr:uid="{00000000-0004-0000-0200-000000000000}"/>
    <hyperlink ref="AP2991" r:id="rId2" display="http://cdsbib.u-strasbg.fr/cgi-bin/cdsbib?1990RMxAA..21..381G" xr:uid="{00000000-0004-0000-0200-000001000000}"/>
    <hyperlink ref="AP2994" r:id="rId3" display="http://cdsbib.u-strasbg.fr/cgi-bin/cdsbib?1990RMxAA..21..381G" xr:uid="{00000000-0004-0000-0200-000002000000}"/>
    <hyperlink ref="AP2992" r:id="rId4" display="http://cdsbib.u-strasbg.fr/cgi-bin/cdsbib?1990RMxAA..21..381G" xr:uid="{00000000-0004-0000-0200-000003000000}"/>
    <hyperlink ref="AP2970" r:id="rId5" display="http://cdsbib.u-strasbg.fr/cgi-bin/cdsbib?1990RMxAA..21..381G" xr:uid="{00000000-0004-0000-0200-000004000000}"/>
    <hyperlink ref="AQ3104" r:id="rId6" display="http://cdsbib.u-strasbg.fr/cgi-bin/cdsbib?1990RMxAA..21..381G" xr:uid="{00000000-0004-0000-0200-000005000000}"/>
    <hyperlink ref="AQ1373" r:id="rId7" display="http://cdsbib.u-strasbg.fr/cgi-bin/cdsbib?1990RMxAA..21..381G" xr:uid="{00000000-0004-0000-0200-000006000000}"/>
    <hyperlink ref="AQ3105" r:id="rId8" display="http://cdsbib.u-strasbg.fr/cgi-bin/cdsbib?1990RMxAA..21..381G" xr:uid="{00000000-0004-0000-0200-000007000000}"/>
    <hyperlink ref="AT2278" r:id="rId9" display="http://cdsbib.u-strasbg.fr/cgi-bin/cdsbib?1990RMxAA..21..381G" xr:uid="{00000000-0004-0000-0200-000008000000}"/>
    <hyperlink ref="AT2275" r:id="rId10" display="http://cdsbib.u-strasbg.fr/cgi-bin/cdsbib?1990RMxAA..21..381G" xr:uid="{00000000-0004-0000-0200-000009000000}"/>
    <hyperlink ref="AT2277" r:id="rId11" display="http://cdsbib.u-strasbg.fr/cgi-bin/cdsbib?1990RMxAA..21..381G" xr:uid="{00000000-0004-0000-0200-00000A000000}"/>
    <hyperlink ref="AT2253" r:id="rId12" display="http://cdsbib.u-strasbg.fr/cgi-bin/cdsbib?1990RMxAA..21..381G" xr:uid="{00000000-0004-0000-0200-00000B000000}"/>
    <hyperlink ref="AU2414" r:id="rId13" display="http://cdsbib.u-strasbg.fr/cgi-bin/cdsbib?1990RMxAA..21..381G" xr:uid="{00000000-0004-0000-0200-00000C000000}"/>
    <hyperlink ref="AU4058" r:id="rId14" display="http://cdsbib.u-strasbg.fr/cgi-bin/cdsbib?1990RMxAA..21..381G" xr:uid="{00000000-0004-0000-0200-00000D000000}"/>
    <hyperlink ref="AU2415" r:id="rId15" display="http://cdsbib.u-strasbg.fr/cgi-bin/cdsbib?1990RMxAA..21..381G" xr:uid="{00000000-0004-0000-0200-00000E000000}"/>
    <hyperlink ref="AT6503" r:id="rId16" display="http://cdsbib.u-strasbg.fr/cgi-bin/cdsbib?1990RMxAA..21..381G" xr:uid="{00000000-0004-0000-0200-00000F000000}"/>
    <hyperlink ref="AT6506" r:id="rId17" display="http://cdsbib.u-strasbg.fr/cgi-bin/cdsbib?1990RMxAA..21..381G" xr:uid="{00000000-0004-0000-0200-000010000000}"/>
    <hyperlink ref="AT6504" r:id="rId18" display="http://cdsbib.u-strasbg.fr/cgi-bin/cdsbib?1990RMxAA..21..381G" xr:uid="{00000000-0004-0000-0200-000011000000}"/>
    <hyperlink ref="AT6482" r:id="rId19" display="http://cdsbib.u-strasbg.fr/cgi-bin/cdsbib?1990RMxAA..21..381G" xr:uid="{00000000-0004-0000-0200-000012000000}"/>
    <hyperlink ref="AU6616" r:id="rId20" display="http://cdsbib.u-strasbg.fr/cgi-bin/cdsbib?1990RMxAA..21..381G" xr:uid="{00000000-0004-0000-0200-000013000000}"/>
    <hyperlink ref="AU1168" r:id="rId21" display="http://cdsbib.u-strasbg.fr/cgi-bin/cdsbib?1990RMxAA..21..381G" xr:uid="{00000000-0004-0000-0200-000014000000}"/>
    <hyperlink ref="AU6617" r:id="rId22" display="http://cdsbib.u-strasbg.fr/cgi-bin/cdsbib?1990RMxAA..21..381G" xr:uid="{00000000-0004-0000-0200-000015000000}"/>
  </hyperlinks>
  <pageMargins left="0.75" right="0.75" top="1" bottom="1" header="0.5" footer="0.5"/>
  <pageSetup orientation="portrait" horizontalDpi="300" verticalDpi="300" r:id="rId23"/>
  <headerFooter alignWithMargins="0"/>
  <drawing r:id="rId2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270"/>
  <sheetViews>
    <sheetView workbookViewId="0">
      <selection activeCell="A71" sqref="A71:IV108"/>
    </sheetView>
  </sheetViews>
  <sheetFormatPr defaultColWidth="10.28515625" defaultRowHeight="12.75" x14ac:dyDescent="0.2"/>
  <cols>
    <col min="1" max="1" width="16.7109375" customWidth="1"/>
    <col min="2" max="2" width="5.140625" customWidth="1"/>
    <col min="3" max="3" width="11.85546875" customWidth="1"/>
    <col min="4" max="4" width="10.42578125" customWidth="1"/>
    <col min="5" max="5" width="9.85546875" customWidth="1"/>
    <col min="6" max="6" width="16.85546875" customWidth="1"/>
    <col min="7" max="7" width="8.140625" customWidth="1"/>
    <col min="8" max="10" width="8.5703125" customWidth="1"/>
    <col min="11" max="11" width="8.5703125" style="21" customWidth="1"/>
    <col min="12" max="14" width="8.5703125" customWidth="1"/>
    <col min="15" max="15" width="8" customWidth="1"/>
    <col min="16" max="16" width="10.85546875" customWidth="1"/>
    <col min="17" max="17" width="9.85546875" customWidth="1"/>
    <col min="18" max="18" width="10.28515625" customWidth="1"/>
    <col min="19" max="19" width="10.28515625" style="3" customWidth="1"/>
    <col min="20" max="20" width="10.28515625" customWidth="1"/>
    <col min="21" max="21" width="10.28515625" style="77" customWidth="1"/>
  </cols>
  <sheetData>
    <row r="1" spans="1:23" ht="21" thickBot="1" x14ac:dyDescent="0.35">
      <c r="A1" s="1" t="s">
        <v>162</v>
      </c>
      <c r="V1" s="4" t="s">
        <v>35</v>
      </c>
      <c r="W1" s="7" t="s">
        <v>47</v>
      </c>
    </row>
    <row r="2" spans="1:23" x14ac:dyDescent="0.2">
      <c r="A2" t="s">
        <v>50</v>
      </c>
      <c r="B2" t="s">
        <v>163</v>
      </c>
      <c r="D2" s="3"/>
      <c r="V2" s="120">
        <v>0</v>
      </c>
      <c r="W2" s="120">
        <f t="shared" ref="W2:W17" si="0">+D$11+D$12*V2+D$13*V2^2</f>
        <v>-2.4804322692759161E-4</v>
      </c>
    </row>
    <row r="3" spans="1:23" ht="13.5" thickBot="1" x14ac:dyDescent="0.25">
      <c r="V3" s="120">
        <v>1000</v>
      </c>
      <c r="W3" s="120">
        <f t="shared" si="0"/>
        <v>-4.1569888996800886E-3</v>
      </c>
    </row>
    <row r="4" spans="1:23" ht="14.25" thickTop="1" thickBot="1" x14ac:dyDescent="0.25">
      <c r="A4" s="2" t="s">
        <v>26</v>
      </c>
      <c r="C4" s="67">
        <v>53388.368999999999</v>
      </c>
      <c r="D4" s="68">
        <v>0.32329000000000002</v>
      </c>
      <c r="V4" s="120">
        <v>2000</v>
      </c>
      <c r="W4" s="120">
        <f t="shared" si="0"/>
        <v>-8.9588798400066158E-3</v>
      </c>
    </row>
    <row r="5" spans="1:23" ht="13.5" thickTop="1" x14ac:dyDescent="0.2">
      <c r="A5" s="28" t="s">
        <v>61</v>
      </c>
      <c r="B5" s="29"/>
      <c r="C5" s="30">
        <v>8</v>
      </c>
      <c r="D5" s="29" t="s">
        <v>62</v>
      </c>
      <c r="V5" s="120">
        <v>3000</v>
      </c>
      <c r="W5" s="120">
        <f t="shared" si="0"/>
        <v>-1.4653716047907168E-2</v>
      </c>
    </row>
    <row r="6" spans="1:23" x14ac:dyDescent="0.2">
      <c r="A6" s="2" t="s">
        <v>27</v>
      </c>
      <c r="V6" s="120">
        <v>4000</v>
      </c>
      <c r="W6" s="120">
        <f t="shared" si="0"/>
        <v>-2.1241497523381756E-2</v>
      </c>
    </row>
    <row r="7" spans="1:23" x14ac:dyDescent="0.2">
      <c r="A7" t="s">
        <v>28</v>
      </c>
      <c r="C7">
        <f>+C4</f>
        <v>53388.368999999999</v>
      </c>
      <c r="V7" s="120">
        <v>5000</v>
      </c>
      <c r="W7" s="120">
        <f t="shared" si="0"/>
        <v>-2.8722224266430368E-2</v>
      </c>
    </row>
    <row r="8" spans="1:23" x14ac:dyDescent="0.2">
      <c r="A8" t="s">
        <v>29</v>
      </c>
      <c r="C8">
        <f>+D4</f>
        <v>0.32329000000000002</v>
      </c>
      <c r="V8" s="120">
        <v>6000</v>
      </c>
      <c r="W8" s="120">
        <f t="shared" si="0"/>
        <v>-3.7095896277053009E-2</v>
      </c>
    </row>
    <row r="9" spans="1:23" x14ac:dyDescent="0.2">
      <c r="A9" s="18" t="s">
        <v>60</v>
      </c>
      <c r="C9" s="34">
        <v>21</v>
      </c>
      <c r="D9" s="18" t="str">
        <f>"F"&amp;C9</f>
        <v>F21</v>
      </c>
      <c r="E9" s="18" t="str">
        <f>"G"&amp;C9</f>
        <v>G21</v>
      </c>
      <c r="V9" s="120">
        <v>7000</v>
      </c>
      <c r="W9" s="120">
        <f t="shared" si="0"/>
        <v>-4.6362513555249688E-2</v>
      </c>
    </row>
    <row r="10" spans="1:23" ht="13.5" thickBot="1" x14ac:dyDescent="0.25">
      <c r="C10" s="4" t="s">
        <v>45</v>
      </c>
      <c r="D10" s="4" t="s">
        <v>46</v>
      </c>
      <c r="V10" s="120">
        <v>8000</v>
      </c>
      <c r="W10" s="120">
        <f t="shared" si="0"/>
        <v>-5.6522076101020391E-2</v>
      </c>
    </row>
    <row r="11" spans="1:23" x14ac:dyDescent="0.2">
      <c r="A11" t="s">
        <v>41</v>
      </c>
      <c r="C11" s="14">
        <f ca="1">INTERCEPT(INDIRECT(E9):G963,INDIRECT(D9):$F963)</f>
        <v>1.5880210373247841E-2</v>
      </c>
      <c r="D11" s="3">
        <f>+E11*F11</f>
        <v>-2.4804322692759161E-4</v>
      </c>
      <c r="E11" s="9">
        <v>-2.4804322692759161E-4</v>
      </c>
      <c r="F11">
        <v>1</v>
      </c>
      <c r="V11" s="120">
        <v>9000</v>
      </c>
      <c r="W11" s="120">
        <f t="shared" si="0"/>
        <v>-6.7574583914365133E-2</v>
      </c>
    </row>
    <row r="12" spans="1:23" x14ac:dyDescent="0.2">
      <c r="A12" t="s">
        <v>42</v>
      </c>
      <c r="C12" s="14">
        <f ca="1">SLOPE(INDIRECT(E9):G963,INDIRECT(D9):$F963)</f>
        <v>-9.4973669335824657E-6</v>
      </c>
      <c r="D12" s="3">
        <f>+E12*F12</f>
        <v>-3.4624730389654822E-6</v>
      </c>
      <c r="E12" s="10">
        <v>-3.4624730389654822E-2</v>
      </c>
      <c r="F12" s="69">
        <v>1E-4</v>
      </c>
      <c r="V12" s="120">
        <v>10000</v>
      </c>
      <c r="W12" s="120">
        <f t="shared" si="0"/>
        <v>-7.9520036995283885E-2</v>
      </c>
    </row>
    <row r="13" spans="1:23" ht="13.5" thickBot="1" x14ac:dyDescent="0.25">
      <c r="A13" t="s">
        <v>44</v>
      </c>
      <c r="C13" s="3"/>
      <c r="D13" s="3">
        <f>+E13*F13</f>
        <v>-4.4647263378701471E-10</v>
      </c>
      <c r="E13" s="11">
        <v>-4.4647263378701472E-2</v>
      </c>
      <c r="F13" s="69">
        <v>1E-8</v>
      </c>
      <c r="V13" s="120">
        <v>11000</v>
      </c>
      <c r="W13" s="120">
        <f t="shared" si="0"/>
        <v>-9.2358435343776676E-2</v>
      </c>
    </row>
    <row r="14" spans="1:23" x14ac:dyDescent="0.2">
      <c r="A14" t="s">
        <v>49</v>
      </c>
      <c r="E14">
        <f>SUM(T21:T908)</f>
        <v>1.4055974602174299E-3</v>
      </c>
      <c r="V14" s="120">
        <v>12000</v>
      </c>
      <c r="W14" s="120">
        <f t="shared" si="0"/>
        <v>-0.10608977895984349</v>
      </c>
    </row>
    <row r="15" spans="1:23" x14ac:dyDescent="0.2">
      <c r="A15" s="2" t="s">
        <v>43</v>
      </c>
      <c r="C15" s="12">
        <f ca="1">(C7+C11)+(C8+C12)*INT(MAX(F21:F3491))</f>
        <v>57361.502257570763</v>
      </c>
      <c r="D15" s="8">
        <f>+C7+INT(MAX(F21:F1546))*C8+D11+D12*INT(MAX(F21:F3981))+D13*INT(MAX(F21:F4008)^2)</f>
        <v>57361.492855618832</v>
      </c>
      <c r="E15" s="31" t="s">
        <v>63</v>
      </c>
      <c r="F15" s="30">
        <v>1</v>
      </c>
      <c r="V15" s="120">
        <v>13000</v>
      </c>
      <c r="W15" s="120">
        <f t="shared" si="0"/>
        <v>-0.12071406784348435</v>
      </c>
    </row>
    <row r="16" spans="1:23" x14ac:dyDescent="0.2">
      <c r="A16" s="2" t="s">
        <v>30</v>
      </c>
      <c r="C16" s="12">
        <f ca="1">+C8+C12</f>
        <v>0.32328050263306646</v>
      </c>
      <c r="D16" s="8">
        <f>+C8+D12+2*D13*MAX(F21:F854)</f>
        <v>0.32327556278314995</v>
      </c>
      <c r="E16" s="31" t="s">
        <v>64</v>
      </c>
      <c r="F16" s="60">
        <f ca="1">NOW()+15018.5+$C$5/24</f>
        <v>60369.359894444446</v>
      </c>
      <c r="V16" s="120">
        <v>14000</v>
      </c>
      <c r="W16" s="120">
        <f t="shared" si="0"/>
        <v>-0.13623130199469924</v>
      </c>
    </row>
    <row r="17" spans="1:33" ht="13.5" thickBot="1" x14ac:dyDescent="0.25">
      <c r="A17" s="14" t="s">
        <v>58</v>
      </c>
      <c r="C17">
        <f>COUNT(C21:C4697)</f>
        <v>50</v>
      </c>
      <c r="E17" s="31" t="s">
        <v>65</v>
      </c>
      <c r="F17" s="60">
        <f ca="1">ROUND(2*(F16-$C$7)/$C$8,0)/2+F15</f>
        <v>21594.5</v>
      </c>
      <c r="V17" s="120">
        <v>15000</v>
      </c>
      <c r="W17" s="120">
        <f t="shared" si="0"/>
        <v>-0.15264148141348813</v>
      </c>
    </row>
    <row r="18" spans="1:33" ht="14.25" thickTop="1" thickBot="1" x14ac:dyDescent="0.25">
      <c r="A18" s="2" t="s">
        <v>68</v>
      </c>
      <c r="C18" s="16">
        <f ca="1">+C15</f>
        <v>57361.502257570763</v>
      </c>
      <c r="D18" s="17">
        <f ca="1">C16</f>
        <v>0.32328050263306646</v>
      </c>
      <c r="E18" s="31" t="s">
        <v>66</v>
      </c>
      <c r="F18" s="8">
        <f ca="1">ROUND(2*(F16-$C$15)/$C$16,0)/2+F15</f>
        <v>9305</v>
      </c>
    </row>
    <row r="19" spans="1:33" ht="13.5" thickBot="1" x14ac:dyDescent="0.25">
      <c r="A19" s="2" t="s">
        <v>69</v>
      </c>
      <c r="C19" s="19">
        <f>+D15</f>
        <v>57361.492855618832</v>
      </c>
      <c r="D19" s="20">
        <f>+D16</f>
        <v>0.32327556278314995</v>
      </c>
      <c r="E19" s="31" t="s">
        <v>67</v>
      </c>
      <c r="F19" s="33">
        <f ca="1">+$C$15+$C$16*F18-15018.5-$C$5/24</f>
        <v>45350.794001238108</v>
      </c>
    </row>
    <row r="20" spans="1:33" ht="15" thickBot="1" x14ac:dyDescent="0.25">
      <c r="A20" s="4" t="s">
        <v>31</v>
      </c>
      <c r="B20" s="4" t="s">
        <v>32</v>
      </c>
      <c r="C20" s="4" t="s">
        <v>33</v>
      </c>
      <c r="D20" s="4" t="s">
        <v>38</v>
      </c>
      <c r="E20" s="4" t="s">
        <v>34</v>
      </c>
      <c r="F20" s="4" t="s">
        <v>35</v>
      </c>
      <c r="G20" s="4" t="s">
        <v>36</v>
      </c>
      <c r="H20" s="7" t="s">
        <v>176</v>
      </c>
      <c r="I20" s="7" t="s">
        <v>177</v>
      </c>
      <c r="J20" s="7" t="s">
        <v>174</v>
      </c>
      <c r="K20" s="129" t="s">
        <v>173</v>
      </c>
      <c r="L20" s="7" t="s">
        <v>51</v>
      </c>
      <c r="M20" s="7" t="s">
        <v>59</v>
      </c>
      <c r="N20" s="7" t="s">
        <v>52</v>
      </c>
      <c r="O20" s="7" t="s">
        <v>48</v>
      </c>
      <c r="P20" s="15" t="s">
        <v>47</v>
      </c>
      <c r="Q20" s="4" t="s">
        <v>40</v>
      </c>
      <c r="R20" s="7" t="s">
        <v>141</v>
      </c>
      <c r="S20" s="7" t="s">
        <v>143</v>
      </c>
      <c r="T20" s="7" t="s">
        <v>142</v>
      </c>
      <c r="U20" s="130" t="s">
        <v>161</v>
      </c>
      <c r="V20" s="119" t="s">
        <v>239</v>
      </c>
    </row>
    <row r="21" spans="1:33" s="120" customFormat="1" x14ac:dyDescent="0.2">
      <c r="A21" s="131" t="s">
        <v>217</v>
      </c>
      <c r="B21" s="132" t="s">
        <v>106</v>
      </c>
      <c r="C21" s="131">
        <v>55934.544999999998</v>
      </c>
      <c r="D21" s="133" t="s">
        <v>177</v>
      </c>
      <c r="E21" s="120">
        <f t="shared" ref="E21:E52" si="1">+(C21-C$7)/C$8</f>
        <v>7875.8266571808572</v>
      </c>
      <c r="F21" s="120">
        <f t="shared" ref="F21:F44" si="2">ROUND(2*E21,0)/2</f>
        <v>7876</v>
      </c>
      <c r="G21" s="120">
        <f t="shared" ref="G21:G52" si="3">+C21-(C$7+F21*C$8)</f>
        <v>-5.6040000003122259E-2</v>
      </c>
      <c r="K21" s="134">
        <f>G21</f>
        <v>-5.6040000003122259E-2</v>
      </c>
      <c r="P21" s="14">
        <f t="shared" ref="P21:P52" si="4">+D$11+D$12*F21+D$13*F21^2</f>
        <v>-5.5213792701972339E-2</v>
      </c>
      <c r="Q21" s="135">
        <f t="shared" ref="Q21:Q52" si="5">+C21-15018.5</f>
        <v>40916.044999999998</v>
      </c>
      <c r="R21" s="120">
        <f t="shared" ref="R21:R52" si="6">+(P21-G21)^2</f>
        <v>6.8261850447343449E-7</v>
      </c>
      <c r="S21" s="136">
        <v>1</v>
      </c>
      <c r="T21" s="120">
        <f t="shared" ref="T21:T52" si="7">+S21*R21</f>
        <v>6.8261850447343449E-7</v>
      </c>
      <c r="U21" s="77"/>
      <c r="V21" s="120">
        <f t="shared" ref="V21:V52" si="8">G21-P21</f>
        <v>-8.2620730114991991E-4</v>
      </c>
    </row>
    <row r="22" spans="1:33" s="120" customFormat="1" x14ac:dyDescent="0.2">
      <c r="A22" s="131" t="s">
        <v>217</v>
      </c>
      <c r="B22" s="132" t="s">
        <v>106</v>
      </c>
      <c r="C22" s="131">
        <v>55935.515399999997</v>
      </c>
      <c r="D22" s="133" t="s">
        <v>177</v>
      </c>
      <c r="E22" s="120">
        <f t="shared" si="1"/>
        <v>7878.8282965758226</v>
      </c>
      <c r="F22" s="120">
        <f t="shared" si="2"/>
        <v>7879</v>
      </c>
      <c r="G22" s="120">
        <f t="shared" si="3"/>
        <v>-5.5510000005597249E-2</v>
      </c>
      <c r="K22" s="134">
        <f>G22</f>
        <v>-5.5510000005597249E-2</v>
      </c>
      <c r="P22" s="14">
        <f t="shared" si="4"/>
        <v>-5.5245282650125183E-2</v>
      </c>
      <c r="Q22" s="135">
        <f t="shared" si="5"/>
        <v>40917.015399999997</v>
      </c>
      <c r="R22" s="120">
        <f t="shared" si="6"/>
        <v>7.0075278288124199E-8</v>
      </c>
      <c r="S22" s="136">
        <v>1</v>
      </c>
      <c r="T22" s="120">
        <f t="shared" si="7"/>
        <v>7.0075278288124199E-8</v>
      </c>
      <c r="U22" s="77"/>
      <c r="V22" s="120">
        <f t="shared" si="8"/>
        <v>-2.647173554720661E-4</v>
      </c>
      <c r="AB22" s="120" t="s">
        <v>55</v>
      </c>
      <c r="AG22" s="120" t="s">
        <v>57</v>
      </c>
    </row>
    <row r="23" spans="1:33" s="120" customFormat="1" x14ac:dyDescent="0.2">
      <c r="A23" s="137" t="s">
        <v>184</v>
      </c>
      <c r="B23" s="138" t="s">
        <v>106</v>
      </c>
      <c r="C23" s="133">
        <v>55817.519899999999</v>
      </c>
      <c r="D23" s="133" t="s">
        <v>177</v>
      </c>
      <c r="E23" s="120">
        <f t="shared" si="1"/>
        <v>7513.8448451854383</v>
      </c>
      <c r="F23" s="120">
        <f t="shared" si="2"/>
        <v>7514</v>
      </c>
      <c r="G23" s="120">
        <f t="shared" si="3"/>
        <v>-5.0159999998868443E-2</v>
      </c>
      <c r="K23" s="134">
        <f>G23</f>
        <v>-5.0159999998868443E-2</v>
      </c>
      <c r="P23" s="14">
        <f t="shared" si="4"/>
        <v>-5.1472998053965296E-2</v>
      </c>
      <c r="Q23" s="135">
        <f t="shared" si="5"/>
        <v>40799.019899999999</v>
      </c>
      <c r="R23" s="120">
        <f t="shared" si="6"/>
        <v>1.7239638926881196E-6</v>
      </c>
      <c r="S23" s="136">
        <v>1</v>
      </c>
      <c r="T23" s="120">
        <f t="shared" si="7"/>
        <v>1.7239638926881196E-6</v>
      </c>
      <c r="U23" s="77"/>
      <c r="V23" s="120">
        <f t="shared" si="8"/>
        <v>1.3129980550968534E-3</v>
      </c>
    </row>
    <row r="24" spans="1:33" s="120" customFormat="1" x14ac:dyDescent="0.2">
      <c r="A24" s="131" t="s">
        <v>184</v>
      </c>
      <c r="B24" s="132" t="s">
        <v>165</v>
      </c>
      <c r="C24" s="131">
        <v>55894.299800000001</v>
      </c>
      <c r="D24" s="133" t="s">
        <v>177</v>
      </c>
      <c r="E24" s="120">
        <f t="shared" si="1"/>
        <v>7751.3402827183081</v>
      </c>
      <c r="F24" s="120">
        <f t="shared" si="2"/>
        <v>7751.5</v>
      </c>
      <c r="G24" s="120">
        <f t="shared" si="3"/>
        <v>-5.1634999996167608E-2</v>
      </c>
      <c r="K24" s="134">
        <f>G24</f>
        <v>-5.1634999996167608E-2</v>
      </c>
      <c r="P24" s="14">
        <f t="shared" si="4"/>
        <v>-5.3914047048600075E-2</v>
      </c>
      <c r="Q24" s="135">
        <f t="shared" si="5"/>
        <v>40875.799800000001</v>
      </c>
      <c r="R24" s="120">
        <f t="shared" si="6"/>
        <v>5.1940554672011181E-6</v>
      </c>
      <c r="S24" s="136">
        <v>1</v>
      </c>
      <c r="T24" s="120">
        <f t="shared" si="7"/>
        <v>5.1940554672011181E-6</v>
      </c>
      <c r="U24" s="77"/>
      <c r="V24" s="120">
        <f t="shared" si="8"/>
        <v>2.2790470524324674E-3</v>
      </c>
      <c r="AB24" s="120" t="s">
        <v>55</v>
      </c>
      <c r="AC24" s="120">
        <v>6</v>
      </c>
      <c r="AE24" s="120" t="s">
        <v>53</v>
      </c>
      <c r="AG24" s="120" t="s">
        <v>54</v>
      </c>
    </row>
    <row r="25" spans="1:33" s="120" customFormat="1" x14ac:dyDescent="0.2">
      <c r="A25" s="131" t="s">
        <v>184</v>
      </c>
      <c r="B25" s="132" t="s">
        <v>106</v>
      </c>
      <c r="C25" s="131">
        <v>55894.458500000001</v>
      </c>
      <c r="D25" s="133" t="s">
        <v>177</v>
      </c>
      <c r="E25" s="120">
        <f t="shared" si="1"/>
        <v>7751.8311732500288</v>
      </c>
      <c r="F25" s="120">
        <f t="shared" si="2"/>
        <v>7752</v>
      </c>
      <c r="G25" s="120">
        <f t="shared" si="3"/>
        <v>-5.4579999996349216E-2</v>
      </c>
      <c r="K25" s="134">
        <f>G25</f>
        <v>-5.4579999996349216E-2</v>
      </c>
      <c r="P25" s="14">
        <f t="shared" si="4"/>
        <v>-5.3919239229358512E-2</v>
      </c>
      <c r="Q25" s="135">
        <f t="shared" si="5"/>
        <v>40875.958500000001</v>
      </c>
      <c r="R25" s="120">
        <f t="shared" si="6"/>
        <v>4.3660479119414265E-7</v>
      </c>
      <c r="S25" s="136">
        <v>1</v>
      </c>
      <c r="T25" s="120">
        <f t="shared" si="7"/>
        <v>4.3660479119414265E-7</v>
      </c>
      <c r="U25" s="77"/>
      <c r="V25" s="120">
        <f t="shared" si="8"/>
        <v>-6.6076076699070341E-4</v>
      </c>
    </row>
    <row r="26" spans="1:33" s="120" customFormat="1" x14ac:dyDescent="0.2">
      <c r="A26" s="139" t="s">
        <v>37</v>
      </c>
      <c r="B26" s="139"/>
      <c r="C26" s="80">
        <v>53388.368999999999</v>
      </c>
      <c r="D26" s="80" t="s">
        <v>39</v>
      </c>
      <c r="E26" s="120">
        <f t="shared" si="1"/>
        <v>0</v>
      </c>
      <c r="F26" s="120">
        <f t="shared" si="2"/>
        <v>0</v>
      </c>
      <c r="G26" s="120">
        <f t="shared" si="3"/>
        <v>0</v>
      </c>
      <c r="H26" s="120">
        <f>G26</f>
        <v>0</v>
      </c>
      <c r="J26" s="8"/>
      <c r="K26" s="134"/>
      <c r="P26" s="14">
        <f t="shared" si="4"/>
        <v>-2.4804322692759161E-4</v>
      </c>
      <c r="Q26" s="135">
        <f t="shared" si="5"/>
        <v>38369.868999999999</v>
      </c>
      <c r="R26" s="120">
        <f t="shared" si="6"/>
        <v>6.1525442424652707E-8</v>
      </c>
      <c r="S26" s="136">
        <v>0.5</v>
      </c>
      <c r="T26" s="120">
        <f t="shared" si="7"/>
        <v>3.0762721212326354E-8</v>
      </c>
      <c r="U26" s="77"/>
      <c r="V26" s="120">
        <f t="shared" si="8"/>
        <v>2.4804322692759161E-4</v>
      </c>
    </row>
    <row r="27" spans="1:33" s="120" customFormat="1" x14ac:dyDescent="0.2">
      <c r="A27" s="2" t="s">
        <v>167</v>
      </c>
      <c r="B27"/>
      <c r="C27" s="21">
        <v>54356.769200000002</v>
      </c>
      <c r="D27" s="21">
        <v>2.9999999999999997E-4</v>
      </c>
      <c r="E27" s="120">
        <f t="shared" si="1"/>
        <v>2995.4536174951395</v>
      </c>
      <c r="F27" s="120">
        <f t="shared" si="2"/>
        <v>2995.5</v>
      </c>
      <c r="G27" s="120">
        <f t="shared" si="3"/>
        <v>-1.4994999997725245E-2</v>
      </c>
      <c r="J27" s="8"/>
      <c r="K27" s="134">
        <f t="shared" ref="K27:K42" si="9">G27</f>
        <v>-1.4994999997725245E-2</v>
      </c>
      <c r="P27" s="14">
        <f t="shared" si="4"/>
        <v>-1.4626089199190411E-2</v>
      </c>
      <c r="Q27" s="135">
        <f t="shared" si="5"/>
        <v>39338.269200000002</v>
      </c>
      <c r="R27" s="120">
        <f t="shared" si="6"/>
        <v>1.3609517727560875E-7</v>
      </c>
      <c r="S27" s="136">
        <v>1</v>
      </c>
      <c r="T27" s="120">
        <f t="shared" si="7"/>
        <v>1.3609517727560875E-7</v>
      </c>
      <c r="U27" s="77"/>
      <c r="V27" s="120">
        <f t="shared" si="8"/>
        <v>-3.6891079853483381E-4</v>
      </c>
    </row>
    <row r="28" spans="1:33" s="120" customFormat="1" x14ac:dyDescent="0.2">
      <c r="A28" s="2" t="s">
        <v>167</v>
      </c>
      <c r="B28"/>
      <c r="C28" s="80">
        <v>54357.738900099997</v>
      </c>
      <c r="D28" s="21">
        <v>2.9999999999999997E-4</v>
      </c>
      <c r="E28" s="120">
        <f t="shared" si="1"/>
        <v>2998.4530919607737</v>
      </c>
      <c r="F28" s="120">
        <f t="shared" si="2"/>
        <v>2998.5</v>
      </c>
      <c r="G28" s="120">
        <f t="shared" si="3"/>
        <v>-1.516490000358317E-2</v>
      </c>
      <c r="J28" s="8"/>
      <c r="K28" s="134">
        <f t="shared" si="9"/>
        <v>-1.516490000358317E-2</v>
      </c>
      <c r="P28" s="14">
        <f t="shared" si="4"/>
        <v>-1.4644505089208065E-2</v>
      </c>
      <c r="Q28" s="135">
        <f t="shared" si="5"/>
        <v>39339.238900099997</v>
      </c>
      <c r="R28" s="120">
        <f t="shared" si="6"/>
        <v>2.7081086690747345E-7</v>
      </c>
      <c r="S28" s="136">
        <v>1</v>
      </c>
      <c r="T28" s="120">
        <f t="shared" si="7"/>
        <v>2.7081086690747345E-7</v>
      </c>
      <c r="U28" s="77"/>
      <c r="V28" s="120">
        <f t="shared" si="8"/>
        <v>-5.2039491437510556E-4</v>
      </c>
    </row>
    <row r="29" spans="1:33" s="120" customFormat="1" x14ac:dyDescent="0.2">
      <c r="A29" s="2" t="s">
        <v>167</v>
      </c>
      <c r="B29"/>
      <c r="C29" s="21">
        <v>54358.7091</v>
      </c>
      <c r="D29" s="21">
        <v>2.9999999999999997E-4</v>
      </c>
      <c r="E29" s="120">
        <f t="shared" si="1"/>
        <v>3001.454112406821</v>
      </c>
      <c r="F29" s="120">
        <f t="shared" si="2"/>
        <v>3001.5</v>
      </c>
      <c r="G29" s="120">
        <f t="shared" si="3"/>
        <v>-1.4835000001767185E-2</v>
      </c>
      <c r="J29" s="8"/>
      <c r="K29" s="134">
        <f t="shared" si="9"/>
        <v>-1.4835000001767185E-2</v>
      </c>
      <c r="P29" s="14">
        <f t="shared" si="4"/>
        <v>-1.4662929015733128E-2</v>
      </c>
      <c r="Q29" s="135">
        <f t="shared" si="5"/>
        <v>39340.2091</v>
      </c>
      <c r="R29" s="120">
        <f t="shared" si="6"/>
        <v>2.9608424234732416E-8</v>
      </c>
      <c r="S29" s="136">
        <v>1</v>
      </c>
      <c r="T29" s="120">
        <f t="shared" si="7"/>
        <v>2.9608424234732416E-8</v>
      </c>
      <c r="U29" s="77"/>
      <c r="V29" s="120">
        <f t="shared" si="8"/>
        <v>-1.7207098603405635E-4</v>
      </c>
    </row>
    <row r="30" spans="1:33" s="120" customFormat="1" x14ac:dyDescent="0.2">
      <c r="A30" s="2" t="s">
        <v>167</v>
      </c>
      <c r="B30"/>
      <c r="C30" s="21">
        <v>54358.871200000998</v>
      </c>
      <c r="D30" s="21">
        <v>2.9999999999999997E-4</v>
      </c>
      <c r="E30" s="120">
        <f t="shared" si="1"/>
        <v>3001.9555198150247</v>
      </c>
      <c r="F30" s="120">
        <f t="shared" si="2"/>
        <v>3002</v>
      </c>
      <c r="G30" s="120">
        <f t="shared" si="3"/>
        <v>-1.4379999003722332E-2</v>
      </c>
      <c r="J30" s="8"/>
      <c r="K30" s="134">
        <f t="shared" si="9"/>
        <v>-1.4379999003722332E-2</v>
      </c>
      <c r="P30" s="14">
        <f t="shared" si="4"/>
        <v>-1.466600045148108E-2</v>
      </c>
      <c r="Q30" s="135">
        <f t="shared" si="5"/>
        <v>39340.371200000998</v>
      </c>
      <c r="R30" s="120">
        <f t="shared" si="6"/>
        <v>8.1796828120099716E-8</v>
      </c>
      <c r="S30" s="136">
        <v>1</v>
      </c>
      <c r="T30" s="120">
        <f t="shared" si="7"/>
        <v>8.1796828120099716E-8</v>
      </c>
      <c r="U30" s="77"/>
      <c r="V30" s="120">
        <f t="shared" si="8"/>
        <v>2.8600144775874775E-4</v>
      </c>
      <c r="AC30" s="120">
        <v>12</v>
      </c>
      <c r="AE30" s="120" t="s">
        <v>53</v>
      </c>
      <c r="AG30" s="120" t="s">
        <v>54</v>
      </c>
    </row>
    <row r="31" spans="1:33" s="120" customFormat="1" x14ac:dyDescent="0.2">
      <c r="A31" s="2" t="s">
        <v>168</v>
      </c>
      <c r="B31"/>
      <c r="C31" s="21">
        <v>54683.933100000002</v>
      </c>
      <c r="D31" s="21">
        <v>2.9999999999999997E-4</v>
      </c>
      <c r="E31" s="120">
        <f t="shared" si="1"/>
        <v>4007.4363574499771</v>
      </c>
      <c r="F31" s="120">
        <f t="shared" si="2"/>
        <v>4007.5</v>
      </c>
      <c r="G31" s="120">
        <f t="shared" si="3"/>
        <v>-2.0574999995005783E-2</v>
      </c>
      <c r="J31" s="8"/>
      <c r="K31" s="134">
        <f t="shared" si="9"/>
        <v>-2.0574999995005783E-2</v>
      </c>
      <c r="P31" s="14">
        <f t="shared" si="4"/>
        <v>-2.1294279543286866E-2</v>
      </c>
      <c r="Q31" s="135">
        <f t="shared" si="5"/>
        <v>39665.433100000002</v>
      </c>
      <c r="R31" s="120">
        <f t="shared" si="6"/>
        <v>5.1736306857543954E-7</v>
      </c>
      <c r="S31" s="136">
        <v>1</v>
      </c>
      <c r="T31" s="120">
        <f t="shared" si="7"/>
        <v>5.1736306857543954E-7</v>
      </c>
      <c r="U31" s="77"/>
      <c r="V31" s="120">
        <f t="shared" si="8"/>
        <v>7.1927954828108348E-4</v>
      </c>
    </row>
    <row r="32" spans="1:33" s="120" customFormat="1" x14ac:dyDescent="0.2">
      <c r="A32" s="140" t="s">
        <v>164</v>
      </c>
      <c r="B32" s="141" t="s">
        <v>165</v>
      </c>
      <c r="C32" s="140">
        <v>55892.681400000001</v>
      </c>
      <c r="D32" s="140">
        <v>2.0000000000000001E-4</v>
      </c>
      <c r="E32" s="120">
        <f t="shared" si="1"/>
        <v>7746.3342509820977</v>
      </c>
      <c r="F32" s="120">
        <f t="shared" si="2"/>
        <v>7746.5</v>
      </c>
      <c r="G32" s="120">
        <f t="shared" si="3"/>
        <v>-5.3585000001476146E-2</v>
      </c>
      <c r="K32" s="134">
        <f t="shared" si="9"/>
        <v>-5.3585000001476146E-2</v>
      </c>
      <c r="P32" s="14">
        <f t="shared" si="4"/>
        <v>-5.3862137519013087E-2</v>
      </c>
      <c r="Q32" s="135">
        <f t="shared" si="5"/>
        <v>40874.181400000001</v>
      </c>
      <c r="R32" s="120">
        <f t="shared" si="6"/>
        <v>7.6805203626538056E-8</v>
      </c>
      <c r="S32" s="136">
        <v>1</v>
      </c>
      <c r="T32" s="120">
        <f t="shared" si="7"/>
        <v>7.6805203626538056E-8</v>
      </c>
      <c r="U32" s="77"/>
      <c r="V32" s="120">
        <f t="shared" si="8"/>
        <v>2.771375175369406E-4</v>
      </c>
      <c r="AB32" s="120" t="s">
        <v>55</v>
      </c>
      <c r="AC32" s="120">
        <v>6</v>
      </c>
      <c r="AE32" s="120" t="s">
        <v>53</v>
      </c>
      <c r="AG32" s="120" t="s">
        <v>54</v>
      </c>
    </row>
    <row r="33" spans="1:33" s="120" customFormat="1" x14ac:dyDescent="0.2">
      <c r="A33" s="142" t="s">
        <v>166</v>
      </c>
      <c r="B33" s="143" t="s">
        <v>106</v>
      </c>
      <c r="C33" s="80">
        <v>55923.554100000001</v>
      </c>
      <c r="D33" s="80">
        <v>1E-4</v>
      </c>
      <c r="E33" s="120">
        <f t="shared" si="1"/>
        <v>7841.8296266510015</v>
      </c>
      <c r="F33" s="120">
        <f t="shared" si="2"/>
        <v>7842</v>
      </c>
      <c r="G33" s="120">
        <f t="shared" si="3"/>
        <v>-5.5079999998270068E-2</v>
      </c>
      <c r="K33" s="134">
        <f t="shared" si="9"/>
        <v>-5.5079999998270068E-2</v>
      </c>
      <c r="P33" s="14">
        <f t="shared" si="4"/>
        <v>-5.4857468285480132E-2</v>
      </c>
      <c r="Q33" s="135">
        <f t="shared" si="5"/>
        <v>40905.054100000001</v>
      </c>
      <c r="R33" s="120">
        <f t="shared" si="6"/>
        <v>4.9520363197222664E-8</v>
      </c>
      <c r="S33" s="136">
        <v>1</v>
      </c>
      <c r="T33" s="120">
        <f t="shared" si="7"/>
        <v>4.9520363197222664E-8</v>
      </c>
      <c r="U33" s="77"/>
      <c r="V33" s="120">
        <f t="shared" si="8"/>
        <v>-2.2253171278993622E-4</v>
      </c>
    </row>
    <row r="34" spans="1:33" s="120" customFormat="1" x14ac:dyDescent="0.2">
      <c r="A34" s="142" t="s">
        <v>169</v>
      </c>
      <c r="B34" s="143" t="s">
        <v>106</v>
      </c>
      <c r="C34" s="80">
        <v>55923.554100000001</v>
      </c>
      <c r="D34" s="80">
        <v>1E-4</v>
      </c>
      <c r="E34" s="120">
        <f t="shared" si="1"/>
        <v>7841.8296266510015</v>
      </c>
      <c r="F34" s="120">
        <f t="shared" si="2"/>
        <v>7842</v>
      </c>
      <c r="G34" s="120">
        <f t="shared" si="3"/>
        <v>-5.5079999998270068E-2</v>
      </c>
      <c r="K34" s="134">
        <f t="shared" si="9"/>
        <v>-5.5079999998270068E-2</v>
      </c>
      <c r="P34" s="14">
        <f t="shared" si="4"/>
        <v>-5.4857468285480132E-2</v>
      </c>
      <c r="Q34" s="135">
        <f t="shared" si="5"/>
        <v>40905.054100000001</v>
      </c>
      <c r="R34" s="120">
        <f t="shared" si="6"/>
        <v>4.9520363197222664E-8</v>
      </c>
      <c r="S34" s="136">
        <v>1</v>
      </c>
      <c r="T34" s="120">
        <f t="shared" si="7"/>
        <v>4.9520363197222664E-8</v>
      </c>
      <c r="U34" s="77"/>
      <c r="V34" s="120">
        <f t="shared" si="8"/>
        <v>-2.2253171278993622E-4</v>
      </c>
    </row>
    <row r="35" spans="1:33" s="120" customFormat="1" x14ac:dyDescent="0.2">
      <c r="A35" s="142" t="s">
        <v>166</v>
      </c>
      <c r="B35" s="143" t="s">
        <v>106</v>
      </c>
      <c r="C35" s="80">
        <v>55923.554199999999</v>
      </c>
      <c r="D35" s="80">
        <v>6.9999999999999999E-4</v>
      </c>
      <c r="E35" s="120">
        <f t="shared" si="1"/>
        <v>7841.8299359707989</v>
      </c>
      <c r="F35" s="120">
        <f t="shared" si="2"/>
        <v>7842</v>
      </c>
      <c r="G35" s="120">
        <f t="shared" si="3"/>
        <v>-5.4980000000796281E-2</v>
      </c>
      <c r="K35" s="134">
        <f t="shared" si="9"/>
        <v>-5.4980000000796281E-2</v>
      </c>
      <c r="P35" s="14">
        <f t="shared" si="4"/>
        <v>-5.4857468285480132E-2</v>
      </c>
      <c r="Q35" s="135">
        <f t="shared" si="5"/>
        <v>40905.054199999999</v>
      </c>
      <c r="R35" s="120">
        <f t="shared" si="6"/>
        <v>1.501402125831771E-8</v>
      </c>
      <c r="S35" s="136">
        <v>1</v>
      </c>
      <c r="T35" s="120">
        <f t="shared" si="7"/>
        <v>1.501402125831771E-8</v>
      </c>
      <c r="U35" s="77"/>
      <c r="V35" s="120">
        <f t="shared" si="8"/>
        <v>-1.225317153161487E-4</v>
      </c>
      <c r="AB35" s="120" t="s">
        <v>55</v>
      </c>
      <c r="AC35" s="120">
        <v>6</v>
      </c>
      <c r="AE35" s="120" t="s">
        <v>53</v>
      </c>
      <c r="AG35" s="120" t="s">
        <v>54</v>
      </c>
    </row>
    <row r="36" spans="1:33" s="120" customFormat="1" x14ac:dyDescent="0.2">
      <c r="A36" s="142" t="s">
        <v>169</v>
      </c>
      <c r="B36" s="143" t="s">
        <v>106</v>
      </c>
      <c r="C36" s="80">
        <v>55923.554199999999</v>
      </c>
      <c r="D36" s="80">
        <v>6.9999999999999999E-4</v>
      </c>
      <c r="E36" s="120">
        <f t="shared" si="1"/>
        <v>7841.8299359707989</v>
      </c>
      <c r="F36" s="120">
        <f t="shared" si="2"/>
        <v>7842</v>
      </c>
      <c r="G36" s="120">
        <f t="shared" si="3"/>
        <v>-5.4980000000796281E-2</v>
      </c>
      <c r="K36" s="134">
        <f t="shared" si="9"/>
        <v>-5.4980000000796281E-2</v>
      </c>
      <c r="P36" s="14">
        <f t="shared" si="4"/>
        <v>-5.4857468285480132E-2</v>
      </c>
      <c r="Q36" s="135">
        <f t="shared" si="5"/>
        <v>40905.054199999999</v>
      </c>
      <c r="R36" s="120">
        <f t="shared" si="6"/>
        <v>1.501402125831771E-8</v>
      </c>
      <c r="S36" s="136">
        <v>1</v>
      </c>
      <c r="T36" s="120">
        <f t="shared" si="7"/>
        <v>1.501402125831771E-8</v>
      </c>
      <c r="U36" s="77"/>
      <c r="V36" s="120">
        <f t="shared" si="8"/>
        <v>-1.225317153161487E-4</v>
      </c>
      <c r="AB36" s="120" t="s">
        <v>55</v>
      </c>
      <c r="AC36" s="120">
        <v>7</v>
      </c>
      <c r="AE36" s="120" t="s">
        <v>53</v>
      </c>
      <c r="AG36" s="120" t="s">
        <v>54</v>
      </c>
    </row>
    <row r="37" spans="1:33" s="120" customFormat="1" x14ac:dyDescent="0.2">
      <c r="A37" s="142" t="s">
        <v>170</v>
      </c>
      <c r="B37" s="143" t="s">
        <v>106</v>
      </c>
      <c r="C37" s="80">
        <v>55934.545100000003</v>
      </c>
      <c r="D37" s="80">
        <v>6.4000000000000005E-4</v>
      </c>
      <c r="E37" s="120">
        <f t="shared" si="1"/>
        <v>7875.8269665006774</v>
      </c>
      <c r="F37" s="120">
        <f t="shared" si="2"/>
        <v>7876</v>
      </c>
      <c r="G37" s="120">
        <f t="shared" si="3"/>
        <v>-5.5939999998372514E-2</v>
      </c>
      <c r="K37" s="134">
        <f t="shared" si="9"/>
        <v>-5.5939999998372514E-2</v>
      </c>
      <c r="P37" s="14">
        <f t="shared" si="4"/>
        <v>-5.5213792701972339E-2</v>
      </c>
      <c r="Q37" s="135">
        <f t="shared" si="5"/>
        <v>40916.045100000003</v>
      </c>
      <c r="R37" s="120">
        <f t="shared" si="6"/>
        <v>5.2737703734485131E-7</v>
      </c>
      <c r="S37" s="136">
        <v>1</v>
      </c>
      <c r="T37" s="120">
        <f t="shared" si="7"/>
        <v>5.2737703734485131E-7</v>
      </c>
      <c r="U37" s="77"/>
      <c r="V37" s="120">
        <f t="shared" si="8"/>
        <v>-7.2620729640017478E-4</v>
      </c>
      <c r="AB37" s="120" t="s">
        <v>55</v>
      </c>
      <c r="AC37" s="120">
        <v>6</v>
      </c>
      <c r="AE37" s="120" t="s">
        <v>53</v>
      </c>
      <c r="AG37" s="120" t="s">
        <v>54</v>
      </c>
    </row>
    <row r="38" spans="1:33" s="120" customFormat="1" x14ac:dyDescent="0.2">
      <c r="A38" s="142" t="s">
        <v>170</v>
      </c>
      <c r="B38" s="143" t="s">
        <v>106</v>
      </c>
      <c r="C38" s="80">
        <v>55934.5458</v>
      </c>
      <c r="D38" s="80">
        <v>4.2999999999999999E-4</v>
      </c>
      <c r="E38" s="120">
        <f t="shared" si="1"/>
        <v>7875.8291317393077</v>
      </c>
      <c r="F38" s="120">
        <f t="shared" si="2"/>
        <v>7876</v>
      </c>
      <c r="G38" s="120">
        <f t="shared" si="3"/>
        <v>-5.5240000001504086E-2</v>
      </c>
      <c r="K38" s="134">
        <f t="shared" si="9"/>
        <v>-5.5240000001504086E-2</v>
      </c>
      <c r="P38" s="14">
        <f t="shared" si="4"/>
        <v>-5.5213792701972339E-2</v>
      </c>
      <c r="Q38" s="135">
        <f t="shared" si="5"/>
        <v>40916.0458</v>
      </c>
      <c r="R38" s="120">
        <f t="shared" si="6"/>
        <v>6.868225487467035E-10</v>
      </c>
      <c r="S38" s="136">
        <v>1</v>
      </c>
      <c r="T38" s="120">
        <f t="shared" si="7"/>
        <v>6.868225487467035E-10</v>
      </c>
      <c r="U38" s="77"/>
      <c r="V38" s="120">
        <f t="shared" si="8"/>
        <v>-2.6207299531746941E-5</v>
      </c>
      <c r="AB38" s="120" t="s">
        <v>55</v>
      </c>
      <c r="AC38" s="120">
        <v>10</v>
      </c>
      <c r="AE38" s="120" t="s">
        <v>53</v>
      </c>
      <c r="AG38" s="120" t="s">
        <v>54</v>
      </c>
    </row>
    <row r="39" spans="1:33" s="120" customFormat="1" x14ac:dyDescent="0.2">
      <c r="A39" s="142" t="s">
        <v>170</v>
      </c>
      <c r="B39" s="143" t="s">
        <v>106</v>
      </c>
      <c r="C39" s="80">
        <v>55935.515500000001</v>
      </c>
      <c r="D39" s="80">
        <v>1.0399999999999999E-3</v>
      </c>
      <c r="E39" s="120">
        <f t="shared" si="1"/>
        <v>7878.8286058956428</v>
      </c>
      <c r="F39" s="120">
        <f t="shared" si="2"/>
        <v>7879</v>
      </c>
      <c r="G39" s="120">
        <f t="shared" si="3"/>
        <v>-5.5410000000847504E-2</v>
      </c>
      <c r="K39" s="134">
        <f t="shared" si="9"/>
        <v>-5.5410000000847504E-2</v>
      </c>
      <c r="P39" s="14">
        <f t="shared" si="4"/>
        <v>-5.5245282650125183E-2</v>
      </c>
      <c r="Q39" s="135">
        <f t="shared" si="5"/>
        <v>40917.015500000001</v>
      </c>
      <c r="R39" s="120">
        <f t="shared" si="6"/>
        <v>2.7131805628980093E-8</v>
      </c>
      <c r="S39" s="136">
        <v>1</v>
      </c>
      <c r="T39" s="120">
        <f t="shared" si="7"/>
        <v>2.7131805628980093E-8</v>
      </c>
      <c r="U39" s="77"/>
      <c r="V39" s="120">
        <f t="shared" si="8"/>
        <v>-1.6471735072232097E-4</v>
      </c>
      <c r="AB39" s="120" t="s">
        <v>55</v>
      </c>
      <c r="AC39" s="120">
        <v>8</v>
      </c>
      <c r="AE39" s="120" t="s">
        <v>56</v>
      </c>
      <c r="AG39" s="120" t="s">
        <v>54</v>
      </c>
    </row>
    <row r="40" spans="1:33" s="120" customFormat="1" x14ac:dyDescent="0.2">
      <c r="A40" s="142" t="s">
        <v>170</v>
      </c>
      <c r="B40" s="143" t="s">
        <v>106</v>
      </c>
      <c r="C40" s="80">
        <v>55935.516199999998</v>
      </c>
      <c r="D40" s="80">
        <v>1.7000000000000001E-4</v>
      </c>
      <c r="E40" s="120">
        <f t="shared" si="1"/>
        <v>7878.8307711342732</v>
      </c>
      <c r="F40" s="120">
        <f t="shared" si="2"/>
        <v>7879</v>
      </c>
      <c r="G40" s="120">
        <f t="shared" si="3"/>
        <v>-5.4710000003979076E-2</v>
      </c>
      <c r="K40" s="134">
        <f t="shared" si="9"/>
        <v>-5.4710000003979076E-2</v>
      </c>
      <c r="P40" s="14">
        <f t="shared" si="4"/>
        <v>-5.5245282650125183E-2</v>
      </c>
      <c r="Q40" s="135">
        <f t="shared" si="5"/>
        <v>40917.016199999998</v>
      </c>
      <c r="R40" s="120">
        <f t="shared" si="6"/>
        <v>2.8652751126517826E-7</v>
      </c>
      <c r="S40" s="136">
        <v>1</v>
      </c>
      <c r="T40" s="120">
        <f t="shared" si="7"/>
        <v>2.8652751126517826E-7</v>
      </c>
      <c r="U40" s="77"/>
      <c r="V40" s="120">
        <f t="shared" si="8"/>
        <v>5.3528264614610688E-4</v>
      </c>
      <c r="AB40" s="120" t="s">
        <v>55</v>
      </c>
      <c r="AC40" s="120">
        <v>5</v>
      </c>
      <c r="AE40" s="120" t="s">
        <v>53</v>
      </c>
      <c r="AG40" s="120" t="s">
        <v>54</v>
      </c>
    </row>
    <row r="41" spans="1:33" s="120" customFormat="1" x14ac:dyDescent="0.2">
      <c r="A41" s="114" t="s">
        <v>237</v>
      </c>
      <c r="B41" s="115" t="s">
        <v>165</v>
      </c>
      <c r="C41" s="116">
        <v>56173.287799999998</v>
      </c>
      <c r="D41" s="116">
        <v>4.0000000000000002E-4</v>
      </c>
      <c r="E41" s="120">
        <f t="shared" si="1"/>
        <v>8614.3054223761919</v>
      </c>
      <c r="F41" s="120">
        <f t="shared" si="2"/>
        <v>8614.5</v>
      </c>
      <c r="G41" s="120">
        <f t="shared" si="3"/>
        <v>-6.2904999998863786E-2</v>
      </c>
      <c r="K41" s="134">
        <f t="shared" si="9"/>
        <v>-6.2904999998863786E-2</v>
      </c>
      <c r="P41" s="14">
        <f t="shared" si="4"/>
        <v>-6.3208077361721085E-2</v>
      </c>
      <c r="Q41" s="135">
        <f t="shared" si="5"/>
        <v>41154.787799999998</v>
      </c>
      <c r="R41" s="120">
        <f t="shared" si="6"/>
        <v>9.1855887876534628E-8</v>
      </c>
      <c r="S41" s="136">
        <v>1</v>
      </c>
      <c r="T41" s="120">
        <f t="shared" si="7"/>
        <v>9.1855887876534628E-8</v>
      </c>
      <c r="U41" s="77"/>
      <c r="V41" s="120">
        <f t="shared" si="8"/>
        <v>3.0307736285729858E-4</v>
      </c>
    </row>
    <row r="42" spans="1:33" s="120" customFormat="1" x14ac:dyDescent="0.2">
      <c r="A42" s="114" t="s">
        <v>237</v>
      </c>
      <c r="B42" s="115" t="s">
        <v>106</v>
      </c>
      <c r="C42" s="116">
        <v>56173.448499999999</v>
      </c>
      <c r="D42" s="116">
        <v>2.9999999999999997E-4</v>
      </c>
      <c r="E42" s="120">
        <f t="shared" si="1"/>
        <v>8614.802499304029</v>
      </c>
      <c r="F42" s="120">
        <f t="shared" si="2"/>
        <v>8615</v>
      </c>
      <c r="G42" s="120">
        <f t="shared" si="3"/>
        <v>-6.3849999998637941E-2</v>
      </c>
      <c r="K42" s="134">
        <f t="shared" si="9"/>
        <v>-6.3849999998637941E-2</v>
      </c>
      <c r="P42" s="14">
        <f t="shared" si="4"/>
        <v>-6.3213654848362485E-2</v>
      </c>
      <c r="Q42" s="135">
        <f t="shared" si="5"/>
        <v>41154.948499999999</v>
      </c>
      <c r="R42" s="120">
        <f t="shared" si="6"/>
        <v>4.049351502790917E-7</v>
      </c>
      <c r="S42" s="136">
        <v>1</v>
      </c>
      <c r="T42" s="120">
        <f t="shared" si="7"/>
        <v>4.049351502790917E-7</v>
      </c>
      <c r="U42" s="77"/>
      <c r="V42" s="120">
        <f t="shared" si="8"/>
        <v>-6.3634515027545524E-4</v>
      </c>
    </row>
    <row r="43" spans="1:33" s="120" customFormat="1" x14ac:dyDescent="0.2">
      <c r="A43" s="144" t="s">
        <v>171</v>
      </c>
      <c r="B43" s="145" t="s">
        <v>106</v>
      </c>
      <c r="C43" s="80">
        <v>56540.370600000002</v>
      </c>
      <c r="D43" s="146">
        <v>3.0000000000000001E-3</v>
      </c>
      <c r="E43" s="120">
        <f t="shared" si="1"/>
        <v>9749.7652262674474</v>
      </c>
      <c r="F43" s="120">
        <f t="shared" si="2"/>
        <v>9750</v>
      </c>
      <c r="G43" s="120">
        <f t="shared" si="3"/>
        <v>-7.5899999996181577E-2</v>
      </c>
      <c r="J43" s="120">
        <f>G43</f>
        <v>-7.5899999996181577E-2</v>
      </c>
      <c r="K43" s="134"/>
      <c r="P43" s="14">
        <f t="shared" si="4"/>
        <v>-7.6449960106219128E-2</v>
      </c>
      <c r="Q43" s="135">
        <f t="shared" si="5"/>
        <v>41521.870600000002</v>
      </c>
      <c r="R43" s="120">
        <f t="shared" si="6"/>
        <v>3.024561226325148E-7</v>
      </c>
      <c r="S43" s="136">
        <v>1</v>
      </c>
      <c r="T43" s="120">
        <f t="shared" si="7"/>
        <v>3.024561226325148E-7</v>
      </c>
      <c r="U43" s="77"/>
      <c r="V43" s="120">
        <f t="shared" si="8"/>
        <v>5.4996011003755063E-4</v>
      </c>
      <c r="AB43" s="120" t="s">
        <v>55</v>
      </c>
      <c r="AC43" s="120">
        <v>6</v>
      </c>
      <c r="AE43" s="120" t="s">
        <v>53</v>
      </c>
      <c r="AG43" s="120" t="s">
        <v>54</v>
      </c>
    </row>
    <row r="44" spans="1:33" s="120" customFormat="1" x14ac:dyDescent="0.2">
      <c r="A44" s="144" t="s">
        <v>171</v>
      </c>
      <c r="B44" s="145" t="s">
        <v>106</v>
      </c>
      <c r="C44" s="80">
        <v>56540.534500000002</v>
      </c>
      <c r="D44" s="146">
        <v>2.0999999999999999E-3</v>
      </c>
      <c r="E44" s="120">
        <f t="shared" si="1"/>
        <v>9750.2722014290648</v>
      </c>
      <c r="F44" s="120">
        <f t="shared" si="2"/>
        <v>9750.5</v>
      </c>
      <c r="G44" s="120">
        <f t="shared" si="3"/>
        <v>-7.3644999996758997E-2</v>
      </c>
      <c r="J44" s="120">
        <f>G44</f>
        <v>-7.3644999996758997E-2</v>
      </c>
      <c r="K44" s="134"/>
      <c r="P44" s="14">
        <f t="shared" si="4"/>
        <v>-7.6456044562536185E-2</v>
      </c>
      <c r="Q44" s="135">
        <f t="shared" si="5"/>
        <v>41522.034500000002</v>
      </c>
      <c r="R44" s="120">
        <f t="shared" si="6"/>
        <v>7.9019715507854581E-6</v>
      </c>
      <c r="S44" s="136">
        <v>1</v>
      </c>
      <c r="T44" s="120">
        <f t="shared" si="7"/>
        <v>7.9019715507854581E-6</v>
      </c>
      <c r="U44" s="77"/>
      <c r="V44" s="120">
        <f t="shared" si="8"/>
        <v>2.8110445657771876E-3</v>
      </c>
      <c r="AB44" s="120" t="s">
        <v>55</v>
      </c>
      <c r="AC44" s="120">
        <v>6</v>
      </c>
      <c r="AE44" s="120" t="s">
        <v>53</v>
      </c>
      <c r="AG44" s="120" t="s">
        <v>54</v>
      </c>
    </row>
    <row r="45" spans="1:33" s="120" customFormat="1" x14ac:dyDescent="0.2">
      <c r="A45" s="147" t="s">
        <v>236</v>
      </c>
      <c r="B45" s="148" t="s">
        <v>106</v>
      </c>
      <c r="C45" s="149">
        <v>57259.344279999998</v>
      </c>
      <c r="D45" s="149">
        <v>2.0000000000000001E-4</v>
      </c>
      <c r="E45" s="120">
        <f t="shared" si="1"/>
        <v>11973.693216616655</v>
      </c>
      <c r="F45" s="150">
        <f t="shared" ref="F45:F70" si="10">ROUND(2*E45,0)/2+0.5</f>
        <v>11974</v>
      </c>
      <c r="G45" s="120">
        <f t="shared" si="3"/>
        <v>-9.9180000004707836E-2</v>
      </c>
      <c r="K45" s="134">
        <f t="shared" ref="K45:K70" si="11">G45</f>
        <v>-9.9180000004707836E-2</v>
      </c>
      <c r="P45" s="14">
        <f t="shared" si="4"/>
        <v>-0.10572145755284773</v>
      </c>
      <c r="Q45" s="135">
        <f t="shared" si="5"/>
        <v>42240.844279999998</v>
      </c>
      <c r="R45" s="120">
        <f t="shared" si="6"/>
        <v>4.279066685411641E-5</v>
      </c>
      <c r="S45" s="136">
        <v>1</v>
      </c>
      <c r="T45" s="120">
        <f t="shared" si="7"/>
        <v>4.279066685411641E-5</v>
      </c>
      <c r="U45" s="77"/>
      <c r="V45" s="120">
        <f t="shared" si="8"/>
        <v>6.5414575481398951E-3</v>
      </c>
    </row>
    <row r="46" spans="1:33" s="120" customFormat="1" x14ac:dyDescent="0.2">
      <c r="A46" s="147" t="s">
        <v>236</v>
      </c>
      <c r="B46" s="148" t="s">
        <v>106</v>
      </c>
      <c r="C46" s="149">
        <v>57259.345159999997</v>
      </c>
      <c r="D46" s="149">
        <v>2.9999999999999997E-4</v>
      </c>
      <c r="E46" s="120">
        <f t="shared" si="1"/>
        <v>11973.695938630945</v>
      </c>
      <c r="F46" s="150">
        <f t="shared" si="10"/>
        <v>11974</v>
      </c>
      <c r="G46" s="120">
        <f t="shared" si="3"/>
        <v>-9.8300000005110633E-2</v>
      </c>
      <c r="K46" s="134">
        <f t="shared" si="11"/>
        <v>-9.8300000005110633E-2</v>
      </c>
      <c r="P46" s="14">
        <f t="shared" si="4"/>
        <v>-0.10572145755284773</v>
      </c>
      <c r="Q46" s="135">
        <f t="shared" si="5"/>
        <v>42240.845159999997</v>
      </c>
      <c r="R46" s="120">
        <f t="shared" si="6"/>
        <v>5.5078032132863939E-5</v>
      </c>
      <c r="S46" s="136">
        <v>1</v>
      </c>
      <c r="T46" s="120">
        <f t="shared" si="7"/>
        <v>5.5078032132863939E-5</v>
      </c>
      <c r="U46" s="77"/>
      <c r="V46" s="120">
        <f t="shared" si="8"/>
        <v>7.4214575477370981E-3</v>
      </c>
    </row>
    <row r="47" spans="1:33" s="120" customFormat="1" x14ac:dyDescent="0.2">
      <c r="A47" s="151" t="s">
        <v>25</v>
      </c>
      <c r="B47" s="152" t="s">
        <v>106</v>
      </c>
      <c r="C47" s="153">
        <v>57260.475299999998</v>
      </c>
      <c r="D47" s="153">
        <v>2.2000000000000001E-3</v>
      </c>
      <c r="E47" s="120">
        <f t="shared" si="1"/>
        <v>11977.19168548362</v>
      </c>
      <c r="F47" s="150">
        <f t="shared" si="10"/>
        <v>11977.5</v>
      </c>
      <c r="G47" s="120">
        <f t="shared" si="3"/>
        <v>-9.9674999997660052E-2</v>
      </c>
      <c r="K47" s="134">
        <f t="shared" si="11"/>
        <v>-9.9674999997660052E-2</v>
      </c>
      <c r="P47" s="14">
        <f t="shared" si="4"/>
        <v>-0.10577100412099263</v>
      </c>
      <c r="Q47" s="135">
        <f t="shared" si="5"/>
        <v>42241.975299999998</v>
      </c>
      <c r="R47" s="120">
        <f t="shared" si="6"/>
        <v>3.7161266271687844E-5</v>
      </c>
      <c r="S47" s="136">
        <v>1</v>
      </c>
      <c r="T47" s="120">
        <f t="shared" si="7"/>
        <v>3.7161266271687844E-5</v>
      </c>
      <c r="U47" s="77"/>
      <c r="V47" s="120">
        <f t="shared" si="8"/>
        <v>6.0960041233325823E-3</v>
      </c>
      <c r="AB47" s="120" t="s">
        <v>55</v>
      </c>
      <c r="AC47" s="120">
        <v>8</v>
      </c>
      <c r="AE47" s="120" t="s">
        <v>53</v>
      </c>
      <c r="AG47" s="120" t="s">
        <v>54</v>
      </c>
    </row>
    <row r="48" spans="1:33" s="120" customFormat="1" x14ac:dyDescent="0.2">
      <c r="A48" s="151" t="s">
        <v>25</v>
      </c>
      <c r="B48" s="152" t="s">
        <v>106</v>
      </c>
      <c r="C48" s="153">
        <v>57265.487399999998</v>
      </c>
      <c r="D48" s="153">
        <v>2.5999999999999999E-3</v>
      </c>
      <c r="E48" s="120">
        <f t="shared" si="1"/>
        <v>11992.695103467473</v>
      </c>
      <c r="F48" s="150">
        <f t="shared" si="10"/>
        <v>11993</v>
      </c>
      <c r="G48" s="120">
        <f t="shared" si="3"/>
        <v>-9.8570000001927838E-2</v>
      </c>
      <c r="K48" s="134">
        <f t="shared" si="11"/>
        <v>-9.8570000001927838E-2</v>
      </c>
      <c r="P48" s="14">
        <f t="shared" si="4"/>
        <v>-0.10599055612325357</v>
      </c>
      <c r="Q48" s="135">
        <f t="shared" si="5"/>
        <v>42246.987399999998</v>
      </c>
      <c r="R48" s="120">
        <f t="shared" si="6"/>
        <v>5.5064653149744854E-5</v>
      </c>
      <c r="S48" s="136">
        <v>1</v>
      </c>
      <c r="T48" s="120">
        <f t="shared" si="7"/>
        <v>5.5064653149744854E-5</v>
      </c>
      <c r="U48" s="77"/>
      <c r="V48" s="120">
        <f t="shared" si="8"/>
        <v>7.4205561213257359E-3</v>
      </c>
      <c r="AB48" s="120" t="s">
        <v>55</v>
      </c>
      <c r="AG48" s="120" t="s">
        <v>57</v>
      </c>
    </row>
    <row r="49" spans="1:22" s="120" customFormat="1" x14ac:dyDescent="0.2">
      <c r="A49" s="117" t="s">
        <v>238</v>
      </c>
      <c r="B49" s="118" t="s">
        <v>165</v>
      </c>
      <c r="C49" s="117">
        <v>57310.5838</v>
      </c>
      <c r="D49" s="117">
        <v>1E-3</v>
      </c>
      <c r="E49" s="120">
        <f t="shared" si="1"/>
        <v>12132.187200346441</v>
      </c>
      <c r="F49" s="150">
        <f t="shared" si="10"/>
        <v>12132.5</v>
      </c>
      <c r="G49" s="120">
        <f t="shared" si="3"/>
        <v>-0.10112500000104774</v>
      </c>
      <c r="K49" s="134">
        <f t="shared" si="11"/>
        <v>-0.10112500000104774</v>
      </c>
      <c r="P49" s="14">
        <f t="shared" si="4"/>
        <v>-0.10797617799812606</v>
      </c>
      <c r="Q49" s="135">
        <f t="shared" si="5"/>
        <v>42292.0838</v>
      </c>
      <c r="R49" s="120">
        <f t="shared" si="6"/>
        <v>4.6938639947650139E-5</v>
      </c>
      <c r="S49" s="136">
        <v>1</v>
      </c>
      <c r="T49" s="120">
        <f t="shared" si="7"/>
        <v>4.6938639947650139E-5</v>
      </c>
      <c r="U49" s="77"/>
      <c r="V49" s="120">
        <f t="shared" si="8"/>
        <v>6.8511779970783226E-3</v>
      </c>
    </row>
    <row r="50" spans="1:22" s="120" customFormat="1" x14ac:dyDescent="0.2">
      <c r="A50" s="117" t="s">
        <v>238</v>
      </c>
      <c r="B50" s="118" t="s">
        <v>165</v>
      </c>
      <c r="C50" s="117">
        <v>57310.585200000001</v>
      </c>
      <c r="D50" s="117">
        <v>1E-4</v>
      </c>
      <c r="E50" s="120">
        <f t="shared" si="1"/>
        <v>12132.191530823726</v>
      </c>
      <c r="F50" s="150">
        <f t="shared" si="10"/>
        <v>12132.5</v>
      </c>
      <c r="G50" s="120">
        <f t="shared" si="3"/>
        <v>-9.9725000000034925E-2</v>
      </c>
      <c r="K50" s="134">
        <f t="shared" si="11"/>
        <v>-9.9725000000034925E-2</v>
      </c>
      <c r="P50" s="14">
        <f t="shared" si="4"/>
        <v>-0.10797617799812606</v>
      </c>
      <c r="Q50" s="135">
        <f t="shared" si="5"/>
        <v>42292.085200000001</v>
      </c>
      <c r="R50" s="120">
        <f t="shared" si="6"/>
        <v>6.8081938356183243E-5</v>
      </c>
      <c r="S50" s="136">
        <v>1</v>
      </c>
      <c r="T50" s="120">
        <f t="shared" si="7"/>
        <v>6.8081938356183243E-5</v>
      </c>
      <c r="U50" s="77"/>
      <c r="V50" s="120">
        <f t="shared" si="8"/>
        <v>8.2511779980911359E-3</v>
      </c>
    </row>
    <row r="51" spans="1:22" s="120" customFormat="1" x14ac:dyDescent="0.2">
      <c r="A51" s="117" t="s">
        <v>238</v>
      </c>
      <c r="B51" s="118" t="s">
        <v>165</v>
      </c>
      <c r="C51" s="117">
        <v>57310.585899999998</v>
      </c>
      <c r="D51" s="117">
        <v>4.4000000000000003E-3</v>
      </c>
      <c r="E51" s="120">
        <f t="shared" si="1"/>
        <v>12132.193696062357</v>
      </c>
      <c r="F51" s="150">
        <f t="shared" si="10"/>
        <v>12132.5</v>
      </c>
      <c r="G51" s="120">
        <f t="shared" si="3"/>
        <v>-9.9025000003166497E-2</v>
      </c>
      <c r="K51" s="134">
        <f t="shared" si="11"/>
        <v>-9.9025000003166497E-2</v>
      </c>
      <c r="P51" s="14">
        <f t="shared" si="4"/>
        <v>-0.10797617799812606</v>
      </c>
      <c r="Q51" s="135">
        <f t="shared" si="5"/>
        <v>42292.085899999998</v>
      </c>
      <c r="R51" s="120">
        <f t="shared" si="6"/>
        <v>8.0123587497448319E-5</v>
      </c>
      <c r="S51" s="136">
        <v>1</v>
      </c>
      <c r="T51" s="120">
        <f t="shared" si="7"/>
        <v>8.0123587497448319E-5</v>
      </c>
      <c r="U51" s="77"/>
      <c r="V51" s="120">
        <f t="shared" si="8"/>
        <v>8.9511779949595638E-3</v>
      </c>
    </row>
    <row r="52" spans="1:22" s="120" customFormat="1" x14ac:dyDescent="0.2">
      <c r="A52" s="117" t="s">
        <v>238</v>
      </c>
      <c r="B52" s="118" t="s">
        <v>165</v>
      </c>
      <c r="C52" s="117">
        <v>57311.5524</v>
      </c>
      <c r="D52" s="117">
        <v>5.0000000000000001E-4</v>
      </c>
      <c r="E52" s="120">
        <f t="shared" si="1"/>
        <v>12135.18327198491</v>
      </c>
      <c r="F52" s="150">
        <f t="shared" si="10"/>
        <v>12135.5</v>
      </c>
      <c r="G52" s="120">
        <f t="shared" si="3"/>
        <v>-0.10239500000170665</v>
      </c>
      <c r="K52" s="134">
        <f t="shared" si="11"/>
        <v>-0.10239500000170665</v>
      </c>
      <c r="P52" s="14">
        <f t="shared" si="4"/>
        <v>-0.10801907041087318</v>
      </c>
      <c r="Q52" s="135">
        <f t="shared" si="5"/>
        <v>42293.0524</v>
      </c>
      <c r="R52" s="120">
        <f t="shared" si="6"/>
        <v>3.163016796726257E-5</v>
      </c>
      <c r="S52" s="136">
        <v>1</v>
      </c>
      <c r="T52" s="120">
        <f t="shared" si="7"/>
        <v>3.163016796726257E-5</v>
      </c>
      <c r="U52" s="77"/>
      <c r="V52" s="120">
        <f t="shared" si="8"/>
        <v>5.6240704091665289E-3</v>
      </c>
    </row>
    <row r="53" spans="1:22" s="120" customFormat="1" x14ac:dyDescent="0.2">
      <c r="A53" s="117" t="s">
        <v>238</v>
      </c>
      <c r="B53" s="118" t="s">
        <v>165</v>
      </c>
      <c r="C53" s="117">
        <v>57311.552600000003</v>
      </c>
      <c r="D53" s="117">
        <v>2.9999999999999997E-4</v>
      </c>
      <c r="E53" s="120">
        <f t="shared" ref="E53:E70" si="12">+(C53-C$7)/C$8</f>
        <v>12135.183890624528</v>
      </c>
      <c r="F53" s="150">
        <f t="shared" si="10"/>
        <v>12135.5</v>
      </c>
      <c r="G53" s="120">
        <f t="shared" ref="G53:G70" si="13">+C53-(C$7+F53*C$8)</f>
        <v>-0.10219499999948312</v>
      </c>
      <c r="K53" s="134">
        <f t="shared" si="11"/>
        <v>-0.10219499999948312</v>
      </c>
      <c r="P53" s="14">
        <f t="shared" ref="P53:P70" si="14">+D$11+D$12*F53+D$13*F53^2</f>
        <v>-0.10801907041087318</v>
      </c>
      <c r="Q53" s="135">
        <f t="shared" ref="Q53:Q70" si="15">+C53-15018.5</f>
        <v>42293.052600000003</v>
      </c>
      <c r="R53" s="120">
        <f t="shared" ref="R53:R70" si="16">+(P53-G53)^2</f>
        <v>3.3919796156829203E-5</v>
      </c>
      <c r="S53" s="136">
        <v>1</v>
      </c>
      <c r="T53" s="120">
        <f t="shared" ref="T53:T70" si="17">+S53*R53</f>
        <v>3.3919796156829203E-5</v>
      </c>
      <c r="U53" s="77"/>
      <c r="V53" s="120">
        <f t="shared" ref="V53:V70" si="18">G53-P53</f>
        <v>5.8240704113900615E-3</v>
      </c>
    </row>
    <row r="54" spans="1:22" s="120" customFormat="1" x14ac:dyDescent="0.2">
      <c r="A54" s="117" t="s">
        <v>238</v>
      </c>
      <c r="B54" s="118" t="s">
        <v>165</v>
      </c>
      <c r="C54" s="117">
        <v>57311.553200000002</v>
      </c>
      <c r="D54" s="117">
        <v>3.8E-3</v>
      </c>
      <c r="E54" s="120">
        <f t="shared" si="12"/>
        <v>12135.18574654336</v>
      </c>
      <c r="F54" s="150">
        <f t="shared" si="10"/>
        <v>12135.5</v>
      </c>
      <c r="G54" s="120">
        <f t="shared" si="13"/>
        <v>-0.10159500000008848</v>
      </c>
      <c r="K54" s="134">
        <f t="shared" si="11"/>
        <v>-0.10159500000008848</v>
      </c>
      <c r="P54" s="14">
        <f t="shared" si="14"/>
        <v>-0.10801907041087318</v>
      </c>
      <c r="Q54" s="135">
        <f t="shared" si="15"/>
        <v>42293.053200000002</v>
      </c>
      <c r="R54" s="120">
        <f t="shared" si="16"/>
        <v>4.1268680642719526E-5</v>
      </c>
      <c r="S54" s="136">
        <v>1</v>
      </c>
      <c r="T54" s="120">
        <f t="shared" si="17"/>
        <v>4.1268680642719526E-5</v>
      </c>
      <c r="U54" s="77"/>
      <c r="V54" s="120">
        <f t="shared" si="18"/>
        <v>6.4240704107847019E-3</v>
      </c>
    </row>
    <row r="55" spans="1:22" s="120" customFormat="1" x14ac:dyDescent="0.2">
      <c r="A55" s="117" t="s">
        <v>238</v>
      </c>
      <c r="B55" s="118" t="s">
        <v>106</v>
      </c>
      <c r="C55" s="117">
        <v>57311.715600000003</v>
      </c>
      <c r="D55" s="117">
        <v>1.6000000000000001E-3</v>
      </c>
      <c r="E55" s="120">
        <f t="shared" si="12"/>
        <v>12135.688081907898</v>
      </c>
      <c r="F55" s="150">
        <f t="shared" si="10"/>
        <v>12136</v>
      </c>
      <c r="G55" s="120">
        <f t="shared" si="13"/>
        <v>-0.1008399999991525</v>
      </c>
      <c r="K55" s="134">
        <f t="shared" si="11"/>
        <v>-0.1008399999991525</v>
      </c>
      <c r="P55" s="14">
        <f t="shared" si="14"/>
        <v>-0.10802621992765815</v>
      </c>
      <c r="Q55" s="135">
        <f t="shared" si="15"/>
        <v>42293.215600000003</v>
      </c>
      <c r="R55" s="120">
        <f t="shared" si="16"/>
        <v>5.1641756860851819E-5</v>
      </c>
      <c r="S55" s="136">
        <v>1</v>
      </c>
      <c r="T55" s="120">
        <f t="shared" si="17"/>
        <v>5.1641756860851819E-5</v>
      </c>
      <c r="U55" s="77"/>
      <c r="V55" s="120">
        <f t="shared" si="18"/>
        <v>7.1862199285056549E-3</v>
      </c>
    </row>
    <row r="56" spans="1:22" s="120" customFormat="1" x14ac:dyDescent="0.2">
      <c r="A56" s="117" t="s">
        <v>238</v>
      </c>
      <c r="B56" s="118" t="s">
        <v>106</v>
      </c>
      <c r="C56" s="117">
        <v>57311.715600000003</v>
      </c>
      <c r="D56" s="117">
        <v>0</v>
      </c>
      <c r="E56" s="120">
        <f t="shared" si="12"/>
        <v>12135.688081907898</v>
      </c>
      <c r="F56" s="150">
        <f t="shared" si="10"/>
        <v>12136</v>
      </c>
      <c r="G56" s="120">
        <f t="shared" si="13"/>
        <v>-0.1008399999991525</v>
      </c>
      <c r="K56" s="134">
        <f t="shared" si="11"/>
        <v>-0.1008399999991525</v>
      </c>
      <c r="P56" s="14">
        <f t="shared" si="14"/>
        <v>-0.10802621992765815</v>
      </c>
      <c r="Q56" s="135">
        <f t="shared" si="15"/>
        <v>42293.215600000003</v>
      </c>
      <c r="R56" s="120">
        <f t="shared" si="16"/>
        <v>5.1641756860851819E-5</v>
      </c>
      <c r="S56" s="136">
        <v>1</v>
      </c>
      <c r="T56" s="120">
        <f t="shared" si="17"/>
        <v>5.1641756860851819E-5</v>
      </c>
      <c r="U56" s="77"/>
      <c r="V56" s="120">
        <f t="shared" si="18"/>
        <v>7.1862199285056549E-3</v>
      </c>
    </row>
    <row r="57" spans="1:22" s="120" customFormat="1" x14ac:dyDescent="0.2">
      <c r="A57" s="117" t="s">
        <v>238</v>
      </c>
      <c r="B57" s="118" t="s">
        <v>165</v>
      </c>
      <c r="C57" s="117">
        <v>57330.628700000001</v>
      </c>
      <c r="D57" s="117">
        <v>5.9999999999999995E-4</v>
      </c>
      <c r="E57" s="120">
        <f t="shared" si="12"/>
        <v>12194.190046088657</v>
      </c>
      <c r="F57" s="150">
        <f t="shared" si="10"/>
        <v>12194.5</v>
      </c>
      <c r="G57" s="120">
        <f t="shared" si="13"/>
        <v>-0.10020499999518506</v>
      </c>
      <c r="K57" s="134">
        <f t="shared" si="11"/>
        <v>-0.10020499999518506</v>
      </c>
      <c r="P57" s="14">
        <f t="shared" si="14"/>
        <v>-0.1088642543917944</v>
      </c>
      <c r="Q57" s="135">
        <f t="shared" si="15"/>
        <v>42312.128700000001</v>
      </c>
      <c r="R57" s="120">
        <f t="shared" si="16"/>
        <v>7.4982686705198084E-5</v>
      </c>
      <c r="S57" s="136">
        <v>1</v>
      </c>
      <c r="T57" s="120">
        <f t="shared" si="17"/>
        <v>7.4982686705198084E-5</v>
      </c>
      <c r="U57" s="77"/>
      <c r="V57" s="120">
        <f t="shared" si="18"/>
        <v>8.6592543966093338E-3</v>
      </c>
    </row>
    <row r="58" spans="1:22" s="120" customFormat="1" x14ac:dyDescent="0.2">
      <c r="A58" s="117" t="s">
        <v>238</v>
      </c>
      <c r="B58" s="118" t="s">
        <v>165</v>
      </c>
      <c r="C58" s="117">
        <v>57330.628900000003</v>
      </c>
      <c r="D58" s="117">
        <v>1E-3</v>
      </c>
      <c r="E58" s="120">
        <f t="shared" si="12"/>
        <v>12194.190664728276</v>
      </c>
      <c r="F58" s="150">
        <f t="shared" si="10"/>
        <v>12194.5</v>
      </c>
      <c r="G58" s="120">
        <f t="shared" si="13"/>
        <v>-0.10000499999296153</v>
      </c>
      <c r="K58" s="134">
        <f t="shared" si="11"/>
        <v>-0.10000499999296153</v>
      </c>
      <c r="P58" s="14">
        <f t="shared" si="14"/>
        <v>-0.1088642543917944</v>
      </c>
      <c r="Q58" s="135">
        <f t="shared" si="15"/>
        <v>42312.128900000003</v>
      </c>
      <c r="R58" s="120">
        <f t="shared" si="16"/>
        <v>7.8486388503239501E-5</v>
      </c>
      <c r="S58" s="136">
        <v>1</v>
      </c>
      <c r="T58" s="120">
        <f t="shared" si="17"/>
        <v>7.8486388503239501E-5</v>
      </c>
      <c r="U58" s="77"/>
      <c r="V58" s="120">
        <f t="shared" si="18"/>
        <v>8.8592543988328665E-3</v>
      </c>
    </row>
    <row r="59" spans="1:22" s="120" customFormat="1" x14ac:dyDescent="0.2">
      <c r="A59" s="117" t="s">
        <v>238</v>
      </c>
      <c r="B59" s="118" t="s">
        <v>165</v>
      </c>
      <c r="C59" s="117">
        <v>57330.629500000003</v>
      </c>
      <c r="D59" s="117">
        <v>2.5000000000000001E-3</v>
      </c>
      <c r="E59" s="120">
        <f t="shared" si="12"/>
        <v>12194.192520647108</v>
      </c>
      <c r="F59" s="150">
        <f t="shared" si="10"/>
        <v>12194.5</v>
      </c>
      <c r="G59" s="120">
        <f t="shared" si="13"/>
        <v>-9.9404999993566889E-2</v>
      </c>
      <c r="K59" s="134">
        <f t="shared" si="11"/>
        <v>-9.9404999993566889E-2</v>
      </c>
      <c r="P59" s="14">
        <f t="shared" si="14"/>
        <v>-0.1088642543917944</v>
      </c>
      <c r="Q59" s="135">
        <f t="shared" si="15"/>
        <v>42312.129500000003</v>
      </c>
      <c r="R59" s="120">
        <f t="shared" si="16"/>
        <v>8.9477493770386433E-5</v>
      </c>
      <c r="S59" s="136">
        <v>1</v>
      </c>
      <c r="T59" s="120">
        <f t="shared" si="17"/>
        <v>8.9477493770386433E-5</v>
      </c>
      <c r="U59" s="77"/>
      <c r="V59" s="120">
        <f t="shared" si="18"/>
        <v>9.4592543982275068E-3</v>
      </c>
    </row>
    <row r="60" spans="1:22" s="120" customFormat="1" x14ac:dyDescent="0.2">
      <c r="A60" s="117" t="s">
        <v>238</v>
      </c>
      <c r="B60" s="118" t="s">
        <v>106</v>
      </c>
      <c r="C60" s="117">
        <v>57334.666499999999</v>
      </c>
      <c r="D60" s="117">
        <v>1.5E-3</v>
      </c>
      <c r="E60" s="120">
        <f t="shared" si="12"/>
        <v>12206.67976120511</v>
      </c>
      <c r="F60" s="150">
        <f t="shared" si="10"/>
        <v>12207</v>
      </c>
      <c r="G60" s="120">
        <f t="shared" si="13"/>
        <v>-0.10353000000031898</v>
      </c>
      <c r="K60" s="134">
        <f t="shared" si="11"/>
        <v>-0.10353000000031898</v>
      </c>
      <c r="P60" s="14">
        <f t="shared" si="14"/>
        <v>-0.10904371782944838</v>
      </c>
      <c r="Q60" s="135">
        <f t="shared" si="15"/>
        <v>42316.166499999999</v>
      </c>
      <c r="R60" s="120">
        <f t="shared" si="16"/>
        <v>3.0401084299259484E-5</v>
      </c>
      <c r="S60" s="136">
        <v>1</v>
      </c>
      <c r="T60" s="120">
        <f t="shared" si="17"/>
        <v>3.0401084299259484E-5</v>
      </c>
      <c r="U60" s="77"/>
      <c r="V60" s="120">
        <f t="shared" si="18"/>
        <v>5.5137178291294053E-3</v>
      </c>
    </row>
    <row r="61" spans="1:22" s="120" customFormat="1" x14ac:dyDescent="0.2">
      <c r="A61" s="117" t="s">
        <v>238</v>
      </c>
      <c r="B61" s="118" t="s">
        <v>106</v>
      </c>
      <c r="C61" s="117">
        <v>57334.6682</v>
      </c>
      <c r="D61" s="117">
        <v>8.0000000000000004E-4</v>
      </c>
      <c r="E61" s="120">
        <f t="shared" si="12"/>
        <v>12206.685019641811</v>
      </c>
      <c r="F61" s="150">
        <f t="shared" si="10"/>
        <v>12207</v>
      </c>
      <c r="G61" s="120">
        <f t="shared" si="13"/>
        <v>-0.10182999999960884</v>
      </c>
      <c r="K61" s="134">
        <f t="shared" si="11"/>
        <v>-0.10182999999960884</v>
      </c>
      <c r="P61" s="14">
        <f t="shared" si="14"/>
        <v>-0.10904371782944838</v>
      </c>
      <c r="Q61" s="135">
        <f t="shared" si="15"/>
        <v>42316.1682</v>
      </c>
      <c r="R61" s="120">
        <f t="shared" si="16"/>
        <v>5.2037724928544863E-5</v>
      </c>
      <c r="S61" s="136">
        <v>1</v>
      </c>
      <c r="T61" s="120">
        <f t="shared" si="17"/>
        <v>5.2037724928544863E-5</v>
      </c>
      <c r="U61" s="77"/>
      <c r="V61" s="120">
        <f t="shared" si="18"/>
        <v>7.2137178298395388E-3</v>
      </c>
    </row>
    <row r="62" spans="1:22" s="120" customFormat="1" x14ac:dyDescent="0.2">
      <c r="A62" s="117" t="s">
        <v>238</v>
      </c>
      <c r="B62" s="118" t="s">
        <v>106</v>
      </c>
      <c r="C62" s="117">
        <v>57334.668299999998</v>
      </c>
      <c r="D62" s="117">
        <v>4.0000000000000002E-4</v>
      </c>
      <c r="E62" s="120">
        <f t="shared" si="12"/>
        <v>12206.685328961608</v>
      </c>
      <c r="F62" s="150">
        <f t="shared" si="10"/>
        <v>12207</v>
      </c>
      <c r="G62" s="120">
        <f t="shared" si="13"/>
        <v>-0.10173000000213506</v>
      </c>
      <c r="K62" s="134">
        <f t="shared" si="11"/>
        <v>-0.10173000000213506</v>
      </c>
      <c r="P62" s="14">
        <f t="shared" si="14"/>
        <v>-0.10904371782944838</v>
      </c>
      <c r="Q62" s="135">
        <f t="shared" si="15"/>
        <v>42316.168299999998</v>
      </c>
      <c r="R62" s="120">
        <f t="shared" si="16"/>
        <v>5.3490468457560765E-5</v>
      </c>
      <c r="S62" s="136">
        <v>1</v>
      </c>
      <c r="T62" s="120">
        <f t="shared" si="17"/>
        <v>5.3490468457560765E-5</v>
      </c>
      <c r="U62" s="77"/>
      <c r="V62" s="120">
        <f t="shared" si="18"/>
        <v>7.3137178273133263E-3</v>
      </c>
    </row>
    <row r="63" spans="1:22" s="120" customFormat="1" x14ac:dyDescent="0.2">
      <c r="A63" s="117" t="s">
        <v>238</v>
      </c>
      <c r="B63" s="118" t="s">
        <v>106</v>
      </c>
      <c r="C63" s="117">
        <v>57335.637499999997</v>
      </c>
      <c r="D63" s="117">
        <v>1E-3</v>
      </c>
      <c r="E63" s="120">
        <f t="shared" si="12"/>
        <v>12209.683256518909</v>
      </c>
      <c r="F63" s="150">
        <f t="shared" si="10"/>
        <v>12210</v>
      </c>
      <c r="G63" s="120">
        <f t="shared" si="13"/>
        <v>-0.10240000000339933</v>
      </c>
      <c r="K63" s="134">
        <f t="shared" si="11"/>
        <v>-0.10240000000339933</v>
      </c>
      <c r="P63" s="14">
        <f t="shared" si="14"/>
        <v>-0.10908680981546282</v>
      </c>
      <c r="Q63" s="135">
        <f t="shared" si="15"/>
        <v>42317.137499999997</v>
      </c>
      <c r="R63" s="120">
        <f t="shared" si="16"/>
        <v>4.4713425462708539E-5</v>
      </c>
      <c r="S63" s="136">
        <v>1</v>
      </c>
      <c r="T63" s="120">
        <f t="shared" si="17"/>
        <v>4.4713425462708539E-5</v>
      </c>
      <c r="U63" s="77"/>
      <c r="V63" s="120">
        <f t="shared" si="18"/>
        <v>6.6868098120634878E-3</v>
      </c>
    </row>
    <row r="64" spans="1:22" s="120" customFormat="1" x14ac:dyDescent="0.2">
      <c r="A64" s="117" t="s">
        <v>238</v>
      </c>
      <c r="B64" s="118" t="s">
        <v>106</v>
      </c>
      <c r="C64" s="117">
        <v>57335.637600000002</v>
      </c>
      <c r="D64" s="117">
        <v>8.9999999999999998E-4</v>
      </c>
      <c r="E64" s="120">
        <f t="shared" si="12"/>
        <v>12209.68356583873</v>
      </c>
      <c r="F64" s="150">
        <f t="shared" si="10"/>
        <v>12210</v>
      </c>
      <c r="G64" s="120">
        <f t="shared" si="13"/>
        <v>-0.10229999999864958</v>
      </c>
      <c r="K64" s="134">
        <f t="shared" si="11"/>
        <v>-0.10229999999864958</v>
      </c>
      <c r="P64" s="14">
        <f t="shared" si="14"/>
        <v>-0.10908680981546282</v>
      </c>
      <c r="Q64" s="135">
        <f t="shared" si="15"/>
        <v>42317.137600000002</v>
      </c>
      <c r="R64" s="120">
        <f t="shared" si="16"/>
        <v>4.6060787489592466E-5</v>
      </c>
      <c r="S64" s="136">
        <v>1</v>
      </c>
      <c r="T64" s="120">
        <f t="shared" si="17"/>
        <v>4.6060787489592466E-5</v>
      </c>
      <c r="U64" s="77"/>
      <c r="V64" s="120">
        <f t="shared" si="18"/>
        <v>6.7868098168132329E-3</v>
      </c>
    </row>
    <row r="65" spans="1:22" s="120" customFormat="1" x14ac:dyDescent="0.2">
      <c r="A65" s="117" t="s">
        <v>238</v>
      </c>
      <c r="B65" s="118" t="s">
        <v>106</v>
      </c>
      <c r="C65" s="117">
        <v>57335.637799999997</v>
      </c>
      <c r="D65" s="117">
        <v>2.9999999999999997E-4</v>
      </c>
      <c r="E65" s="120">
        <f t="shared" si="12"/>
        <v>12209.684184478325</v>
      </c>
      <c r="F65" s="150">
        <f t="shared" si="10"/>
        <v>12210</v>
      </c>
      <c r="G65" s="120">
        <f t="shared" si="13"/>
        <v>-0.10210000000370201</v>
      </c>
      <c r="K65" s="134">
        <f t="shared" si="11"/>
        <v>-0.10210000000370201</v>
      </c>
      <c r="P65" s="14">
        <f t="shared" si="14"/>
        <v>-0.10908680981546282</v>
      </c>
      <c r="Q65" s="135">
        <f t="shared" si="15"/>
        <v>42317.137799999997</v>
      </c>
      <c r="R65" s="120">
        <f t="shared" si="16"/>
        <v>4.8815511345717098E-5</v>
      </c>
      <c r="S65" s="136">
        <v>1</v>
      </c>
      <c r="T65" s="120">
        <f t="shared" si="17"/>
        <v>4.8815511345717098E-5</v>
      </c>
      <c r="U65" s="77"/>
      <c r="V65" s="120">
        <f t="shared" si="18"/>
        <v>6.986809811760808E-3</v>
      </c>
    </row>
    <row r="66" spans="1:22" s="120" customFormat="1" x14ac:dyDescent="0.2">
      <c r="A66" s="117" t="s">
        <v>238</v>
      </c>
      <c r="B66" s="118" t="s">
        <v>106</v>
      </c>
      <c r="C66" s="117">
        <v>57336.606299999999</v>
      </c>
      <c r="D66" s="117">
        <v>1.6000000000000001E-3</v>
      </c>
      <c r="E66" s="120">
        <f t="shared" si="12"/>
        <v>12212.679946796994</v>
      </c>
      <c r="F66" s="150">
        <f t="shared" si="10"/>
        <v>12213</v>
      </c>
      <c r="G66" s="120">
        <f t="shared" si="13"/>
        <v>-0.10347000000183471</v>
      </c>
      <c r="K66" s="134">
        <f t="shared" si="11"/>
        <v>-0.10347000000183471</v>
      </c>
      <c r="P66" s="14">
        <f t="shared" si="14"/>
        <v>-0.10912990983798465</v>
      </c>
      <c r="Q66" s="135">
        <f t="shared" si="15"/>
        <v>42318.106299999999</v>
      </c>
      <c r="R66" s="120">
        <f t="shared" si="16"/>
        <v>3.2034579353346905E-5</v>
      </c>
      <c r="S66" s="136">
        <v>1</v>
      </c>
      <c r="T66" s="120">
        <f t="shared" si="17"/>
        <v>3.2034579353346905E-5</v>
      </c>
      <c r="U66" s="77"/>
      <c r="V66" s="120">
        <f t="shared" si="18"/>
        <v>5.6599098361499456E-3</v>
      </c>
    </row>
    <row r="67" spans="1:22" s="120" customFormat="1" x14ac:dyDescent="0.2">
      <c r="A67" s="117" t="s">
        <v>238</v>
      </c>
      <c r="B67" s="118" t="s">
        <v>106</v>
      </c>
      <c r="C67" s="117">
        <v>57336.6077</v>
      </c>
      <c r="D67" s="117">
        <v>2.9999999999999997E-4</v>
      </c>
      <c r="E67" s="120">
        <f t="shared" si="12"/>
        <v>12212.684277274278</v>
      </c>
      <c r="F67" s="150">
        <f t="shared" si="10"/>
        <v>12213</v>
      </c>
      <c r="G67" s="120">
        <f t="shared" si="13"/>
        <v>-0.10207000000082189</v>
      </c>
      <c r="K67" s="134">
        <f t="shared" si="11"/>
        <v>-0.10207000000082189</v>
      </c>
      <c r="P67" s="14">
        <f t="shared" si="14"/>
        <v>-0.10912990983798465</v>
      </c>
      <c r="Q67" s="135">
        <f t="shared" si="15"/>
        <v>42318.1077</v>
      </c>
      <c r="R67" s="120">
        <f t="shared" si="16"/>
        <v>4.9842326908867491E-5</v>
      </c>
      <c r="S67" s="136">
        <v>1</v>
      </c>
      <c r="T67" s="120">
        <f t="shared" si="17"/>
        <v>4.9842326908867491E-5</v>
      </c>
      <c r="U67" s="77"/>
      <c r="V67" s="120">
        <f t="shared" si="18"/>
        <v>7.0599098371627589E-3</v>
      </c>
    </row>
    <row r="68" spans="1:22" s="120" customFormat="1" x14ac:dyDescent="0.2">
      <c r="A68" s="117" t="s">
        <v>238</v>
      </c>
      <c r="B68" s="118" t="s">
        <v>106</v>
      </c>
      <c r="C68" s="117">
        <v>57336.607799999998</v>
      </c>
      <c r="D68" s="117">
        <v>5.0000000000000001E-4</v>
      </c>
      <c r="E68" s="120">
        <f t="shared" si="12"/>
        <v>12212.684586594076</v>
      </c>
      <c r="F68" s="150">
        <f t="shared" si="10"/>
        <v>12213</v>
      </c>
      <c r="G68" s="120">
        <f t="shared" si="13"/>
        <v>-0.1019700000033481</v>
      </c>
      <c r="K68" s="134">
        <f t="shared" si="11"/>
        <v>-0.1019700000033481</v>
      </c>
      <c r="P68" s="14">
        <f t="shared" si="14"/>
        <v>-0.10912990983798465</v>
      </c>
      <c r="Q68" s="135">
        <f t="shared" si="15"/>
        <v>42318.107799999998</v>
      </c>
      <c r="R68" s="120">
        <f t="shared" si="16"/>
        <v>5.1264308840125134E-5</v>
      </c>
      <c r="S68" s="136">
        <v>1</v>
      </c>
      <c r="T68" s="120">
        <f t="shared" si="17"/>
        <v>5.1264308840125134E-5</v>
      </c>
      <c r="U68" s="77"/>
      <c r="V68" s="120">
        <f t="shared" si="18"/>
        <v>7.1599098346365464E-3</v>
      </c>
    </row>
    <row r="69" spans="1:22" s="120" customFormat="1" x14ac:dyDescent="0.2">
      <c r="A69" s="117" t="s">
        <v>238</v>
      </c>
      <c r="B69" s="118" t="s">
        <v>165</v>
      </c>
      <c r="C69" s="117">
        <v>57361.662499999999</v>
      </c>
      <c r="D69" s="117">
        <v>8.0000000000000004E-4</v>
      </c>
      <c r="E69" s="120">
        <f t="shared" si="12"/>
        <v>12290.183735964612</v>
      </c>
      <c r="F69" s="150">
        <f t="shared" si="10"/>
        <v>12290.5</v>
      </c>
      <c r="G69" s="120">
        <f t="shared" si="13"/>
        <v>-0.10224500000185799</v>
      </c>
      <c r="K69" s="134">
        <f t="shared" si="11"/>
        <v>-0.10224500000185799</v>
      </c>
      <c r="P69" s="14">
        <f t="shared" si="14"/>
        <v>-0.11024611251760948</v>
      </c>
      <c r="Q69" s="135">
        <f t="shared" si="15"/>
        <v>42343.162499999999</v>
      </c>
      <c r="R69" s="120">
        <f t="shared" si="16"/>
        <v>6.4017801489715099E-5</v>
      </c>
      <c r="S69" s="136">
        <v>1</v>
      </c>
      <c r="T69" s="120">
        <f t="shared" si="17"/>
        <v>6.4017801489715099E-5</v>
      </c>
      <c r="U69" s="77"/>
      <c r="V69" s="120">
        <f t="shared" si="18"/>
        <v>8.0011125157514879E-3</v>
      </c>
    </row>
    <row r="70" spans="1:22" s="120" customFormat="1" x14ac:dyDescent="0.2">
      <c r="A70" s="117" t="s">
        <v>238</v>
      </c>
      <c r="B70" s="118" t="s">
        <v>165</v>
      </c>
      <c r="C70" s="117">
        <v>57361.663200000003</v>
      </c>
      <c r="D70" s="117">
        <v>1.1000000000000001E-3</v>
      </c>
      <c r="E70" s="120">
        <f t="shared" si="12"/>
        <v>12290.185901203266</v>
      </c>
      <c r="F70" s="150">
        <f t="shared" si="10"/>
        <v>12290.5</v>
      </c>
      <c r="G70" s="120">
        <f t="shared" si="13"/>
        <v>-0.1015449999977136</v>
      </c>
      <c r="K70" s="134">
        <f t="shared" si="11"/>
        <v>-0.1015449999977136</v>
      </c>
      <c r="P70" s="14">
        <f t="shared" si="14"/>
        <v>-0.11024611251760948</v>
      </c>
      <c r="Q70" s="135">
        <f t="shared" si="15"/>
        <v>42343.163200000003</v>
      </c>
      <c r="R70" s="120">
        <f t="shared" si="16"/>
        <v>7.5709359083888712E-5</v>
      </c>
      <c r="S70" s="136">
        <v>1</v>
      </c>
      <c r="T70" s="120">
        <f t="shared" si="17"/>
        <v>7.5709359083888712E-5</v>
      </c>
      <c r="U70" s="77"/>
      <c r="V70" s="120">
        <f t="shared" si="18"/>
        <v>8.7011125198958733E-3</v>
      </c>
    </row>
    <row r="71" spans="1:22" s="120" customFormat="1" x14ac:dyDescent="0.2">
      <c r="C71" s="134"/>
      <c r="D71" s="134"/>
      <c r="K71" s="134"/>
      <c r="P71" s="14"/>
      <c r="S71" s="136"/>
      <c r="U71" s="77"/>
    </row>
    <row r="72" spans="1:22" s="120" customFormat="1" x14ac:dyDescent="0.2">
      <c r="C72" s="134"/>
      <c r="D72" s="134"/>
      <c r="K72" s="134"/>
      <c r="P72" s="14"/>
      <c r="S72" s="136"/>
      <c r="U72" s="77"/>
    </row>
    <row r="73" spans="1:22" s="120" customFormat="1" x14ac:dyDescent="0.2">
      <c r="C73" s="134"/>
      <c r="D73" s="134"/>
      <c r="K73" s="134"/>
      <c r="P73" s="14"/>
      <c r="S73" s="136"/>
      <c r="U73" s="77"/>
    </row>
    <row r="74" spans="1:22" s="120" customFormat="1" x14ac:dyDescent="0.2">
      <c r="C74" s="134"/>
      <c r="D74" s="134"/>
      <c r="K74" s="134"/>
      <c r="P74" s="14"/>
      <c r="S74" s="136"/>
      <c r="U74" s="77"/>
    </row>
    <row r="75" spans="1:22" s="120" customFormat="1" x14ac:dyDescent="0.2">
      <c r="C75" s="134"/>
      <c r="D75" s="134"/>
      <c r="K75" s="134"/>
      <c r="P75" s="14"/>
      <c r="S75" s="136"/>
      <c r="U75" s="77"/>
    </row>
    <row r="76" spans="1:22" s="120" customFormat="1" x14ac:dyDescent="0.2">
      <c r="C76" s="134"/>
      <c r="D76" s="134"/>
      <c r="K76" s="134"/>
      <c r="P76" s="14"/>
      <c r="S76" s="136"/>
      <c r="U76" s="77"/>
    </row>
    <row r="77" spans="1:22" s="120" customFormat="1" x14ac:dyDescent="0.2">
      <c r="C77" s="134"/>
      <c r="D77" s="134"/>
      <c r="K77" s="134"/>
      <c r="P77" s="14"/>
      <c r="S77" s="136"/>
      <c r="U77" s="77"/>
    </row>
    <row r="78" spans="1:22" s="120" customFormat="1" x14ac:dyDescent="0.2">
      <c r="C78" s="134"/>
      <c r="D78" s="134"/>
      <c r="K78" s="134"/>
      <c r="P78" s="14"/>
      <c r="S78" s="136"/>
      <c r="U78" s="77"/>
    </row>
    <row r="79" spans="1:22" s="120" customFormat="1" x14ac:dyDescent="0.2">
      <c r="C79" s="134"/>
      <c r="D79" s="134"/>
      <c r="K79" s="134"/>
      <c r="P79" s="14"/>
      <c r="S79" s="136"/>
      <c r="U79" s="77"/>
    </row>
    <row r="80" spans="1:22" s="120" customFormat="1" x14ac:dyDescent="0.2">
      <c r="C80" s="134"/>
      <c r="D80" s="134"/>
      <c r="K80" s="134"/>
      <c r="P80" s="14"/>
      <c r="S80" s="136"/>
      <c r="U80" s="77"/>
    </row>
    <row r="81" spans="3:21" s="120" customFormat="1" x14ac:dyDescent="0.2">
      <c r="C81" s="134"/>
      <c r="D81" s="134"/>
      <c r="K81" s="134"/>
      <c r="P81" s="14"/>
      <c r="S81" s="136"/>
      <c r="U81" s="77"/>
    </row>
    <row r="82" spans="3:21" s="120" customFormat="1" x14ac:dyDescent="0.2">
      <c r="C82" s="134"/>
      <c r="D82" s="134"/>
      <c r="K82" s="134"/>
      <c r="P82" s="14"/>
      <c r="S82" s="136"/>
      <c r="U82" s="77"/>
    </row>
    <row r="83" spans="3:21" s="120" customFormat="1" x14ac:dyDescent="0.2">
      <c r="C83" s="134"/>
      <c r="D83" s="134"/>
      <c r="K83" s="134"/>
      <c r="P83" s="14"/>
      <c r="S83" s="136"/>
      <c r="U83" s="77"/>
    </row>
    <row r="84" spans="3:21" s="120" customFormat="1" x14ac:dyDescent="0.2">
      <c r="C84" s="134"/>
      <c r="D84" s="134"/>
      <c r="K84" s="134"/>
      <c r="P84" s="14"/>
      <c r="S84" s="136"/>
      <c r="U84" s="77"/>
    </row>
    <row r="85" spans="3:21" s="120" customFormat="1" x14ac:dyDescent="0.2">
      <c r="C85" s="134"/>
      <c r="D85" s="134"/>
      <c r="K85" s="134"/>
      <c r="P85" s="14"/>
      <c r="S85" s="136"/>
      <c r="U85" s="77"/>
    </row>
    <row r="86" spans="3:21" s="120" customFormat="1" x14ac:dyDescent="0.2">
      <c r="C86" s="134"/>
      <c r="D86" s="134"/>
      <c r="K86" s="134"/>
      <c r="P86" s="14"/>
      <c r="S86" s="136"/>
      <c r="U86" s="77"/>
    </row>
    <row r="87" spans="3:21" s="120" customFormat="1" x14ac:dyDescent="0.2">
      <c r="C87" s="134"/>
      <c r="D87" s="134"/>
      <c r="K87" s="134"/>
      <c r="P87" s="14"/>
      <c r="S87" s="136"/>
      <c r="U87" s="77"/>
    </row>
    <row r="88" spans="3:21" s="120" customFormat="1" x14ac:dyDescent="0.2">
      <c r="C88" s="134"/>
      <c r="D88" s="134"/>
      <c r="K88" s="134"/>
      <c r="P88" s="14"/>
      <c r="S88" s="136"/>
      <c r="U88" s="77"/>
    </row>
    <row r="89" spans="3:21" s="120" customFormat="1" x14ac:dyDescent="0.2">
      <c r="C89" s="134"/>
      <c r="D89" s="134"/>
      <c r="K89" s="134"/>
      <c r="P89" s="14"/>
      <c r="S89" s="136"/>
      <c r="U89" s="77"/>
    </row>
    <row r="90" spans="3:21" s="120" customFormat="1" x14ac:dyDescent="0.2">
      <c r="C90" s="134"/>
      <c r="D90" s="134"/>
      <c r="K90" s="134"/>
      <c r="P90" s="14"/>
      <c r="S90" s="136"/>
      <c r="U90" s="77"/>
    </row>
    <row r="91" spans="3:21" s="120" customFormat="1" x14ac:dyDescent="0.2">
      <c r="C91" s="134"/>
      <c r="D91" s="134"/>
      <c r="K91" s="134"/>
      <c r="P91" s="14"/>
      <c r="S91" s="136"/>
      <c r="U91" s="77"/>
    </row>
    <row r="92" spans="3:21" s="120" customFormat="1" x14ac:dyDescent="0.2">
      <c r="C92" s="134"/>
      <c r="D92" s="134"/>
      <c r="K92" s="134"/>
      <c r="P92" s="14"/>
      <c r="S92" s="136"/>
      <c r="U92" s="77"/>
    </row>
    <row r="93" spans="3:21" s="120" customFormat="1" x14ac:dyDescent="0.2">
      <c r="C93" s="134"/>
      <c r="D93" s="134"/>
      <c r="K93" s="134"/>
      <c r="P93" s="14"/>
      <c r="S93" s="136"/>
      <c r="U93" s="77"/>
    </row>
    <row r="94" spans="3:21" s="120" customFormat="1" x14ac:dyDescent="0.2">
      <c r="C94" s="134"/>
      <c r="D94" s="134"/>
      <c r="K94" s="134"/>
      <c r="P94" s="14"/>
      <c r="S94" s="136"/>
      <c r="U94" s="77"/>
    </row>
    <row r="95" spans="3:21" x14ac:dyDescent="0.2">
      <c r="C95" s="21"/>
      <c r="D95" s="21"/>
      <c r="P95" s="14"/>
    </row>
    <row r="96" spans="3:21" x14ac:dyDescent="0.2">
      <c r="C96" s="21"/>
      <c r="D96" s="21"/>
      <c r="P96" s="14"/>
    </row>
    <row r="97" spans="3:16" x14ac:dyDescent="0.2">
      <c r="C97" s="21"/>
      <c r="D97" s="21"/>
      <c r="P97" s="14"/>
    </row>
    <row r="98" spans="3:16" x14ac:dyDescent="0.2">
      <c r="C98" s="21"/>
      <c r="D98" s="21"/>
      <c r="P98" s="14"/>
    </row>
    <row r="99" spans="3:16" x14ac:dyDescent="0.2">
      <c r="C99" s="21"/>
      <c r="D99" s="21"/>
      <c r="P99" s="14"/>
    </row>
    <row r="100" spans="3:16" x14ac:dyDescent="0.2">
      <c r="C100" s="21"/>
      <c r="D100" s="21"/>
      <c r="P100" s="14"/>
    </row>
    <row r="101" spans="3:16" x14ac:dyDescent="0.2">
      <c r="C101" s="21"/>
      <c r="D101" s="21"/>
      <c r="P101" s="14"/>
    </row>
    <row r="102" spans="3:16" x14ac:dyDescent="0.2">
      <c r="C102" s="21"/>
      <c r="D102" s="21"/>
      <c r="P102" s="14"/>
    </row>
    <row r="103" spans="3:16" x14ac:dyDescent="0.2">
      <c r="C103" s="21"/>
      <c r="D103" s="21"/>
      <c r="P103" s="14"/>
    </row>
    <row r="104" spans="3:16" x14ac:dyDescent="0.2">
      <c r="C104" s="21"/>
      <c r="D104" s="21"/>
      <c r="P104" s="14"/>
    </row>
    <row r="105" spans="3:16" x14ac:dyDescent="0.2">
      <c r="C105" s="21"/>
      <c r="D105" s="21"/>
      <c r="P105" s="14"/>
    </row>
    <row r="106" spans="3:16" x14ac:dyDescent="0.2">
      <c r="C106" s="21"/>
      <c r="D106" s="21"/>
      <c r="P106" s="14"/>
    </row>
    <row r="107" spans="3:16" x14ac:dyDescent="0.2">
      <c r="C107" s="21"/>
      <c r="D107" s="21"/>
      <c r="P107" s="14"/>
    </row>
    <row r="108" spans="3:16" x14ac:dyDescent="0.2">
      <c r="C108" s="21"/>
      <c r="D108" s="21"/>
      <c r="P108" s="14"/>
    </row>
    <row r="109" spans="3:16" x14ac:dyDescent="0.2">
      <c r="C109" s="21"/>
      <c r="D109" s="21"/>
      <c r="P109" s="14"/>
    </row>
    <row r="110" spans="3:16" x14ac:dyDescent="0.2">
      <c r="C110" s="21"/>
      <c r="D110" s="21"/>
      <c r="P110" s="14"/>
    </row>
    <row r="111" spans="3:16" x14ac:dyDescent="0.2">
      <c r="C111" s="21"/>
      <c r="D111" s="21"/>
      <c r="P111" s="14"/>
    </row>
    <row r="112" spans="3:16" x14ac:dyDescent="0.2">
      <c r="C112" s="21"/>
      <c r="D112" s="21"/>
      <c r="P112" s="14"/>
    </row>
    <row r="113" spans="3:16" x14ac:dyDescent="0.2">
      <c r="C113" s="21"/>
      <c r="D113" s="21"/>
      <c r="P113" s="14"/>
    </row>
    <row r="114" spans="3:16" x14ac:dyDescent="0.2">
      <c r="C114" s="21"/>
      <c r="D114" s="21"/>
      <c r="P114" s="14"/>
    </row>
    <row r="115" spans="3:16" x14ac:dyDescent="0.2">
      <c r="C115" s="21"/>
      <c r="D115" s="21"/>
      <c r="P115" s="14"/>
    </row>
    <row r="116" spans="3:16" x14ac:dyDescent="0.2">
      <c r="C116" s="21"/>
      <c r="D116" s="21"/>
      <c r="P116" s="14"/>
    </row>
    <row r="117" spans="3:16" x14ac:dyDescent="0.2">
      <c r="C117" s="21"/>
      <c r="D117" s="21"/>
      <c r="P117" s="14"/>
    </row>
    <row r="118" spans="3:16" x14ac:dyDescent="0.2">
      <c r="C118" s="21"/>
      <c r="D118" s="21"/>
      <c r="P118" s="14"/>
    </row>
    <row r="119" spans="3:16" x14ac:dyDescent="0.2">
      <c r="C119" s="21"/>
      <c r="D119" s="21"/>
      <c r="P119" s="14"/>
    </row>
    <row r="120" spans="3:16" x14ac:dyDescent="0.2">
      <c r="C120" s="21"/>
      <c r="D120" s="21"/>
      <c r="P120" s="14"/>
    </row>
    <row r="121" spans="3:16" x14ac:dyDescent="0.2">
      <c r="C121" s="21"/>
      <c r="D121" s="21"/>
      <c r="P121" s="14"/>
    </row>
    <row r="122" spans="3:16" x14ac:dyDescent="0.2">
      <c r="C122" s="21"/>
      <c r="D122" s="21"/>
      <c r="P122" s="14"/>
    </row>
    <row r="123" spans="3:16" x14ac:dyDescent="0.2">
      <c r="C123" s="21"/>
      <c r="D123" s="21"/>
      <c r="P123" s="14"/>
    </row>
    <row r="124" spans="3:16" x14ac:dyDescent="0.2">
      <c r="C124" s="21"/>
      <c r="D124" s="21"/>
      <c r="P124" s="14"/>
    </row>
    <row r="125" spans="3:16" x14ac:dyDescent="0.2">
      <c r="C125" s="21"/>
      <c r="D125" s="21"/>
      <c r="P125" s="14"/>
    </row>
    <row r="126" spans="3:16" x14ac:dyDescent="0.2">
      <c r="C126" s="21"/>
      <c r="D126" s="21"/>
      <c r="P126" s="14"/>
    </row>
    <row r="127" spans="3:16" x14ac:dyDescent="0.2">
      <c r="C127" s="21"/>
      <c r="D127" s="21"/>
      <c r="P127" s="14"/>
    </row>
    <row r="128" spans="3:16" x14ac:dyDescent="0.2">
      <c r="C128" s="21"/>
      <c r="D128" s="21"/>
      <c r="P128" s="14"/>
    </row>
    <row r="129" spans="3:16" x14ac:dyDescent="0.2">
      <c r="C129" s="21"/>
      <c r="D129" s="21"/>
      <c r="P129" s="14"/>
    </row>
    <row r="130" spans="3:16" x14ac:dyDescent="0.2">
      <c r="C130" s="21"/>
      <c r="D130" s="21"/>
      <c r="P130" s="14"/>
    </row>
    <row r="131" spans="3:16" x14ac:dyDescent="0.2">
      <c r="C131" s="21"/>
      <c r="D131" s="21"/>
      <c r="P131" s="14"/>
    </row>
    <row r="132" spans="3:16" x14ac:dyDescent="0.2">
      <c r="C132" s="21"/>
      <c r="D132" s="21"/>
      <c r="P132" s="14"/>
    </row>
    <row r="133" spans="3:16" x14ac:dyDescent="0.2">
      <c r="C133" s="21"/>
      <c r="D133" s="21"/>
      <c r="P133" s="14"/>
    </row>
    <row r="134" spans="3:16" x14ac:dyDescent="0.2">
      <c r="C134" s="21"/>
      <c r="D134" s="21"/>
      <c r="P134" s="14"/>
    </row>
    <row r="135" spans="3:16" x14ac:dyDescent="0.2">
      <c r="C135" s="21"/>
      <c r="D135" s="21"/>
      <c r="P135" s="14"/>
    </row>
    <row r="136" spans="3:16" x14ac:dyDescent="0.2">
      <c r="C136" s="21"/>
      <c r="D136" s="21"/>
      <c r="P136" s="14"/>
    </row>
    <row r="137" spans="3:16" x14ac:dyDescent="0.2">
      <c r="C137" s="21"/>
      <c r="D137" s="21"/>
      <c r="P137" s="14"/>
    </row>
    <row r="138" spans="3:16" x14ac:dyDescent="0.2">
      <c r="C138" s="21"/>
      <c r="D138" s="21"/>
      <c r="P138" s="14"/>
    </row>
    <row r="139" spans="3:16" x14ac:dyDescent="0.2">
      <c r="C139" s="21"/>
      <c r="D139" s="21"/>
      <c r="P139" s="14"/>
    </row>
    <row r="140" spans="3:16" x14ac:dyDescent="0.2">
      <c r="C140" s="21"/>
      <c r="D140" s="21"/>
      <c r="P140" s="14"/>
    </row>
    <row r="141" spans="3:16" x14ac:dyDescent="0.2">
      <c r="C141" s="21"/>
      <c r="D141" s="21"/>
      <c r="P141" s="14"/>
    </row>
    <row r="142" spans="3:16" x14ac:dyDescent="0.2">
      <c r="C142" s="21"/>
      <c r="D142" s="21"/>
      <c r="P142" s="14"/>
    </row>
    <row r="143" spans="3:16" x14ac:dyDescent="0.2">
      <c r="C143" s="21"/>
      <c r="D143" s="21"/>
      <c r="P143" s="14"/>
    </row>
    <row r="144" spans="3:16" x14ac:dyDescent="0.2">
      <c r="C144" s="21"/>
      <c r="D144" s="21"/>
      <c r="P144" s="14"/>
    </row>
    <row r="145" spans="3:16" x14ac:dyDescent="0.2">
      <c r="C145" s="21"/>
      <c r="D145" s="21"/>
      <c r="P145" s="14"/>
    </row>
    <row r="146" spans="3:16" x14ac:dyDescent="0.2">
      <c r="C146" s="21"/>
      <c r="D146" s="21"/>
      <c r="P146" s="14"/>
    </row>
    <row r="147" spans="3:16" x14ac:dyDescent="0.2">
      <c r="C147" s="21"/>
      <c r="D147" s="21"/>
      <c r="P147" s="14"/>
    </row>
    <row r="148" spans="3:16" x14ac:dyDescent="0.2">
      <c r="C148" s="21"/>
      <c r="D148" s="21"/>
      <c r="P148" s="14"/>
    </row>
    <row r="149" spans="3:16" x14ac:dyDescent="0.2">
      <c r="C149" s="21"/>
      <c r="D149" s="21"/>
      <c r="P149" s="14"/>
    </row>
    <row r="150" spans="3:16" x14ac:dyDescent="0.2">
      <c r="C150" s="21"/>
      <c r="D150" s="21"/>
      <c r="P150" s="14"/>
    </row>
    <row r="151" spans="3:16" x14ac:dyDescent="0.2">
      <c r="C151" s="21"/>
      <c r="D151" s="21"/>
      <c r="P151" s="14"/>
    </row>
    <row r="152" spans="3:16" x14ac:dyDescent="0.2">
      <c r="C152" s="21"/>
      <c r="D152" s="21"/>
      <c r="P152" s="14"/>
    </row>
    <row r="153" spans="3:16" x14ac:dyDescent="0.2">
      <c r="C153" s="21"/>
      <c r="D153" s="21"/>
      <c r="P153" s="14"/>
    </row>
    <row r="154" spans="3:16" x14ac:dyDescent="0.2">
      <c r="C154" s="21"/>
      <c r="D154" s="21"/>
      <c r="P154" s="14"/>
    </row>
    <row r="155" spans="3:16" x14ac:dyDescent="0.2">
      <c r="C155" s="21"/>
      <c r="D155" s="21"/>
      <c r="P155" s="14"/>
    </row>
    <row r="156" spans="3:16" x14ac:dyDescent="0.2">
      <c r="C156" s="21"/>
      <c r="D156" s="21"/>
      <c r="P156" s="14"/>
    </row>
    <row r="157" spans="3:16" x14ac:dyDescent="0.2">
      <c r="C157" s="21"/>
      <c r="D157" s="21"/>
      <c r="P157" s="14"/>
    </row>
    <row r="158" spans="3:16" x14ac:dyDescent="0.2">
      <c r="C158" s="21"/>
      <c r="D158" s="21"/>
      <c r="P158" s="14"/>
    </row>
    <row r="159" spans="3:16" x14ac:dyDescent="0.2">
      <c r="C159" s="21"/>
      <c r="D159" s="21"/>
      <c r="P159" s="14"/>
    </row>
    <row r="160" spans="3:16" x14ac:dyDescent="0.2">
      <c r="C160" s="21"/>
      <c r="D160" s="21"/>
      <c r="P160" s="14"/>
    </row>
    <row r="161" spans="3:16" x14ac:dyDescent="0.2">
      <c r="C161" s="21"/>
      <c r="D161" s="21"/>
      <c r="P161" s="14"/>
    </row>
    <row r="162" spans="3:16" x14ac:dyDescent="0.2">
      <c r="C162" s="21"/>
      <c r="D162" s="21"/>
      <c r="P162" s="14"/>
    </row>
    <row r="163" spans="3:16" x14ac:dyDescent="0.2">
      <c r="C163" s="21"/>
      <c r="D163" s="21"/>
      <c r="P163" s="14"/>
    </row>
    <row r="164" spans="3:16" x14ac:dyDescent="0.2">
      <c r="C164" s="21"/>
      <c r="D164" s="21"/>
      <c r="P164" s="14"/>
    </row>
    <row r="165" spans="3:16" x14ac:dyDescent="0.2">
      <c r="C165" s="21"/>
      <c r="D165" s="21"/>
      <c r="P165" s="14"/>
    </row>
    <row r="166" spans="3:16" x14ac:dyDescent="0.2">
      <c r="C166" s="21"/>
      <c r="D166" s="21"/>
      <c r="P166" s="14"/>
    </row>
    <row r="167" spans="3:16" x14ac:dyDescent="0.2">
      <c r="C167" s="21"/>
      <c r="D167" s="21"/>
      <c r="P167" s="14"/>
    </row>
    <row r="168" spans="3:16" x14ac:dyDescent="0.2">
      <c r="C168" s="21"/>
      <c r="D168" s="21"/>
      <c r="P168" s="14"/>
    </row>
    <row r="169" spans="3:16" x14ac:dyDescent="0.2">
      <c r="C169" s="21"/>
      <c r="D169" s="21"/>
      <c r="P169" s="14"/>
    </row>
    <row r="170" spans="3:16" x14ac:dyDescent="0.2">
      <c r="C170" s="21"/>
      <c r="D170" s="21"/>
      <c r="P170" s="14"/>
    </row>
    <row r="171" spans="3:16" x14ac:dyDescent="0.2">
      <c r="C171" s="21"/>
      <c r="D171" s="21"/>
      <c r="P171" s="14"/>
    </row>
    <row r="172" spans="3:16" x14ac:dyDescent="0.2">
      <c r="C172" s="21"/>
      <c r="D172" s="21"/>
      <c r="P172" s="14"/>
    </row>
    <row r="173" spans="3:16" x14ac:dyDescent="0.2">
      <c r="C173" s="21"/>
      <c r="D173" s="21"/>
      <c r="P173" s="14"/>
    </row>
    <row r="174" spans="3:16" x14ac:dyDescent="0.2">
      <c r="C174" s="21"/>
      <c r="D174" s="21"/>
      <c r="P174" s="14"/>
    </row>
    <row r="175" spans="3:16" x14ac:dyDescent="0.2">
      <c r="C175" s="21"/>
      <c r="D175" s="21"/>
      <c r="P175" s="14"/>
    </row>
    <row r="176" spans="3:16" x14ac:dyDescent="0.2">
      <c r="C176" s="21"/>
      <c r="D176" s="21"/>
      <c r="P176" s="14"/>
    </row>
    <row r="177" spans="3:16" x14ac:dyDescent="0.2">
      <c r="C177" s="21"/>
      <c r="D177" s="21"/>
      <c r="P177" s="14"/>
    </row>
    <row r="178" spans="3:16" x14ac:dyDescent="0.2">
      <c r="C178" s="21"/>
      <c r="D178" s="21"/>
      <c r="P178" s="14"/>
    </row>
    <row r="179" spans="3:16" x14ac:dyDescent="0.2">
      <c r="C179" s="21"/>
      <c r="D179" s="21"/>
      <c r="P179" s="14"/>
    </row>
    <row r="180" spans="3:16" x14ac:dyDescent="0.2">
      <c r="C180" s="21"/>
      <c r="D180" s="21"/>
      <c r="P180" s="14"/>
    </row>
    <row r="181" spans="3:16" x14ac:dyDescent="0.2">
      <c r="C181" s="21"/>
      <c r="D181" s="21"/>
      <c r="P181" s="14"/>
    </row>
    <row r="182" spans="3:16" x14ac:dyDescent="0.2">
      <c r="C182" s="21"/>
      <c r="D182" s="21"/>
      <c r="P182" s="14"/>
    </row>
    <row r="183" spans="3:16" x14ac:dyDescent="0.2">
      <c r="C183" s="21"/>
      <c r="D183" s="21"/>
      <c r="P183" s="14"/>
    </row>
    <row r="184" spans="3:16" x14ac:dyDescent="0.2">
      <c r="C184" s="21"/>
      <c r="D184" s="21"/>
      <c r="P184" s="14"/>
    </row>
    <row r="185" spans="3:16" x14ac:dyDescent="0.2">
      <c r="C185" s="21"/>
      <c r="D185" s="21"/>
      <c r="P185" s="14"/>
    </row>
    <row r="186" spans="3:16" x14ac:dyDescent="0.2">
      <c r="C186" s="21"/>
      <c r="D186" s="21"/>
      <c r="P186" s="14"/>
    </row>
    <row r="187" spans="3:16" x14ac:dyDescent="0.2">
      <c r="C187" s="21"/>
      <c r="D187" s="21"/>
      <c r="P187" s="14"/>
    </row>
    <row r="188" spans="3:16" x14ac:dyDescent="0.2">
      <c r="C188" s="21"/>
      <c r="D188" s="21"/>
      <c r="P188" s="14"/>
    </row>
    <row r="189" spans="3:16" x14ac:dyDescent="0.2">
      <c r="C189" s="21"/>
      <c r="D189" s="21"/>
      <c r="P189" s="14"/>
    </row>
    <row r="190" spans="3:16" x14ac:dyDescent="0.2">
      <c r="C190" s="21"/>
      <c r="D190" s="21"/>
      <c r="P190" s="14"/>
    </row>
    <row r="191" spans="3:16" x14ac:dyDescent="0.2">
      <c r="C191" s="21"/>
      <c r="D191" s="21"/>
      <c r="P191" s="14"/>
    </row>
    <row r="192" spans="3:16" x14ac:dyDescent="0.2">
      <c r="C192" s="21"/>
      <c r="D192" s="21"/>
      <c r="P192" s="14"/>
    </row>
    <row r="193" spans="3:16" x14ac:dyDescent="0.2">
      <c r="C193" s="21"/>
      <c r="D193" s="21"/>
      <c r="P193" s="14"/>
    </row>
    <row r="194" spans="3:16" x14ac:dyDescent="0.2">
      <c r="C194" s="21"/>
      <c r="D194" s="21"/>
      <c r="P194" s="14"/>
    </row>
    <row r="195" spans="3:16" x14ac:dyDescent="0.2">
      <c r="C195" s="21"/>
      <c r="D195" s="21"/>
      <c r="P195" s="14"/>
    </row>
    <row r="196" spans="3:16" x14ac:dyDescent="0.2">
      <c r="C196" s="21"/>
      <c r="D196" s="21"/>
      <c r="P196" s="14"/>
    </row>
    <row r="197" spans="3:16" x14ac:dyDescent="0.2">
      <c r="C197" s="21"/>
      <c r="D197" s="21"/>
      <c r="P197" s="14"/>
    </row>
    <row r="198" spans="3:16" x14ac:dyDescent="0.2">
      <c r="C198" s="21"/>
      <c r="D198" s="21"/>
      <c r="P198" s="14"/>
    </row>
    <row r="199" spans="3:16" x14ac:dyDescent="0.2">
      <c r="C199" s="21"/>
      <c r="D199" s="21"/>
      <c r="P199" s="14"/>
    </row>
    <row r="200" spans="3:16" x14ac:dyDescent="0.2">
      <c r="C200" s="21"/>
      <c r="D200" s="21"/>
      <c r="P200" s="14"/>
    </row>
    <row r="201" spans="3:16" x14ac:dyDescent="0.2">
      <c r="C201" s="21"/>
      <c r="D201" s="21"/>
      <c r="P201" s="14"/>
    </row>
    <row r="202" spans="3:16" x14ac:dyDescent="0.2">
      <c r="C202" s="21"/>
      <c r="D202" s="21"/>
      <c r="P202" s="14"/>
    </row>
    <row r="203" spans="3:16" x14ac:dyDescent="0.2">
      <c r="C203" s="21"/>
      <c r="D203" s="21"/>
      <c r="P203" s="14"/>
    </row>
    <row r="204" spans="3:16" x14ac:dyDescent="0.2">
      <c r="C204" s="21"/>
      <c r="D204" s="21"/>
      <c r="P204" s="14"/>
    </row>
    <row r="205" spans="3:16" x14ac:dyDescent="0.2">
      <c r="C205" s="21"/>
      <c r="D205" s="21"/>
      <c r="P205" s="14"/>
    </row>
    <row r="206" spans="3:16" x14ac:dyDescent="0.2">
      <c r="C206" s="21"/>
      <c r="D206" s="21"/>
      <c r="P206" s="14"/>
    </row>
    <row r="207" spans="3:16" x14ac:dyDescent="0.2">
      <c r="C207" s="21"/>
      <c r="D207" s="21"/>
      <c r="P207" s="14"/>
    </row>
    <row r="208" spans="3:16" x14ac:dyDescent="0.2">
      <c r="C208" s="21"/>
      <c r="D208" s="21"/>
      <c r="P208" s="14"/>
    </row>
    <row r="209" spans="3:16" x14ac:dyDescent="0.2">
      <c r="C209" s="21"/>
      <c r="D209" s="21"/>
      <c r="P209" s="14"/>
    </row>
    <row r="210" spans="3:16" x14ac:dyDescent="0.2">
      <c r="C210" s="21"/>
      <c r="D210" s="21"/>
      <c r="P210" s="14"/>
    </row>
    <row r="211" spans="3:16" x14ac:dyDescent="0.2">
      <c r="C211" s="21"/>
      <c r="D211" s="21"/>
      <c r="P211" s="14"/>
    </row>
    <row r="212" spans="3:16" x14ac:dyDescent="0.2">
      <c r="C212" s="21"/>
      <c r="D212" s="21"/>
      <c r="P212" s="14"/>
    </row>
    <row r="213" spans="3:16" x14ac:dyDescent="0.2">
      <c r="C213" s="21"/>
      <c r="D213" s="21"/>
      <c r="P213" s="14"/>
    </row>
    <row r="214" spans="3:16" x14ac:dyDescent="0.2">
      <c r="C214" s="21"/>
      <c r="D214" s="21"/>
      <c r="P214" s="14"/>
    </row>
    <row r="215" spans="3:16" x14ac:dyDescent="0.2">
      <c r="C215" s="21"/>
      <c r="D215" s="21"/>
      <c r="P215" s="14"/>
    </row>
    <row r="216" spans="3:16" x14ac:dyDescent="0.2">
      <c r="C216" s="21"/>
      <c r="D216" s="21"/>
      <c r="P216" s="14"/>
    </row>
    <row r="217" spans="3:16" x14ac:dyDescent="0.2">
      <c r="C217" s="21"/>
      <c r="D217" s="21"/>
      <c r="P217" s="14"/>
    </row>
    <row r="218" spans="3:16" x14ac:dyDescent="0.2">
      <c r="C218" s="21"/>
      <c r="D218" s="21"/>
      <c r="P218" s="14"/>
    </row>
    <row r="219" spans="3:16" x14ac:dyDescent="0.2">
      <c r="C219" s="21"/>
      <c r="D219" s="21"/>
      <c r="P219" s="14"/>
    </row>
    <row r="220" spans="3:16" x14ac:dyDescent="0.2">
      <c r="C220" s="21"/>
      <c r="D220" s="21"/>
      <c r="P220" s="14"/>
    </row>
    <row r="221" spans="3:16" x14ac:dyDescent="0.2">
      <c r="C221" s="21"/>
      <c r="D221" s="21"/>
      <c r="P221" s="14"/>
    </row>
    <row r="222" spans="3:16" x14ac:dyDescent="0.2">
      <c r="C222" s="21"/>
      <c r="D222" s="21"/>
      <c r="P222" s="14"/>
    </row>
    <row r="223" spans="3:16" x14ac:dyDescent="0.2">
      <c r="C223" s="21"/>
      <c r="D223" s="21"/>
      <c r="P223" s="14"/>
    </row>
    <row r="224" spans="3:16" x14ac:dyDescent="0.2">
      <c r="C224" s="21"/>
      <c r="D224" s="21"/>
      <c r="P224" s="14"/>
    </row>
    <row r="225" spans="3:16" x14ac:dyDescent="0.2">
      <c r="C225" s="21"/>
      <c r="D225" s="21"/>
      <c r="P225" s="14"/>
    </row>
    <row r="226" spans="3:16" x14ac:dyDescent="0.2">
      <c r="C226" s="21"/>
      <c r="D226" s="21"/>
      <c r="P226" s="14"/>
    </row>
    <row r="227" spans="3:16" x14ac:dyDescent="0.2">
      <c r="C227" s="21"/>
      <c r="D227" s="21"/>
      <c r="P227" s="14"/>
    </row>
    <row r="228" spans="3:16" x14ac:dyDescent="0.2">
      <c r="P228" s="14"/>
    </row>
    <row r="229" spans="3:16" x14ac:dyDescent="0.2">
      <c r="P229" s="14"/>
    </row>
    <row r="230" spans="3:16" x14ac:dyDescent="0.2">
      <c r="P230" s="14"/>
    </row>
    <row r="231" spans="3:16" x14ac:dyDescent="0.2">
      <c r="P231" s="14"/>
    </row>
    <row r="232" spans="3:16" x14ac:dyDescent="0.2">
      <c r="P232" s="14"/>
    </row>
    <row r="233" spans="3:16" x14ac:dyDescent="0.2">
      <c r="P233" s="14"/>
    </row>
    <row r="234" spans="3:16" x14ac:dyDescent="0.2">
      <c r="P234" s="14"/>
    </row>
    <row r="235" spans="3:16" x14ac:dyDescent="0.2">
      <c r="P235" s="14"/>
    </row>
    <row r="236" spans="3:16" x14ac:dyDescent="0.2">
      <c r="P236" s="14"/>
    </row>
    <row r="237" spans="3:16" x14ac:dyDescent="0.2">
      <c r="P237" s="14"/>
    </row>
    <row r="238" spans="3:16" x14ac:dyDescent="0.2">
      <c r="P238" s="14"/>
    </row>
    <row r="239" spans="3:16" x14ac:dyDescent="0.2">
      <c r="P239" s="14"/>
    </row>
    <row r="240" spans="3:16" x14ac:dyDescent="0.2">
      <c r="P240" s="14"/>
    </row>
    <row r="241" spans="16:16" x14ac:dyDescent="0.2">
      <c r="P241" s="14"/>
    </row>
    <row r="242" spans="16:16" x14ac:dyDescent="0.2">
      <c r="P242" s="14"/>
    </row>
    <row r="243" spans="16:16" x14ac:dyDescent="0.2">
      <c r="P243" s="14"/>
    </row>
    <row r="244" spans="16:16" x14ac:dyDescent="0.2">
      <c r="P244" s="14"/>
    </row>
    <row r="245" spans="16:16" x14ac:dyDescent="0.2">
      <c r="P245" s="14"/>
    </row>
    <row r="246" spans="16:16" x14ac:dyDescent="0.2">
      <c r="P246" s="14"/>
    </row>
    <row r="247" spans="16:16" x14ac:dyDescent="0.2">
      <c r="P247" s="14"/>
    </row>
    <row r="248" spans="16:16" x14ac:dyDescent="0.2">
      <c r="P248" s="14"/>
    </row>
    <row r="249" spans="16:16" x14ac:dyDescent="0.2">
      <c r="P249" s="14"/>
    </row>
    <row r="250" spans="16:16" x14ac:dyDescent="0.2">
      <c r="P250" s="14"/>
    </row>
    <row r="251" spans="16:16" x14ac:dyDescent="0.2">
      <c r="P251" s="14"/>
    </row>
    <row r="252" spans="16:16" x14ac:dyDescent="0.2">
      <c r="P252" s="14"/>
    </row>
    <row r="253" spans="16:16" x14ac:dyDescent="0.2">
      <c r="P253" s="14"/>
    </row>
    <row r="254" spans="16:16" x14ac:dyDescent="0.2">
      <c r="P254" s="14"/>
    </row>
    <row r="255" spans="16:16" x14ac:dyDescent="0.2">
      <c r="P255" s="14"/>
    </row>
    <row r="256" spans="16:16" x14ac:dyDescent="0.2">
      <c r="P256" s="14"/>
    </row>
    <row r="257" spans="16:16" x14ac:dyDescent="0.2">
      <c r="P257" s="14"/>
    </row>
    <row r="258" spans="16:16" x14ac:dyDescent="0.2">
      <c r="P258" s="14"/>
    </row>
    <row r="259" spans="16:16" x14ac:dyDescent="0.2">
      <c r="P259" s="14"/>
    </row>
    <row r="260" spans="16:16" x14ac:dyDescent="0.2">
      <c r="P260" s="14"/>
    </row>
    <row r="261" spans="16:16" x14ac:dyDescent="0.2">
      <c r="P261" s="14"/>
    </row>
    <row r="262" spans="16:16" x14ac:dyDescent="0.2">
      <c r="P262" s="14"/>
    </row>
    <row r="263" spans="16:16" x14ac:dyDescent="0.2">
      <c r="P263" s="14"/>
    </row>
    <row r="264" spans="16:16" x14ac:dyDescent="0.2">
      <c r="P264" s="14"/>
    </row>
    <row r="265" spans="16:16" x14ac:dyDescent="0.2">
      <c r="P265" s="14"/>
    </row>
    <row r="266" spans="16:16" x14ac:dyDescent="0.2">
      <c r="P266" s="14"/>
    </row>
    <row r="267" spans="16:16" x14ac:dyDescent="0.2">
      <c r="P267" s="14"/>
    </row>
    <row r="268" spans="16:16" x14ac:dyDescent="0.2">
      <c r="P268" s="14"/>
    </row>
    <row r="269" spans="16:16" x14ac:dyDescent="0.2">
      <c r="P269" s="14"/>
    </row>
    <row r="270" spans="16:16" x14ac:dyDescent="0.2">
      <c r="P270" s="14"/>
    </row>
  </sheetData>
  <sheetProtection sheet="1"/>
  <phoneticPr fontId="8" type="noConversion"/>
  <hyperlinks>
    <hyperlink ref="H2034" r:id="rId1" display="http://vsolj.cetus-net.org/bulletin.html" xr:uid="{00000000-0004-0000-03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784"/>
  <sheetViews>
    <sheetView workbookViewId="0">
      <selection activeCell="A19" sqref="A19:D23"/>
    </sheetView>
  </sheetViews>
  <sheetFormatPr defaultRowHeight="12.75" x14ac:dyDescent="0.2"/>
  <cols>
    <col min="1" max="1" width="19.7109375" style="21" customWidth="1"/>
    <col min="2" max="2" width="4.42578125" style="29" customWidth="1"/>
    <col min="3" max="3" width="12.7109375" style="21" customWidth="1"/>
    <col min="4" max="4" width="5.42578125" style="29" customWidth="1"/>
    <col min="5" max="5" width="14.85546875" style="29" customWidth="1"/>
    <col min="6" max="6" width="9.140625" style="29"/>
    <col min="7" max="7" width="12" style="29" customWidth="1"/>
    <col min="8" max="8" width="14.140625" style="21" customWidth="1"/>
    <col min="9" max="9" width="22.5703125" style="29" customWidth="1"/>
    <col min="10" max="10" width="25.140625" style="29" customWidth="1"/>
    <col min="11" max="11" width="15.7109375" style="29" customWidth="1"/>
    <col min="12" max="12" width="14.140625" style="29" customWidth="1"/>
    <col min="13" max="13" width="9.5703125" style="29" customWidth="1"/>
    <col min="14" max="14" width="14.140625" style="29" customWidth="1"/>
    <col min="15" max="15" width="23.42578125" style="29" customWidth="1"/>
    <col min="16" max="16" width="16.5703125" style="29" customWidth="1"/>
    <col min="17" max="17" width="41" style="29" customWidth="1"/>
    <col min="18" max="16384" width="9.140625" style="29"/>
  </cols>
  <sheetData>
    <row r="1" spans="1:16" ht="15.75" x14ac:dyDescent="0.25">
      <c r="A1" s="81" t="s">
        <v>172</v>
      </c>
      <c r="I1" s="82" t="s">
        <v>85</v>
      </c>
      <c r="J1" s="83" t="s">
        <v>173</v>
      </c>
    </row>
    <row r="2" spans="1:16" x14ac:dyDescent="0.2">
      <c r="I2" s="84" t="s">
        <v>96</v>
      </c>
      <c r="J2" s="85" t="s">
        <v>174</v>
      </c>
    </row>
    <row r="3" spans="1:16" x14ac:dyDescent="0.2">
      <c r="A3" s="86" t="s">
        <v>175</v>
      </c>
      <c r="I3" s="84" t="s">
        <v>100</v>
      </c>
      <c r="J3" s="85" t="s">
        <v>176</v>
      </c>
    </row>
    <row r="4" spans="1:16" x14ac:dyDescent="0.2">
      <c r="I4" s="84" t="s">
        <v>114</v>
      </c>
      <c r="J4" s="85" t="s">
        <v>176</v>
      </c>
    </row>
    <row r="5" spans="1:16" ht="13.5" thickBot="1" x14ac:dyDescent="0.25">
      <c r="I5" s="87" t="s">
        <v>138</v>
      </c>
      <c r="J5" s="88" t="s">
        <v>177</v>
      </c>
    </row>
    <row r="10" spans="1:16" ht="13.5" thickBot="1" x14ac:dyDescent="0.25"/>
    <row r="11" spans="1:16" ht="12.75" customHeight="1" thickBot="1" x14ac:dyDescent="0.25">
      <c r="A11" s="21" t="str">
        <f t="shared" ref="A11:A23" si="0">P11</f>
        <v>BAVM 225 </v>
      </c>
      <c r="B11" s="3" t="str">
        <f t="shared" ref="B11:B23" si="1">IF(H11=INT(H11),"I","II")</f>
        <v>II</v>
      </c>
      <c r="C11" s="21">
        <f t="shared" ref="C11:C23" si="2">1*G11</f>
        <v>55817.361299999997</v>
      </c>
      <c r="D11" s="29" t="str">
        <f t="shared" ref="D11:D23" si="3">VLOOKUP(F11,I$1:J$5,2,FALSE)</f>
        <v>vis</v>
      </c>
      <c r="E11" s="89">
        <f>VLOOKUP(C11,'Active 1'!C$21:E$967,3,FALSE)</f>
        <v>7513.354263973516</v>
      </c>
      <c r="F11" s="3" t="s">
        <v>138</v>
      </c>
      <c r="G11" s="29" t="str">
        <f t="shared" ref="G11:G23" si="4">MID(I11,3,LEN(I11)-3)</f>
        <v>55817.3613</v>
      </c>
      <c r="H11" s="21">
        <f t="shared" ref="H11:H23" si="5">1*K11</f>
        <v>7513.5</v>
      </c>
      <c r="I11" s="90" t="s">
        <v>178</v>
      </c>
      <c r="J11" s="91" t="s">
        <v>179</v>
      </c>
      <c r="K11" s="90">
        <v>7513.5</v>
      </c>
      <c r="L11" s="90" t="s">
        <v>180</v>
      </c>
      <c r="M11" s="91" t="s">
        <v>181</v>
      </c>
      <c r="N11" s="91" t="s">
        <v>182</v>
      </c>
      <c r="O11" s="92" t="s">
        <v>183</v>
      </c>
      <c r="P11" s="93" t="s">
        <v>184</v>
      </c>
    </row>
    <row r="12" spans="1:16" ht="12.75" customHeight="1" thickBot="1" x14ac:dyDescent="0.25">
      <c r="A12" s="21" t="str">
        <f t="shared" si="0"/>
        <v>IBVS 6011 </v>
      </c>
      <c r="B12" s="3" t="str">
        <f t="shared" si="1"/>
        <v>II</v>
      </c>
      <c r="C12" s="21">
        <f t="shared" si="2"/>
        <v>55892.681400000001</v>
      </c>
      <c r="D12" s="29" t="str">
        <f t="shared" si="3"/>
        <v>vis</v>
      </c>
      <c r="E12" s="89">
        <f>VLOOKUP(C12,'Active 1'!C$21:E$967,3,FALSE)</f>
        <v>7746.3342509820977</v>
      </c>
      <c r="F12" s="3" t="s">
        <v>138</v>
      </c>
      <c r="G12" s="29" t="str">
        <f t="shared" si="4"/>
        <v>55892.6814</v>
      </c>
      <c r="H12" s="21">
        <f t="shared" si="5"/>
        <v>7746.5</v>
      </c>
      <c r="I12" s="90" t="s">
        <v>189</v>
      </c>
      <c r="J12" s="91" t="s">
        <v>190</v>
      </c>
      <c r="K12" s="90" t="s">
        <v>191</v>
      </c>
      <c r="L12" s="90" t="s">
        <v>192</v>
      </c>
      <c r="M12" s="91" t="s">
        <v>181</v>
      </c>
      <c r="N12" s="91" t="s">
        <v>193</v>
      </c>
      <c r="O12" s="92" t="s">
        <v>194</v>
      </c>
      <c r="P12" s="93" t="s">
        <v>195</v>
      </c>
    </row>
    <row r="13" spans="1:16" ht="12.75" customHeight="1" thickBot="1" x14ac:dyDescent="0.25">
      <c r="A13" s="21" t="str">
        <f t="shared" si="0"/>
        <v> JAAVSO 40;975 </v>
      </c>
      <c r="B13" s="3" t="str">
        <f t="shared" si="1"/>
        <v>I</v>
      </c>
      <c r="C13" s="21">
        <f t="shared" si="2"/>
        <v>55923.554100000001</v>
      </c>
      <c r="D13" s="29" t="str">
        <f t="shared" si="3"/>
        <v>vis</v>
      </c>
      <c r="E13" s="89">
        <f>VLOOKUP(C13,'Active 1'!C$21:E$967,3,FALSE)</f>
        <v>7841.8296266510015</v>
      </c>
      <c r="F13" s="3" t="s">
        <v>138</v>
      </c>
      <c r="G13" s="29" t="str">
        <f t="shared" si="4"/>
        <v>55923.5541</v>
      </c>
      <c r="H13" s="21">
        <f t="shared" si="5"/>
        <v>7842</v>
      </c>
      <c r="I13" s="90" t="s">
        <v>204</v>
      </c>
      <c r="J13" s="91" t="s">
        <v>205</v>
      </c>
      <c r="K13" s="90" t="s">
        <v>206</v>
      </c>
      <c r="L13" s="90" t="s">
        <v>207</v>
      </c>
      <c r="M13" s="91" t="s">
        <v>181</v>
      </c>
      <c r="N13" s="91" t="s">
        <v>106</v>
      </c>
      <c r="O13" s="92" t="s">
        <v>208</v>
      </c>
      <c r="P13" s="92" t="s">
        <v>209</v>
      </c>
    </row>
    <row r="14" spans="1:16" ht="12.75" customHeight="1" thickBot="1" x14ac:dyDescent="0.25">
      <c r="A14" s="21" t="str">
        <f t="shared" si="0"/>
        <v> JAAVSO 40;975 </v>
      </c>
      <c r="B14" s="3" t="str">
        <f t="shared" si="1"/>
        <v>I</v>
      </c>
      <c r="C14" s="21">
        <f t="shared" si="2"/>
        <v>55923.554199999999</v>
      </c>
      <c r="D14" s="29" t="str">
        <f t="shared" si="3"/>
        <v>vis</v>
      </c>
      <c r="E14" s="89">
        <f>VLOOKUP(C14,'Active 1'!C$21:E$967,3,FALSE)</f>
        <v>7841.8299359707989</v>
      </c>
      <c r="F14" s="3" t="s">
        <v>138</v>
      </c>
      <c r="G14" s="29" t="str">
        <f t="shared" si="4"/>
        <v>55923.5542</v>
      </c>
      <c r="H14" s="21">
        <f t="shared" si="5"/>
        <v>7842</v>
      </c>
      <c r="I14" s="90" t="s">
        <v>210</v>
      </c>
      <c r="J14" s="91" t="s">
        <v>211</v>
      </c>
      <c r="K14" s="90" t="s">
        <v>206</v>
      </c>
      <c r="L14" s="90" t="s">
        <v>212</v>
      </c>
      <c r="M14" s="91" t="s">
        <v>181</v>
      </c>
      <c r="N14" s="91" t="s">
        <v>138</v>
      </c>
      <c r="O14" s="92" t="s">
        <v>208</v>
      </c>
      <c r="P14" s="92" t="s">
        <v>209</v>
      </c>
    </row>
    <row r="15" spans="1:16" ht="12.75" customHeight="1" thickBot="1" x14ac:dyDescent="0.25">
      <c r="A15" s="21" t="str">
        <f t="shared" si="0"/>
        <v> JAAVSO 41;328 </v>
      </c>
      <c r="B15" s="3" t="str">
        <f t="shared" si="1"/>
        <v>I</v>
      </c>
      <c r="C15" s="21">
        <f t="shared" si="2"/>
        <v>55934.5458</v>
      </c>
      <c r="D15" s="29" t="str">
        <f t="shared" si="3"/>
        <v>vis</v>
      </c>
      <c r="E15" s="89">
        <f>VLOOKUP(C15,'Active 1'!C$21:E$967,3,FALSE)</f>
        <v>7875.8291317393077</v>
      </c>
      <c r="F15" s="3" t="s">
        <v>138</v>
      </c>
      <c r="G15" s="29" t="str">
        <f t="shared" si="4"/>
        <v>55934.5458</v>
      </c>
      <c r="H15" s="21">
        <f t="shared" si="5"/>
        <v>7876</v>
      </c>
      <c r="I15" s="90" t="s">
        <v>218</v>
      </c>
      <c r="J15" s="91" t="s">
        <v>219</v>
      </c>
      <c r="K15" s="90" t="s">
        <v>215</v>
      </c>
      <c r="L15" s="90" t="s">
        <v>220</v>
      </c>
      <c r="M15" s="91" t="s">
        <v>181</v>
      </c>
      <c r="N15" s="91" t="s">
        <v>106</v>
      </c>
      <c r="O15" s="92" t="s">
        <v>208</v>
      </c>
      <c r="P15" s="92" t="s">
        <v>217</v>
      </c>
    </row>
    <row r="16" spans="1:16" ht="12.75" customHeight="1" thickBot="1" x14ac:dyDescent="0.25">
      <c r="A16" s="21" t="str">
        <f t="shared" si="0"/>
        <v> JAAVSO 41;328 </v>
      </c>
      <c r="B16" s="3" t="str">
        <f t="shared" si="1"/>
        <v>I</v>
      </c>
      <c r="C16" s="21">
        <f t="shared" si="2"/>
        <v>55935.516199999998</v>
      </c>
      <c r="D16" s="29" t="str">
        <f t="shared" si="3"/>
        <v>vis</v>
      </c>
      <c r="E16" s="89">
        <f>VLOOKUP(C16,'Active 1'!C$21:E$967,3,FALSE)</f>
        <v>7878.8307711342732</v>
      </c>
      <c r="F16" s="3" t="s">
        <v>138</v>
      </c>
      <c r="G16" s="29" t="str">
        <f t="shared" si="4"/>
        <v>55935.5162</v>
      </c>
      <c r="H16" s="21">
        <f t="shared" si="5"/>
        <v>7879</v>
      </c>
      <c r="I16" s="90" t="s">
        <v>225</v>
      </c>
      <c r="J16" s="91" t="s">
        <v>226</v>
      </c>
      <c r="K16" s="90" t="s">
        <v>223</v>
      </c>
      <c r="L16" s="90" t="s">
        <v>227</v>
      </c>
      <c r="M16" s="91" t="s">
        <v>181</v>
      </c>
      <c r="N16" s="91" t="s">
        <v>138</v>
      </c>
      <c r="O16" s="92" t="s">
        <v>208</v>
      </c>
      <c r="P16" s="92" t="s">
        <v>217</v>
      </c>
    </row>
    <row r="17" spans="1:16" ht="12.75" customHeight="1" thickBot="1" x14ac:dyDescent="0.25">
      <c r="A17" s="21" t="str">
        <f t="shared" si="0"/>
        <v>BAVM 234 </v>
      </c>
      <c r="B17" s="3" t="str">
        <f t="shared" si="1"/>
        <v>I</v>
      </c>
      <c r="C17" s="21">
        <f t="shared" si="2"/>
        <v>56540.370600000002</v>
      </c>
      <c r="D17" s="29" t="str">
        <f t="shared" si="3"/>
        <v>vis</v>
      </c>
      <c r="E17" s="89">
        <f>VLOOKUP(C17,'Active 1'!C$21:E$967,3,FALSE)</f>
        <v>9749.7652262674474</v>
      </c>
      <c r="F17" s="3" t="s">
        <v>138</v>
      </c>
      <c r="G17" s="29" t="str">
        <f t="shared" si="4"/>
        <v>56540.3706</v>
      </c>
      <c r="H17" s="21">
        <f t="shared" si="5"/>
        <v>9750</v>
      </c>
      <c r="I17" s="90" t="s">
        <v>228</v>
      </c>
      <c r="J17" s="91" t="s">
        <v>229</v>
      </c>
      <c r="K17" s="90" t="s">
        <v>230</v>
      </c>
      <c r="L17" s="90" t="s">
        <v>231</v>
      </c>
      <c r="M17" s="91" t="s">
        <v>181</v>
      </c>
      <c r="N17" s="91" t="s">
        <v>182</v>
      </c>
      <c r="O17" s="92" t="s">
        <v>183</v>
      </c>
      <c r="P17" s="93" t="s">
        <v>232</v>
      </c>
    </row>
    <row r="18" spans="1:16" ht="12.75" customHeight="1" thickBot="1" x14ac:dyDescent="0.25">
      <c r="A18" s="21" t="str">
        <f t="shared" si="0"/>
        <v>BAVM 234 </v>
      </c>
      <c r="B18" s="3" t="str">
        <f t="shared" si="1"/>
        <v>II</v>
      </c>
      <c r="C18" s="21">
        <f t="shared" si="2"/>
        <v>56540.534500000002</v>
      </c>
      <c r="D18" s="29" t="str">
        <f t="shared" si="3"/>
        <v>vis</v>
      </c>
      <c r="E18" s="89">
        <f>VLOOKUP(C18,'Active 1'!C$21:E$967,3,FALSE)</f>
        <v>9750.2722014290648</v>
      </c>
      <c r="F18" s="3" t="s">
        <v>138</v>
      </c>
      <c r="G18" s="29" t="str">
        <f t="shared" si="4"/>
        <v>56540.5345</v>
      </c>
      <c r="H18" s="21">
        <f t="shared" si="5"/>
        <v>9750.5</v>
      </c>
      <c r="I18" s="90" t="s">
        <v>233</v>
      </c>
      <c r="J18" s="91" t="s">
        <v>234</v>
      </c>
      <c r="K18" s="90">
        <v>9750.5</v>
      </c>
      <c r="L18" s="90" t="s">
        <v>235</v>
      </c>
      <c r="M18" s="91" t="s">
        <v>181</v>
      </c>
      <c r="N18" s="91" t="s">
        <v>182</v>
      </c>
      <c r="O18" s="92" t="s">
        <v>183</v>
      </c>
      <c r="P18" s="93" t="s">
        <v>232</v>
      </c>
    </row>
    <row r="19" spans="1:16" ht="12.75" customHeight="1" thickBot="1" x14ac:dyDescent="0.25">
      <c r="A19" s="21" t="str">
        <f t="shared" si="0"/>
        <v>BAVM 225 </v>
      </c>
      <c r="B19" s="3" t="str">
        <f t="shared" si="1"/>
        <v>I</v>
      </c>
      <c r="C19" s="21">
        <f t="shared" si="2"/>
        <v>55817.519899999999</v>
      </c>
      <c r="D19" s="29" t="str">
        <f t="shared" si="3"/>
        <v>vis</v>
      </c>
      <c r="E19" s="89">
        <f>VLOOKUP(C19,'Active 1'!C$21:E$967,3,FALSE)</f>
        <v>7513.8448451854383</v>
      </c>
      <c r="F19" s="3" t="s">
        <v>138</v>
      </c>
      <c r="G19" s="29" t="str">
        <f t="shared" si="4"/>
        <v>55817.5199</v>
      </c>
      <c r="H19" s="21">
        <f t="shared" si="5"/>
        <v>7514</v>
      </c>
      <c r="I19" s="90" t="s">
        <v>185</v>
      </c>
      <c r="J19" s="91" t="s">
        <v>186</v>
      </c>
      <c r="K19" s="90" t="s">
        <v>187</v>
      </c>
      <c r="L19" s="90" t="s">
        <v>188</v>
      </c>
      <c r="M19" s="91" t="s">
        <v>181</v>
      </c>
      <c r="N19" s="91" t="s">
        <v>182</v>
      </c>
      <c r="O19" s="92" t="s">
        <v>183</v>
      </c>
      <c r="P19" s="93" t="s">
        <v>184</v>
      </c>
    </row>
    <row r="20" spans="1:16" ht="12.75" customHeight="1" thickBot="1" x14ac:dyDescent="0.25">
      <c r="A20" s="21" t="str">
        <f t="shared" si="0"/>
        <v>BAVM 225 </v>
      </c>
      <c r="B20" s="3" t="str">
        <f t="shared" si="1"/>
        <v>II</v>
      </c>
      <c r="C20" s="21">
        <f t="shared" si="2"/>
        <v>55894.299800000001</v>
      </c>
      <c r="D20" s="29" t="str">
        <f t="shared" si="3"/>
        <v>vis</v>
      </c>
      <c r="E20" s="89">
        <f>VLOOKUP(C20,'Active 1'!C$21:E$967,3,FALSE)</f>
        <v>7751.3402827183081</v>
      </c>
      <c r="F20" s="3" t="s">
        <v>138</v>
      </c>
      <c r="G20" s="29" t="str">
        <f t="shared" si="4"/>
        <v>55894.2998</v>
      </c>
      <c r="H20" s="21">
        <f t="shared" si="5"/>
        <v>7751.5</v>
      </c>
      <c r="I20" s="90" t="s">
        <v>196</v>
      </c>
      <c r="J20" s="91" t="s">
        <v>197</v>
      </c>
      <c r="K20" s="90" t="s">
        <v>198</v>
      </c>
      <c r="L20" s="90" t="s">
        <v>199</v>
      </c>
      <c r="M20" s="91" t="s">
        <v>181</v>
      </c>
      <c r="N20" s="91" t="s">
        <v>182</v>
      </c>
      <c r="O20" s="92" t="s">
        <v>183</v>
      </c>
      <c r="P20" s="93" t="s">
        <v>184</v>
      </c>
    </row>
    <row r="21" spans="1:16" ht="12.75" customHeight="1" thickBot="1" x14ac:dyDescent="0.25">
      <c r="A21" s="21" t="str">
        <f t="shared" si="0"/>
        <v>BAVM 225 </v>
      </c>
      <c r="B21" s="3" t="str">
        <f t="shared" si="1"/>
        <v>I</v>
      </c>
      <c r="C21" s="21">
        <f t="shared" si="2"/>
        <v>55894.458500000001</v>
      </c>
      <c r="D21" s="29" t="str">
        <f t="shared" si="3"/>
        <v>vis</v>
      </c>
      <c r="E21" s="89">
        <f>VLOOKUP(C21,'Active 1'!C$21:E$967,3,FALSE)</f>
        <v>7751.8311732500288</v>
      </c>
      <c r="F21" s="3" t="s">
        <v>138</v>
      </c>
      <c r="G21" s="29" t="str">
        <f t="shared" si="4"/>
        <v>55894.4585</v>
      </c>
      <c r="H21" s="21">
        <f t="shared" si="5"/>
        <v>7752</v>
      </c>
      <c r="I21" s="90" t="s">
        <v>200</v>
      </c>
      <c r="J21" s="91" t="s">
        <v>201</v>
      </c>
      <c r="K21" s="90" t="s">
        <v>202</v>
      </c>
      <c r="L21" s="90" t="s">
        <v>203</v>
      </c>
      <c r="M21" s="91" t="s">
        <v>181</v>
      </c>
      <c r="N21" s="91" t="s">
        <v>182</v>
      </c>
      <c r="O21" s="92" t="s">
        <v>183</v>
      </c>
      <c r="P21" s="93" t="s">
        <v>184</v>
      </c>
    </row>
    <row r="22" spans="1:16" ht="12.75" customHeight="1" thickBot="1" x14ac:dyDescent="0.25">
      <c r="A22" s="21" t="str">
        <f t="shared" si="0"/>
        <v> JAAVSO 41;328 </v>
      </c>
      <c r="B22" s="3" t="str">
        <f t="shared" si="1"/>
        <v>I</v>
      </c>
      <c r="C22" s="21">
        <f t="shared" si="2"/>
        <v>55934.544999999998</v>
      </c>
      <c r="D22" s="29" t="str">
        <f t="shared" si="3"/>
        <v>vis</v>
      </c>
      <c r="E22" s="89">
        <f>VLOOKUP(C22,'Active 1'!C$21:E$967,3,FALSE)</f>
        <v>7875.8266571808572</v>
      </c>
      <c r="F22" s="3" t="s">
        <v>138</v>
      </c>
      <c r="G22" s="29" t="str">
        <f t="shared" si="4"/>
        <v>55934.5450</v>
      </c>
      <c r="H22" s="21">
        <f t="shared" si="5"/>
        <v>7876</v>
      </c>
      <c r="I22" s="90" t="s">
        <v>213</v>
      </c>
      <c r="J22" s="91" t="s">
        <v>214</v>
      </c>
      <c r="K22" s="90" t="s">
        <v>215</v>
      </c>
      <c r="L22" s="90" t="s">
        <v>216</v>
      </c>
      <c r="M22" s="91" t="s">
        <v>181</v>
      </c>
      <c r="N22" s="91" t="s">
        <v>138</v>
      </c>
      <c r="O22" s="92" t="s">
        <v>208</v>
      </c>
      <c r="P22" s="92" t="s">
        <v>217</v>
      </c>
    </row>
    <row r="23" spans="1:16" ht="12.75" customHeight="1" thickBot="1" x14ac:dyDescent="0.25">
      <c r="A23" s="21" t="str">
        <f t="shared" si="0"/>
        <v> JAAVSO 41;328 </v>
      </c>
      <c r="B23" s="3" t="str">
        <f t="shared" si="1"/>
        <v>I</v>
      </c>
      <c r="C23" s="21">
        <f t="shared" si="2"/>
        <v>55935.515399999997</v>
      </c>
      <c r="D23" s="29" t="str">
        <f t="shared" si="3"/>
        <v>vis</v>
      </c>
      <c r="E23" s="89">
        <f>VLOOKUP(C23,'Active 1'!C$21:E$967,3,FALSE)</f>
        <v>7878.8282965758226</v>
      </c>
      <c r="F23" s="3" t="s">
        <v>138</v>
      </c>
      <c r="G23" s="29" t="str">
        <f t="shared" si="4"/>
        <v>55935.5154</v>
      </c>
      <c r="H23" s="21">
        <f t="shared" si="5"/>
        <v>7879</v>
      </c>
      <c r="I23" s="90" t="s">
        <v>221</v>
      </c>
      <c r="J23" s="91" t="s">
        <v>222</v>
      </c>
      <c r="K23" s="90" t="s">
        <v>223</v>
      </c>
      <c r="L23" s="90" t="s">
        <v>224</v>
      </c>
      <c r="M23" s="91" t="s">
        <v>181</v>
      </c>
      <c r="N23" s="91" t="s">
        <v>106</v>
      </c>
      <c r="O23" s="92" t="s">
        <v>208</v>
      </c>
      <c r="P23" s="92" t="s">
        <v>217</v>
      </c>
    </row>
    <row r="24" spans="1:16" x14ac:dyDescent="0.2">
      <c r="B24" s="3"/>
      <c r="F24" s="3"/>
    </row>
    <row r="25" spans="1:16" x14ac:dyDescent="0.2">
      <c r="B25" s="3"/>
      <c r="F25" s="3"/>
    </row>
    <row r="26" spans="1:16" x14ac:dyDescent="0.2">
      <c r="B26" s="3"/>
      <c r="F26" s="3"/>
    </row>
    <row r="27" spans="1:16" x14ac:dyDescent="0.2">
      <c r="B27" s="3"/>
      <c r="F27" s="3"/>
    </row>
    <row r="28" spans="1:16" x14ac:dyDescent="0.2">
      <c r="B28" s="3"/>
      <c r="F28" s="3"/>
    </row>
    <row r="29" spans="1:16" x14ac:dyDescent="0.2">
      <c r="B29" s="3"/>
      <c r="F29" s="3"/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</sheetData>
  <phoneticPr fontId="8" type="noConversion"/>
  <hyperlinks>
    <hyperlink ref="P11" r:id="rId1" display="http://www.bav-astro.de/sfs/BAVM_link.php?BAVMnr=225" xr:uid="{00000000-0004-0000-0400-000000000000}"/>
    <hyperlink ref="P19" r:id="rId2" display="http://www.bav-astro.de/sfs/BAVM_link.php?BAVMnr=225" xr:uid="{00000000-0004-0000-0400-000001000000}"/>
    <hyperlink ref="P12" r:id="rId3" display="http://www.konkoly.hu/cgi-bin/IBVS?6011" xr:uid="{00000000-0004-0000-0400-000002000000}"/>
    <hyperlink ref="P20" r:id="rId4" display="http://www.bav-astro.de/sfs/BAVM_link.php?BAVMnr=225" xr:uid="{00000000-0004-0000-0400-000003000000}"/>
    <hyperlink ref="P21" r:id="rId5" display="http://www.bav-astro.de/sfs/BAVM_link.php?BAVMnr=225" xr:uid="{00000000-0004-0000-0400-000004000000}"/>
    <hyperlink ref="P17" r:id="rId6" display="http://www.bav-astro.de/sfs/BAVM_link.php?BAVMnr=234" xr:uid="{00000000-0004-0000-0400-000005000000}"/>
    <hyperlink ref="P18" r:id="rId7" display="http://www.bav-astro.de/sfs/BAVM_link.php?BAVMnr=234" xr:uid="{00000000-0004-0000-0400-000006000000}"/>
  </hyperlinks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I949"/>
  <sheetViews>
    <sheetView workbookViewId="0">
      <selection activeCell="E4" sqref="E4:E6"/>
    </sheetView>
  </sheetViews>
  <sheetFormatPr defaultRowHeight="12.75" x14ac:dyDescent="0.2"/>
  <cols>
    <col min="2" max="2" width="10.7109375" customWidth="1"/>
    <col min="5" max="5" width="10.7109375" customWidth="1"/>
    <col min="8" max="8" width="13.140625" bestFit="1" customWidth="1"/>
  </cols>
  <sheetData>
    <row r="1" spans="1:35" ht="18.75" thickBot="1" x14ac:dyDescent="0.25">
      <c r="A1" s="35" t="s">
        <v>70</v>
      </c>
      <c r="B1" s="29"/>
      <c r="C1" s="29"/>
      <c r="D1" s="36" t="s">
        <v>71</v>
      </c>
      <c r="E1" s="29"/>
      <c r="F1" s="29"/>
      <c r="G1" s="29"/>
      <c r="H1" s="29"/>
      <c r="I1" s="29"/>
      <c r="J1" s="29"/>
      <c r="K1" s="29"/>
      <c r="L1" s="29"/>
      <c r="M1" s="37" t="s">
        <v>72</v>
      </c>
      <c r="N1" s="29" t="s">
        <v>73</v>
      </c>
      <c r="O1" s="29">
        <f ca="1">H18*J18-I18*I18</f>
        <v>0.19562630182001106</v>
      </c>
      <c r="P1" s="29" t="s">
        <v>151</v>
      </c>
      <c r="Q1" s="29"/>
      <c r="R1" s="29"/>
      <c r="S1" s="29"/>
      <c r="T1" s="29"/>
      <c r="U1" s="6" t="s">
        <v>128</v>
      </c>
      <c r="V1" s="15" t="s">
        <v>130</v>
      </c>
      <c r="W1" s="29"/>
      <c r="X1" s="29"/>
      <c r="Y1" s="29"/>
      <c r="Z1" s="29"/>
      <c r="AA1" s="29">
        <v>1</v>
      </c>
      <c r="AB1" s="29" t="s">
        <v>74</v>
      </c>
      <c r="AC1" s="29"/>
      <c r="AD1" s="29"/>
      <c r="AE1" s="29"/>
      <c r="AF1" s="29"/>
      <c r="AG1" s="29"/>
      <c r="AH1" s="29"/>
      <c r="AI1" s="29"/>
    </row>
    <row r="2" spans="1:35" x14ac:dyDescent="0.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37" t="s">
        <v>75</v>
      </c>
      <c r="N2" s="29" t="s">
        <v>76</v>
      </c>
      <c r="O2" s="29">
        <f ca="1">+F18*J18-H18*I18</f>
        <v>0.86758035538306766</v>
      </c>
      <c r="P2" s="29" t="s">
        <v>152</v>
      </c>
      <c r="Q2" s="29"/>
      <c r="R2" s="29"/>
      <c r="S2" s="29"/>
      <c r="T2" s="29"/>
      <c r="U2" s="29">
        <v>0</v>
      </c>
      <c r="V2" s="29">
        <f t="shared" ref="V2:V27" ca="1" si="0">+E$4+E$5*U2+E$6*U2^2</f>
        <v>-2.4804322692759161E-4</v>
      </c>
      <c r="W2" s="29"/>
      <c r="X2" s="29"/>
      <c r="Y2" s="29"/>
      <c r="Z2" s="29"/>
      <c r="AA2" s="29">
        <v>2</v>
      </c>
      <c r="AB2" s="29" t="s">
        <v>54</v>
      </c>
      <c r="AC2" s="29"/>
      <c r="AD2" s="29"/>
      <c r="AE2" s="29"/>
      <c r="AF2" s="29"/>
      <c r="AG2" s="29"/>
      <c r="AH2" s="29"/>
      <c r="AI2" s="29"/>
    </row>
    <row r="3" spans="1:35" ht="13.5" thickBot="1" x14ac:dyDescent="0.25">
      <c r="A3" s="29" t="s">
        <v>77</v>
      </c>
      <c r="B3" s="29" t="s">
        <v>78</v>
      </c>
      <c r="C3" s="29"/>
      <c r="D3" s="29"/>
      <c r="E3" s="38" t="s">
        <v>79</v>
      </c>
      <c r="F3" s="38" t="s">
        <v>80</v>
      </c>
      <c r="G3" s="38" t="s">
        <v>81</v>
      </c>
      <c r="H3" s="38" t="s">
        <v>82</v>
      </c>
      <c r="I3" s="29"/>
      <c r="J3" s="29"/>
      <c r="K3" s="29"/>
      <c r="L3" s="29"/>
      <c r="M3" s="37" t="s">
        <v>83</v>
      </c>
      <c r="N3" s="29" t="s">
        <v>84</v>
      </c>
      <c r="O3" s="29">
        <f ca="1">+F18*I18-H18*H18</f>
        <v>0.79152708809800387</v>
      </c>
      <c r="P3" s="29" t="s">
        <v>153</v>
      </c>
      <c r="Q3" s="29"/>
      <c r="R3" s="29"/>
      <c r="S3" s="29"/>
      <c r="T3" s="29"/>
      <c r="U3" s="29">
        <v>0.1</v>
      </c>
      <c r="V3" s="29">
        <f t="shared" ca="1" si="0"/>
        <v>-4.1569888996800886E-3</v>
      </c>
      <c r="W3" s="29"/>
      <c r="X3" s="29"/>
      <c r="Y3" s="29"/>
      <c r="Z3" s="29"/>
      <c r="AA3" s="29">
        <v>3</v>
      </c>
      <c r="AB3" s="29" t="s">
        <v>85</v>
      </c>
      <c r="AC3" s="29"/>
      <c r="AD3" s="29"/>
      <c r="AE3" s="29"/>
      <c r="AF3" s="29"/>
      <c r="AG3" s="29"/>
      <c r="AH3" s="29"/>
      <c r="AI3" s="29"/>
    </row>
    <row r="4" spans="1:35" x14ac:dyDescent="0.2">
      <c r="A4" s="29" t="s">
        <v>86</v>
      </c>
      <c r="B4" s="29" t="s">
        <v>87</v>
      </c>
      <c r="C4" s="29"/>
      <c r="D4" s="39" t="s">
        <v>88</v>
      </c>
      <c r="E4" s="40">
        <f ca="1">(G18*O1-K18*O2+L18*O3)/O7</f>
        <v>-2.4804322692759161E-4</v>
      </c>
      <c r="F4" s="41">
        <f ca="1">+E7/O7*O18</f>
        <v>4.482925670761781E-4</v>
      </c>
      <c r="G4" s="42">
        <f>+B18</f>
        <v>1</v>
      </c>
      <c r="H4" s="43">
        <f ca="1">ABS(F4/E4)</f>
        <v>1.8073162997796468</v>
      </c>
      <c r="I4" s="29"/>
      <c r="J4" s="29"/>
      <c r="K4" s="29"/>
      <c r="L4" s="29"/>
      <c r="M4" s="37" t="s">
        <v>89</v>
      </c>
      <c r="N4" s="29" t="s">
        <v>90</v>
      </c>
      <c r="O4" s="29">
        <f ca="1">+C18*J18-H18*H18</f>
        <v>4.4597192498672191</v>
      </c>
      <c r="P4" s="29" t="s">
        <v>154</v>
      </c>
      <c r="Q4" s="29"/>
      <c r="R4" s="29"/>
      <c r="S4" s="29"/>
      <c r="T4" s="29"/>
      <c r="U4" s="29">
        <v>0.2</v>
      </c>
      <c r="V4" s="29">
        <f t="shared" ca="1" si="0"/>
        <v>-8.9588798400066158E-3</v>
      </c>
      <c r="W4" s="29"/>
      <c r="X4" s="29"/>
      <c r="Y4" s="29"/>
      <c r="Z4" s="29"/>
      <c r="AA4" s="29">
        <v>4</v>
      </c>
      <c r="AB4" s="29" t="s">
        <v>91</v>
      </c>
      <c r="AC4" s="29"/>
      <c r="AD4" s="29"/>
      <c r="AE4" s="29"/>
      <c r="AF4" s="29"/>
      <c r="AG4" s="29"/>
      <c r="AH4" s="29"/>
      <c r="AI4" s="29"/>
    </row>
    <row r="5" spans="1:35" x14ac:dyDescent="0.2">
      <c r="A5" s="29" t="s">
        <v>92</v>
      </c>
      <c r="B5" s="44">
        <v>40323</v>
      </c>
      <c r="C5" s="29"/>
      <c r="D5" s="45" t="s">
        <v>93</v>
      </c>
      <c r="E5" s="46">
        <f ca="1">+(-G18*O2+K18*O4-L18*O5)/O7</f>
        <v>-3.4624730389654822E-2</v>
      </c>
      <c r="F5" s="47">
        <f ca="1">P18*E7/O7</f>
        <v>2.2718563725636558E-3</v>
      </c>
      <c r="G5" s="48">
        <f>+B18/A18</f>
        <v>1E-4</v>
      </c>
      <c r="H5" s="43">
        <f ca="1">ABS(F5/E5)</f>
        <v>6.5613691341332173E-2</v>
      </c>
      <c r="I5" s="29"/>
      <c r="J5" s="29"/>
      <c r="K5" s="29"/>
      <c r="L5" s="29"/>
      <c r="M5" s="37" t="s">
        <v>94</v>
      </c>
      <c r="N5" s="29" t="s">
        <v>95</v>
      </c>
      <c r="O5" s="29">
        <f ca="1">+C18*I18-F18*H18</f>
        <v>4.3449526552458089</v>
      </c>
      <c r="P5" s="29" t="s">
        <v>155</v>
      </c>
      <c r="Q5" s="29"/>
      <c r="R5" s="29"/>
      <c r="S5" s="29"/>
      <c r="T5" s="29"/>
      <c r="U5" s="29">
        <v>0.3</v>
      </c>
      <c r="V5" s="29">
        <f t="shared" ca="1" si="0"/>
        <v>-1.4653716047907168E-2</v>
      </c>
      <c r="W5" s="29"/>
      <c r="X5" s="29"/>
      <c r="Y5" s="29"/>
      <c r="Z5" s="29"/>
      <c r="AA5" s="29">
        <v>5</v>
      </c>
      <c r="AB5" s="29" t="s">
        <v>96</v>
      </c>
      <c r="AC5" s="29"/>
      <c r="AD5" s="29"/>
      <c r="AE5" s="29"/>
      <c r="AF5" s="29"/>
      <c r="AG5" s="29"/>
      <c r="AH5" s="29"/>
      <c r="AI5" s="29"/>
    </row>
    <row r="6" spans="1:35" ht="13.5" thickBot="1" x14ac:dyDescent="0.25">
      <c r="A6" s="29"/>
      <c r="B6" s="29"/>
      <c r="C6" s="29"/>
      <c r="D6" s="49" t="s">
        <v>97</v>
      </c>
      <c r="E6" s="50">
        <f ca="1">+(G18*O3-K18*O5+L18*O6)/O7</f>
        <v>-4.4647263378701472E-2</v>
      </c>
      <c r="F6" s="51">
        <f ca="1">Q18*E7/O7</f>
        <v>2.3892736136957231E-3</v>
      </c>
      <c r="G6" s="52">
        <f>+B18/A18^2</f>
        <v>1E-8</v>
      </c>
      <c r="H6" s="43">
        <f ca="1">ABS(F6/E6)</f>
        <v>5.3514447087825365E-2</v>
      </c>
      <c r="I6" s="29"/>
      <c r="J6" s="29"/>
      <c r="K6" s="29"/>
      <c r="L6" s="29"/>
      <c r="M6" s="53" t="s">
        <v>98</v>
      </c>
      <c r="N6" s="54" t="s">
        <v>99</v>
      </c>
      <c r="O6" s="54">
        <f ca="1">+C18*H18-F18*F18</f>
        <v>4.4274317937499976</v>
      </c>
      <c r="P6" s="29" t="s">
        <v>156</v>
      </c>
      <c r="Q6" s="29"/>
      <c r="R6" s="29"/>
      <c r="S6" s="29"/>
      <c r="T6" s="29"/>
      <c r="U6" s="29">
        <v>0.4</v>
      </c>
      <c r="V6" s="29">
        <f t="shared" ca="1" si="0"/>
        <v>-2.124149752338176E-2</v>
      </c>
      <c r="W6" s="29"/>
      <c r="X6" s="29"/>
      <c r="Y6" s="29"/>
      <c r="Z6" s="29"/>
      <c r="AA6" s="29">
        <v>6</v>
      </c>
      <c r="AB6" s="29" t="s">
        <v>100</v>
      </c>
      <c r="AC6" s="29"/>
      <c r="AD6" s="29"/>
      <c r="AE6" s="29"/>
      <c r="AF6" s="29"/>
      <c r="AG6" s="29"/>
      <c r="AH6" s="29"/>
      <c r="AI6" s="29"/>
    </row>
    <row r="7" spans="1:35" x14ac:dyDescent="0.2">
      <c r="A7" s="29"/>
      <c r="B7" s="29"/>
      <c r="C7" s="29"/>
      <c r="D7" s="36" t="s">
        <v>101</v>
      </c>
      <c r="E7" s="55">
        <f ca="1">SQRT(N18/(B15-3))</f>
        <v>4.4866035305261105E-4</v>
      </c>
      <c r="F7" s="29"/>
      <c r="G7" s="56">
        <f>+B22</f>
        <v>-1.4994999997725245E-2</v>
      </c>
      <c r="H7" s="29"/>
      <c r="I7" s="29"/>
      <c r="J7" s="29"/>
      <c r="K7" s="29"/>
      <c r="L7" s="29"/>
      <c r="M7" s="37" t="s">
        <v>102</v>
      </c>
      <c r="N7" s="29" t="s">
        <v>103</v>
      </c>
      <c r="O7" s="29">
        <f ca="1">+C18*O1-F18*O2+H18*O3</f>
        <v>0.10193990843922274</v>
      </c>
      <c r="P7" s="29"/>
      <c r="Q7" s="29"/>
      <c r="R7" s="29"/>
      <c r="S7" s="29"/>
      <c r="T7" s="29"/>
      <c r="U7" s="29">
        <v>0.5</v>
      </c>
      <c r="V7" s="29">
        <f t="shared" ca="1" si="0"/>
        <v>-2.8722224266430368E-2</v>
      </c>
      <c r="W7" s="29"/>
      <c r="X7" s="29"/>
      <c r="Y7" s="29"/>
      <c r="Z7" s="29"/>
      <c r="AA7" s="29">
        <v>7</v>
      </c>
      <c r="AB7" s="29" t="s">
        <v>104</v>
      </c>
      <c r="AC7" s="29"/>
      <c r="AD7" s="29"/>
      <c r="AE7" s="29"/>
      <c r="AF7" s="29"/>
      <c r="AG7" s="29"/>
      <c r="AH7" s="29"/>
      <c r="AI7" s="29"/>
    </row>
    <row r="8" spans="1:35" x14ac:dyDescent="0.2">
      <c r="A8" s="60">
        <v>21</v>
      </c>
      <c r="B8" s="29" t="s">
        <v>108</v>
      </c>
      <c r="C8" s="70">
        <v>21</v>
      </c>
      <c r="D8" s="36" t="s">
        <v>144</v>
      </c>
      <c r="E8" s="29"/>
      <c r="F8" s="71">
        <f ca="1">CORREL(INDIRECT(E12):INDIRECT(E13),INDIRECT(M12):INDIRECT(M13))</f>
        <v>0.9998305014035973</v>
      </c>
      <c r="G8" s="55"/>
      <c r="H8" s="29"/>
      <c r="I8" s="29"/>
      <c r="J8" s="29"/>
      <c r="K8" s="56"/>
      <c r="L8" s="29"/>
      <c r="M8" s="29"/>
      <c r="N8" s="29"/>
      <c r="O8" s="29"/>
      <c r="P8" s="29"/>
      <c r="Q8" s="29"/>
      <c r="R8" s="29"/>
      <c r="S8" s="29"/>
      <c r="T8" s="29"/>
      <c r="U8" s="29">
        <v>0.6</v>
      </c>
      <c r="V8" s="29">
        <f t="shared" ca="1" si="0"/>
        <v>-3.7095896277053009E-2</v>
      </c>
      <c r="W8" s="29"/>
      <c r="X8" s="29"/>
      <c r="Y8" s="29"/>
      <c r="Z8" s="29"/>
      <c r="AA8" s="29">
        <v>8</v>
      </c>
      <c r="AB8" s="29" t="s">
        <v>105</v>
      </c>
      <c r="AC8" s="29"/>
      <c r="AD8" s="29"/>
      <c r="AE8" s="29"/>
      <c r="AF8" s="29"/>
      <c r="AG8" s="29"/>
      <c r="AH8" s="29"/>
      <c r="AI8" s="29"/>
    </row>
    <row r="9" spans="1:35" x14ac:dyDescent="0.2">
      <c r="A9" s="60">
        <f>20+COUNT(A21:A1444)</f>
        <v>29</v>
      </c>
      <c r="B9" s="29" t="s">
        <v>110</v>
      </c>
      <c r="C9" s="70">
        <f>A9</f>
        <v>29</v>
      </c>
      <c r="D9" s="29"/>
      <c r="E9" s="57">
        <f ca="1">E6*G6</f>
        <v>-4.4647263378701471E-10</v>
      </c>
      <c r="F9" s="58">
        <f ca="1">H6</f>
        <v>5.3514447087825365E-2</v>
      </c>
      <c r="G9" s="59">
        <f ca="1">F8</f>
        <v>0.9998305014035973</v>
      </c>
      <c r="H9" s="29"/>
      <c r="I9" s="29"/>
      <c r="J9" s="29"/>
      <c r="K9" s="56"/>
      <c r="L9" s="29"/>
      <c r="M9" s="29"/>
      <c r="N9" s="29"/>
      <c r="O9" s="29"/>
      <c r="P9" s="29"/>
      <c r="Q9" s="29"/>
      <c r="R9" s="29"/>
      <c r="S9" s="29"/>
      <c r="T9" s="29"/>
      <c r="U9" s="29">
        <v>0.7</v>
      </c>
      <c r="V9" s="29">
        <f t="shared" ca="1" si="0"/>
        <v>-4.6362513555249681E-2</v>
      </c>
      <c r="W9" s="29"/>
      <c r="X9" s="29"/>
      <c r="Y9" s="29"/>
      <c r="Z9" s="29"/>
      <c r="AA9" s="29">
        <v>9</v>
      </c>
      <c r="AB9" s="29" t="s">
        <v>106</v>
      </c>
      <c r="AC9" s="29"/>
      <c r="AD9" s="29"/>
      <c r="AE9" s="29"/>
      <c r="AF9" s="29"/>
      <c r="AG9" s="29"/>
      <c r="AH9" s="29"/>
      <c r="AI9" s="29"/>
    </row>
    <row r="10" spans="1:35" x14ac:dyDescent="0.2">
      <c r="A10" s="66" t="s">
        <v>29</v>
      </c>
      <c r="B10" s="75">
        <f>'Active 1'!C8</f>
        <v>0.32329000000000002</v>
      </c>
      <c r="C10" s="29"/>
      <c r="D10" s="29" t="s">
        <v>145</v>
      </c>
      <c r="E10" s="29">
        <f ca="1">2*E9*365.2422/B10</f>
        <v>-1.008819617087838E-6</v>
      </c>
      <c r="F10" s="29" t="s">
        <v>146</v>
      </c>
      <c r="G10" s="29"/>
      <c r="H10" s="29">
        <f ca="1">F9*E10</f>
        <v>-5.3986424019807357E-8</v>
      </c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>
        <v>0.8</v>
      </c>
      <c r="V10" s="29">
        <f t="shared" ca="1" si="0"/>
        <v>-5.6522076101020398E-2</v>
      </c>
      <c r="W10" s="29"/>
      <c r="X10" s="29"/>
      <c r="Y10" s="29"/>
      <c r="Z10" s="29"/>
      <c r="AA10" s="29">
        <v>10</v>
      </c>
      <c r="AB10" s="29" t="s">
        <v>107</v>
      </c>
      <c r="AC10" s="29"/>
      <c r="AD10" s="29"/>
      <c r="AE10" s="29"/>
      <c r="AF10" s="29"/>
      <c r="AG10" s="29"/>
      <c r="AH10" s="29"/>
      <c r="AI10" s="29"/>
    </row>
    <row r="11" spans="1:35" x14ac:dyDescent="0.2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>
        <v>0.9</v>
      </c>
      <c r="V11" s="29">
        <f t="shared" ca="1" si="0"/>
        <v>-6.7574583914365133E-2</v>
      </c>
      <c r="W11" s="29"/>
      <c r="X11" s="29"/>
      <c r="Y11" s="29"/>
      <c r="Z11" s="29"/>
      <c r="AA11" s="29">
        <v>11</v>
      </c>
      <c r="AB11" s="29" t="s">
        <v>57</v>
      </c>
      <c r="AC11" s="29"/>
      <c r="AD11" s="29"/>
      <c r="AE11" s="29"/>
      <c r="AF11" s="29"/>
      <c r="AG11" s="29"/>
      <c r="AH11" s="29"/>
      <c r="AI11" s="29"/>
    </row>
    <row r="12" spans="1:35" x14ac:dyDescent="0.2">
      <c r="A12" s="29"/>
      <c r="B12" s="29"/>
      <c r="C12" s="3" t="str">
        <f t="shared" ref="C12:Q13" si="1">C$15&amp;$C8</f>
        <v>C21</v>
      </c>
      <c r="D12" s="3" t="str">
        <f t="shared" si="1"/>
        <v>D21</v>
      </c>
      <c r="E12" s="3" t="str">
        <f t="shared" si="1"/>
        <v>E21</v>
      </c>
      <c r="F12" s="3" t="str">
        <f t="shared" si="1"/>
        <v>F21</v>
      </c>
      <c r="G12" s="3" t="str">
        <f t="shared" ref="G12:Q12" si="2">G15&amp;$C8</f>
        <v>G21</v>
      </c>
      <c r="H12" s="3" t="str">
        <f t="shared" si="2"/>
        <v>H21</v>
      </c>
      <c r="I12" s="3" t="str">
        <f t="shared" si="2"/>
        <v>I21</v>
      </c>
      <c r="J12" s="3" t="str">
        <f t="shared" si="2"/>
        <v>J21</v>
      </c>
      <c r="K12" s="3" t="str">
        <f t="shared" si="2"/>
        <v>K21</v>
      </c>
      <c r="L12" s="3" t="str">
        <f t="shared" si="2"/>
        <v>L21</v>
      </c>
      <c r="M12" s="3" t="str">
        <f t="shared" si="2"/>
        <v>M21</v>
      </c>
      <c r="N12" s="3" t="str">
        <f t="shared" si="2"/>
        <v>N21</v>
      </c>
      <c r="O12" s="3" t="str">
        <f t="shared" si="2"/>
        <v>O21</v>
      </c>
      <c r="P12" s="3" t="str">
        <f t="shared" si="2"/>
        <v>P21</v>
      </c>
      <c r="Q12" s="3" t="str">
        <f t="shared" si="2"/>
        <v>Q21</v>
      </c>
      <c r="R12" s="29"/>
      <c r="S12" s="29"/>
      <c r="T12" s="29"/>
      <c r="U12" s="29">
        <v>1</v>
      </c>
      <c r="V12" s="29">
        <f t="shared" ca="1" si="0"/>
        <v>-7.9520036995283885E-2</v>
      </c>
      <c r="W12" s="29"/>
      <c r="X12" s="29"/>
      <c r="Y12" s="29"/>
      <c r="Z12" s="29"/>
      <c r="AA12" s="29">
        <v>12</v>
      </c>
      <c r="AB12" s="29" t="s">
        <v>109</v>
      </c>
      <c r="AC12" s="29"/>
      <c r="AD12" s="29"/>
      <c r="AE12" s="29"/>
      <c r="AF12" s="29"/>
      <c r="AG12" s="29"/>
      <c r="AH12" s="29"/>
      <c r="AI12" s="29"/>
    </row>
    <row r="13" spans="1:35" x14ac:dyDescent="0.2">
      <c r="A13" s="29"/>
      <c r="B13" s="29"/>
      <c r="C13" s="3" t="str">
        <f t="shared" si="1"/>
        <v>C29</v>
      </c>
      <c r="D13" s="3" t="str">
        <f t="shared" si="1"/>
        <v>D29</v>
      </c>
      <c r="E13" s="3" t="str">
        <f t="shared" si="1"/>
        <v>E29</v>
      </c>
      <c r="F13" s="3" t="str">
        <f t="shared" si="1"/>
        <v>F29</v>
      </c>
      <c r="G13" s="3" t="str">
        <f t="shared" si="1"/>
        <v>G29</v>
      </c>
      <c r="H13" s="3" t="str">
        <f t="shared" si="1"/>
        <v>H29</v>
      </c>
      <c r="I13" s="3" t="str">
        <f t="shared" si="1"/>
        <v>I29</v>
      </c>
      <c r="J13" s="3" t="str">
        <f t="shared" si="1"/>
        <v>J29</v>
      </c>
      <c r="K13" s="3" t="str">
        <f t="shared" si="1"/>
        <v>K29</v>
      </c>
      <c r="L13" s="3" t="str">
        <f t="shared" si="1"/>
        <v>L29</v>
      </c>
      <c r="M13" s="3" t="str">
        <f t="shared" si="1"/>
        <v>M29</v>
      </c>
      <c r="N13" s="3" t="str">
        <f t="shared" si="1"/>
        <v>N29</v>
      </c>
      <c r="O13" s="3" t="str">
        <f t="shared" si="1"/>
        <v>O29</v>
      </c>
      <c r="P13" s="3" t="str">
        <f t="shared" si="1"/>
        <v>P29</v>
      </c>
      <c r="Q13" s="3" t="str">
        <f t="shared" si="1"/>
        <v>Q29</v>
      </c>
      <c r="R13" s="29"/>
      <c r="S13" s="29"/>
      <c r="T13" s="29"/>
      <c r="U13" s="29">
        <v>1.1000000000000001</v>
      </c>
      <c r="V13" s="29">
        <f t="shared" ca="1" si="0"/>
        <v>-9.235843534377669E-2</v>
      </c>
      <c r="W13" s="29"/>
      <c r="X13" s="29"/>
      <c r="Y13" s="29"/>
      <c r="Z13" s="29"/>
      <c r="AA13" s="29">
        <v>13</v>
      </c>
      <c r="AB13" s="29" t="s">
        <v>111</v>
      </c>
      <c r="AC13" s="29"/>
      <c r="AD13" s="29"/>
      <c r="AE13" s="29"/>
      <c r="AF13" s="29"/>
      <c r="AG13" s="29"/>
      <c r="AH13" s="29"/>
      <c r="AI13" s="29"/>
    </row>
    <row r="14" spans="1:35" x14ac:dyDescent="0.2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>
        <v>1.2</v>
      </c>
      <c r="V14" s="29">
        <f t="shared" ca="1" si="0"/>
        <v>-0.10608977895984349</v>
      </c>
      <c r="W14" s="29"/>
      <c r="X14" s="29"/>
      <c r="Y14" s="29"/>
      <c r="Z14" s="29"/>
      <c r="AA14" s="29">
        <v>14</v>
      </c>
      <c r="AB14" s="29" t="s">
        <v>112</v>
      </c>
      <c r="AC14" s="29"/>
      <c r="AD14" s="29"/>
      <c r="AE14" s="29"/>
      <c r="AF14" s="29"/>
      <c r="AG14" s="29"/>
      <c r="AH14" s="29"/>
      <c r="AI14" s="29"/>
    </row>
    <row r="15" spans="1:35" x14ac:dyDescent="0.2">
      <c r="A15" s="36" t="s">
        <v>116</v>
      </c>
      <c r="B15" s="36">
        <f>C9-C8+1</f>
        <v>9</v>
      </c>
      <c r="C15" s="3" t="str">
        <f t="shared" ref="C15:Q15" si="3">VLOOKUP(C16,$AA1:$AB26,2,FALSE)</f>
        <v>C</v>
      </c>
      <c r="D15" s="3" t="str">
        <f t="shared" si="3"/>
        <v>D</v>
      </c>
      <c r="E15" s="3" t="str">
        <f t="shared" si="3"/>
        <v>E</v>
      </c>
      <c r="F15" s="3" t="str">
        <f t="shared" si="3"/>
        <v>F</v>
      </c>
      <c r="G15" s="3" t="str">
        <f t="shared" si="3"/>
        <v>G</v>
      </c>
      <c r="H15" s="3" t="str">
        <f t="shared" si="3"/>
        <v>H</v>
      </c>
      <c r="I15" s="3" t="str">
        <f t="shared" si="3"/>
        <v>I</v>
      </c>
      <c r="J15" s="3" t="str">
        <f t="shared" si="3"/>
        <v>J</v>
      </c>
      <c r="K15" s="3" t="str">
        <f t="shared" si="3"/>
        <v>K</v>
      </c>
      <c r="L15" s="3" t="str">
        <f t="shared" si="3"/>
        <v>L</v>
      </c>
      <c r="M15" s="3" t="str">
        <f t="shared" si="3"/>
        <v>M</v>
      </c>
      <c r="N15" s="3" t="str">
        <f t="shared" si="3"/>
        <v>N</v>
      </c>
      <c r="O15" s="3" t="str">
        <f t="shared" si="3"/>
        <v>O</v>
      </c>
      <c r="P15" s="3" t="str">
        <f t="shared" si="3"/>
        <v>P</v>
      </c>
      <c r="Q15" s="3" t="str">
        <f t="shared" si="3"/>
        <v>Q</v>
      </c>
      <c r="R15" s="29"/>
      <c r="S15" s="29"/>
      <c r="T15" s="29"/>
      <c r="U15" s="29">
        <v>1.3</v>
      </c>
      <c r="V15" s="29">
        <f t="shared" ca="1" si="0"/>
        <v>-0.12071406784348435</v>
      </c>
      <c r="W15" s="29"/>
      <c r="X15" s="29"/>
      <c r="Y15" s="29"/>
      <c r="Z15" s="29"/>
      <c r="AA15" s="29">
        <v>15</v>
      </c>
      <c r="AB15" s="29" t="s">
        <v>113</v>
      </c>
      <c r="AC15" s="29"/>
      <c r="AD15" s="29"/>
      <c r="AE15" s="29"/>
      <c r="AF15" s="29"/>
      <c r="AG15" s="29"/>
      <c r="AH15" s="29"/>
      <c r="AI15" s="29"/>
    </row>
    <row r="16" spans="1:35" x14ac:dyDescent="0.2">
      <c r="A16" s="3"/>
      <c r="B16" s="29"/>
      <c r="C16" s="3">
        <f>COLUMN()</f>
        <v>3</v>
      </c>
      <c r="D16" s="3">
        <f>COLUMN()</f>
        <v>4</v>
      </c>
      <c r="E16" s="3">
        <f>COLUMN()</f>
        <v>5</v>
      </c>
      <c r="F16" s="3">
        <f>COLUMN()</f>
        <v>6</v>
      </c>
      <c r="G16" s="3">
        <f>COLUMN()</f>
        <v>7</v>
      </c>
      <c r="H16" s="3">
        <f>COLUMN()</f>
        <v>8</v>
      </c>
      <c r="I16" s="3">
        <f>COLUMN()</f>
        <v>9</v>
      </c>
      <c r="J16" s="3">
        <f>COLUMN()</f>
        <v>10</v>
      </c>
      <c r="K16" s="3">
        <f>COLUMN()</f>
        <v>11</v>
      </c>
      <c r="L16" s="3">
        <f>COLUMN()</f>
        <v>12</v>
      </c>
      <c r="M16" s="3">
        <f>COLUMN()</f>
        <v>13</v>
      </c>
      <c r="N16" s="3">
        <f>COLUMN()</f>
        <v>14</v>
      </c>
      <c r="O16" s="3">
        <f>COLUMN()</f>
        <v>15</v>
      </c>
      <c r="P16" s="3">
        <f>COLUMN()</f>
        <v>16</v>
      </c>
      <c r="Q16" s="3">
        <f>COLUMN()</f>
        <v>17</v>
      </c>
      <c r="R16" s="29"/>
      <c r="S16" s="29"/>
      <c r="T16" s="29"/>
      <c r="U16" s="29">
        <v>1.4</v>
      </c>
      <c r="V16" s="29">
        <f t="shared" ca="1" si="0"/>
        <v>-0.13623130199469921</v>
      </c>
      <c r="W16" s="29"/>
      <c r="X16" s="29"/>
      <c r="Y16" s="29"/>
      <c r="Z16" s="29"/>
      <c r="AA16" s="29">
        <v>16</v>
      </c>
      <c r="AB16" s="29" t="s">
        <v>114</v>
      </c>
      <c r="AC16" s="29"/>
      <c r="AD16" s="29"/>
      <c r="AE16" s="29"/>
      <c r="AF16" s="29"/>
      <c r="AG16" s="29"/>
      <c r="AH16" s="29"/>
      <c r="AI16" s="29"/>
    </row>
    <row r="17" spans="1:35" x14ac:dyDescent="0.2">
      <c r="A17" s="36" t="s">
        <v>115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>
        <v>1.5</v>
      </c>
      <c r="V17" s="29">
        <f t="shared" ca="1" si="0"/>
        <v>-0.15264148141348813</v>
      </c>
      <c r="W17" s="29"/>
      <c r="X17" s="29"/>
      <c r="Y17" s="29"/>
      <c r="Z17" s="29"/>
      <c r="AA17" s="29">
        <v>17</v>
      </c>
      <c r="AB17" s="29" t="s">
        <v>117</v>
      </c>
      <c r="AC17" s="29"/>
      <c r="AD17" s="29"/>
      <c r="AE17" s="29"/>
      <c r="AF17" s="29"/>
      <c r="AG17" s="29"/>
      <c r="AH17" s="29"/>
      <c r="AI17" s="29"/>
    </row>
    <row r="18" spans="1:35" x14ac:dyDescent="0.2">
      <c r="A18" s="61">
        <v>10000</v>
      </c>
      <c r="B18" s="61">
        <v>1</v>
      </c>
      <c r="C18" s="29">
        <f ca="1">SUM(INDIRECT(C12):INDIRECT(C13))</f>
        <v>8.5</v>
      </c>
      <c r="D18" s="72">
        <f ca="1">SUM(INDIRECT(D12):INDIRECT(D13))</f>
        <v>3.9435500000000001</v>
      </c>
      <c r="E18" s="72">
        <f ca="1">SUM(INDIRECT(E12):INDIRECT(E13))</f>
        <v>-0.24359489900234621</v>
      </c>
      <c r="F18" s="36">
        <f ca="1">SUM(INDIRECT(F12):INDIRECT(F13))</f>
        <v>3.9435500000000001</v>
      </c>
      <c r="G18" s="36">
        <f ca="1">SUM(INDIRECT(G12):INDIRECT(G13))</f>
        <v>-0.24359489900234621</v>
      </c>
      <c r="H18" s="36">
        <f ca="1">SUM(INDIRECT(H12):INDIRECT(H13))</f>
        <v>2.3504727525</v>
      </c>
      <c r="I18" s="36">
        <f ca="1">SUM(INDIRECT(I12):INDIRECT(I13))</f>
        <v>1.6016658209843746</v>
      </c>
      <c r="J18" s="36">
        <f ca="1">SUM(INDIRECT(J12):INDIRECT(J13))</f>
        <v>1.1746401658955465</v>
      </c>
      <c r="K18" s="36">
        <f ca="1">SUM(INDIRECT(K12):INDIRECT(K13))</f>
        <v>-0.15387265196525077</v>
      </c>
      <c r="L18" s="36">
        <f ca="1">SUM(INDIRECT(L12):INDIRECT(L13))</f>
        <v>-0.10848473493418748</v>
      </c>
      <c r="M18" s="29"/>
      <c r="N18" s="29">
        <f ca="1">SUM(INDIRECT(N12):INDIRECT(N13))</f>
        <v>1.2077766744077614E-6</v>
      </c>
      <c r="O18" s="29">
        <f ca="1">SQRT(SUM(INDIRECT(O12):INDIRECT(O13)))</f>
        <v>0.10185634395997309</v>
      </c>
      <c r="P18" s="29">
        <f ca="1">SQRT(SUM(INDIRECT(P12):INDIRECT(P13)))</f>
        <v>0.5161874211315628</v>
      </c>
      <c r="Q18" s="29">
        <f ca="1">SQRT(SUM(INDIRECT(Q12):INDIRECT(Q13)))</f>
        <v>0.54286573743196809</v>
      </c>
      <c r="R18" s="29"/>
      <c r="S18" s="29"/>
      <c r="T18" s="29"/>
      <c r="U18" s="29">
        <v>1.6</v>
      </c>
      <c r="V18" s="29">
        <f t="shared" ca="1" si="0"/>
        <v>-0.1699446060998511</v>
      </c>
      <c r="W18" s="29"/>
      <c r="X18" s="29"/>
      <c r="Y18" s="29"/>
      <c r="Z18" s="29"/>
      <c r="AA18" s="29">
        <v>18</v>
      </c>
      <c r="AB18" s="29" t="s">
        <v>118</v>
      </c>
      <c r="AC18" s="29"/>
      <c r="AD18" s="29"/>
      <c r="AE18" s="29"/>
      <c r="AF18" s="29"/>
      <c r="AG18" s="29"/>
      <c r="AH18" s="29"/>
      <c r="AI18" s="29"/>
    </row>
    <row r="19" spans="1:35" x14ac:dyDescent="0.2">
      <c r="A19" s="62" t="s">
        <v>119</v>
      </c>
      <c r="B19" s="29"/>
      <c r="C19" s="29"/>
      <c r="D19" s="29"/>
      <c r="E19" s="29"/>
      <c r="F19" s="63" t="s">
        <v>120</v>
      </c>
      <c r="G19" s="63" t="s">
        <v>121</v>
      </c>
      <c r="H19" s="63" t="s">
        <v>122</v>
      </c>
      <c r="I19" s="63" t="s">
        <v>123</v>
      </c>
      <c r="J19" s="63" t="s">
        <v>124</v>
      </c>
      <c r="K19" s="63" t="s">
        <v>125</v>
      </c>
      <c r="L19" s="63" t="s">
        <v>126</v>
      </c>
      <c r="M19" s="27"/>
      <c r="N19" s="27"/>
      <c r="O19" s="27"/>
      <c r="P19" s="27"/>
      <c r="Q19" s="27"/>
      <c r="R19" s="29"/>
      <c r="S19" s="29"/>
      <c r="T19" s="29"/>
      <c r="U19" s="29">
        <v>1.7</v>
      </c>
      <c r="V19" s="29">
        <f t="shared" ca="1" si="0"/>
        <v>-0.18814067605378804</v>
      </c>
      <c r="W19" s="29"/>
      <c r="X19" s="29"/>
      <c r="Y19" s="29"/>
      <c r="Z19" s="29"/>
      <c r="AA19" s="29">
        <v>19</v>
      </c>
      <c r="AB19" s="29" t="s">
        <v>127</v>
      </c>
      <c r="AC19" s="29"/>
      <c r="AD19" s="29"/>
      <c r="AE19" s="29"/>
      <c r="AF19" s="29"/>
      <c r="AG19" s="29"/>
      <c r="AH19" s="29"/>
      <c r="AI19" s="29"/>
    </row>
    <row r="20" spans="1:35" ht="15" thickBot="1" x14ac:dyDescent="0.25">
      <c r="A20" s="6" t="s">
        <v>128</v>
      </c>
      <c r="B20" s="6" t="s">
        <v>129</v>
      </c>
      <c r="C20" s="6" t="s">
        <v>147</v>
      </c>
      <c r="D20" s="6" t="s">
        <v>128</v>
      </c>
      <c r="E20" s="6" t="s">
        <v>129</v>
      </c>
      <c r="F20" s="6" t="s">
        <v>148</v>
      </c>
      <c r="G20" s="6" t="s">
        <v>149</v>
      </c>
      <c r="H20" s="6" t="s">
        <v>157</v>
      </c>
      <c r="I20" s="6" t="s">
        <v>158</v>
      </c>
      <c r="J20" s="6" t="s">
        <v>159</v>
      </c>
      <c r="K20" s="6" t="s">
        <v>150</v>
      </c>
      <c r="L20" s="6" t="s">
        <v>160</v>
      </c>
      <c r="M20" s="15" t="s">
        <v>130</v>
      </c>
      <c r="N20" s="6" t="s">
        <v>131</v>
      </c>
      <c r="O20" s="6" t="s">
        <v>132</v>
      </c>
      <c r="P20" s="6" t="s">
        <v>133</v>
      </c>
      <c r="Q20" s="6" t="s">
        <v>134</v>
      </c>
      <c r="R20" s="38" t="s">
        <v>135</v>
      </c>
      <c r="S20" s="29"/>
      <c r="T20" s="29"/>
      <c r="U20" s="29">
        <v>1.8</v>
      </c>
      <c r="V20" s="29">
        <f t="shared" ca="1" si="0"/>
        <v>-0.20722969127529905</v>
      </c>
      <c r="W20" s="29"/>
      <c r="X20" s="29"/>
      <c r="Y20" s="29"/>
      <c r="Z20" s="29"/>
      <c r="AA20" s="29">
        <v>20</v>
      </c>
      <c r="AB20" s="29" t="s">
        <v>136</v>
      </c>
      <c r="AC20" s="29"/>
      <c r="AD20" s="29"/>
      <c r="AE20" s="29"/>
      <c r="AF20" s="29"/>
      <c r="AG20" s="29"/>
      <c r="AH20" s="29"/>
      <c r="AI20" s="29"/>
    </row>
    <row r="21" spans="1:35" x14ac:dyDescent="0.2">
      <c r="A21" s="64">
        <v>0</v>
      </c>
      <c r="B21" s="64">
        <v>0</v>
      </c>
      <c r="C21" s="73">
        <v>0.5</v>
      </c>
      <c r="D21" s="65">
        <f>A21/A$18</f>
        <v>0</v>
      </c>
      <c r="E21" s="65">
        <f>B21/B$18</f>
        <v>0</v>
      </c>
      <c r="F21" s="60">
        <f>$C21*D21</f>
        <v>0</v>
      </c>
      <c r="G21" s="60">
        <f>$C21*E21</f>
        <v>0</v>
      </c>
      <c r="H21" s="60">
        <f>C21*D21*D21</f>
        <v>0</v>
      </c>
      <c r="I21" s="60">
        <f>C21*D21*D21*D21</f>
        <v>0</v>
      </c>
      <c r="J21" s="60">
        <f>C21*D21*D21*D21*D21</f>
        <v>0</v>
      </c>
      <c r="K21" s="60">
        <f>C21*E21*D21</f>
        <v>0</v>
      </c>
      <c r="L21" s="60">
        <f>C21*E21*D21*D21</f>
        <v>0</v>
      </c>
      <c r="M21" s="60">
        <f t="shared" ref="M21:M84" ca="1" si="4">+E$4+E$5*D21+E$6*D21^2</f>
        <v>-2.4804322692759161E-4</v>
      </c>
      <c r="N21" s="60">
        <f ca="1">C21*(M21-E21)^2</f>
        <v>3.0762721212326354E-8</v>
      </c>
      <c r="O21" s="74">
        <f ca="1">(C21*O$1-O$2*F21+O$3*H21)^2</f>
        <v>9.5674124909435158E-3</v>
      </c>
      <c r="P21" s="60">
        <f ca="1">(-C21*O$2+O$4*F21-O$5*H21)^2</f>
        <v>0.1881739182616525</v>
      </c>
      <c r="Q21" s="60">
        <f ca="1">+(C21*O$3-F21*O$5+H21*O$6)^2</f>
        <v>0.15662878279822628</v>
      </c>
      <c r="R21" s="29">
        <f t="shared" ref="R21:R84" ca="1" si="5">+E21-M21</f>
        <v>2.4804322692759161E-4</v>
      </c>
      <c r="S21" s="29"/>
      <c r="T21" s="29"/>
      <c r="U21" s="29">
        <v>1.9</v>
      </c>
      <c r="V21" s="29">
        <f t="shared" ca="1" si="0"/>
        <v>-0.22721165176438407</v>
      </c>
      <c r="W21" s="29"/>
      <c r="X21" s="29"/>
      <c r="Y21" s="29"/>
      <c r="Z21" s="29"/>
      <c r="AA21" s="29">
        <v>21</v>
      </c>
      <c r="AB21" s="29" t="s">
        <v>137</v>
      </c>
      <c r="AC21" s="29"/>
      <c r="AD21" s="29"/>
      <c r="AE21" s="29"/>
      <c r="AF21" s="29"/>
      <c r="AG21" s="29"/>
      <c r="AH21" s="29"/>
      <c r="AI21" s="29"/>
    </row>
    <row r="22" spans="1:35" x14ac:dyDescent="0.2">
      <c r="A22" s="64">
        <v>2995.5</v>
      </c>
      <c r="B22" s="64">
        <v>-1.4994999997725245E-2</v>
      </c>
      <c r="C22" s="64">
        <v>1</v>
      </c>
      <c r="D22" s="65">
        <f t="shared" ref="D22:E85" si="6">A22/A$18</f>
        <v>0.29954999999999998</v>
      </c>
      <c r="E22" s="65">
        <f t="shared" si="6"/>
        <v>-1.4994999997725245E-2</v>
      </c>
      <c r="F22" s="60">
        <f t="shared" ref="F22:G85" si="7">$C22*D22</f>
        <v>0.29954999999999998</v>
      </c>
      <c r="G22" s="60">
        <f t="shared" si="7"/>
        <v>-1.4994999997725245E-2</v>
      </c>
      <c r="H22" s="60">
        <f t="shared" ref="H22:H85" si="8">C22*D22*D22</f>
        <v>8.9730202499999995E-2</v>
      </c>
      <c r="I22" s="60">
        <f t="shared" ref="I22:I85" si="9">C22*D22*D22*D22</f>
        <v>2.6878682158874997E-2</v>
      </c>
      <c r="J22" s="60">
        <f t="shared" ref="J22:J85" si="10">C22*D22*D22*D22*D22</f>
        <v>8.0515092406910054E-3</v>
      </c>
      <c r="K22" s="60">
        <f t="shared" ref="K22:K85" si="11">C22*E22*D22</f>
        <v>-4.4917522493185969E-3</v>
      </c>
      <c r="L22" s="60">
        <f t="shared" ref="L22:L85" si="12">C22*E22*D22*D22</f>
        <v>-1.3455043862833857E-3</v>
      </c>
      <c r="M22" s="60">
        <f t="shared" ca="1" si="4"/>
        <v>-1.4626089199190409E-2</v>
      </c>
      <c r="N22" s="60">
        <f t="shared" ref="N22:N85" ca="1" si="13">C22*(M22-E22)^2</f>
        <v>1.3609517727561002E-7</v>
      </c>
      <c r="O22" s="74">
        <f t="shared" ref="O22:O85" ca="1" si="14">(C22*O$1-O$2*F22+O$3*H22)^2</f>
        <v>4.5785417562593378E-5</v>
      </c>
      <c r="P22" s="60">
        <f t="shared" ref="P22:P85" ca="1" si="15">(-C22*O$2+O$4*F22-O$5*H22)^2</f>
        <v>6.1551971153431233E-3</v>
      </c>
      <c r="Q22" s="60">
        <f t="shared" ref="Q22:Q85" ca="1" si="16">+(C22*O$3-F22*O$5+H22*O$6)^2</f>
        <v>1.2707856383680539E-2</v>
      </c>
      <c r="R22" s="29">
        <f t="shared" ca="1" si="5"/>
        <v>-3.6891079853483555E-4</v>
      </c>
      <c r="S22" s="29"/>
      <c r="T22" s="29"/>
      <c r="U22" s="29">
        <v>2</v>
      </c>
      <c r="V22" s="29">
        <f t="shared" ca="1" si="0"/>
        <v>-0.24808655752104314</v>
      </c>
      <c r="W22" s="29"/>
      <c r="X22" s="29"/>
      <c r="Y22" s="29"/>
      <c r="Z22" s="29"/>
      <c r="AA22" s="29">
        <v>22</v>
      </c>
      <c r="AB22" s="29" t="s">
        <v>138</v>
      </c>
      <c r="AC22" s="29"/>
      <c r="AD22" s="29"/>
      <c r="AE22" s="29"/>
      <c r="AF22" s="29"/>
      <c r="AG22" s="29"/>
      <c r="AH22" s="29"/>
      <c r="AI22" s="29"/>
    </row>
    <row r="23" spans="1:35" x14ac:dyDescent="0.2">
      <c r="A23" s="64">
        <v>2998.5</v>
      </c>
      <c r="B23" s="64">
        <v>-1.516490000358317E-2</v>
      </c>
      <c r="C23" s="64">
        <v>1</v>
      </c>
      <c r="D23" s="65">
        <f t="shared" si="6"/>
        <v>0.29985000000000001</v>
      </c>
      <c r="E23" s="65">
        <f t="shared" si="6"/>
        <v>-1.516490000358317E-2</v>
      </c>
      <c r="F23" s="60">
        <f t="shared" si="7"/>
        <v>0.29985000000000001</v>
      </c>
      <c r="G23" s="60">
        <f t="shared" si="7"/>
        <v>-1.516490000358317E-2</v>
      </c>
      <c r="H23" s="60">
        <f t="shared" si="8"/>
        <v>8.9910022500000006E-2</v>
      </c>
      <c r="I23" s="60">
        <f t="shared" si="9"/>
        <v>2.6959520246625002E-2</v>
      </c>
      <c r="J23" s="60">
        <f t="shared" si="10"/>
        <v>8.0838121459505079E-3</v>
      </c>
      <c r="K23" s="60">
        <f t="shared" si="11"/>
        <v>-4.5471952660744138E-3</v>
      </c>
      <c r="L23" s="60">
        <f t="shared" si="12"/>
        <v>-1.363476500532413E-3</v>
      </c>
      <c r="M23" s="60">
        <f t="shared" ca="1" si="4"/>
        <v>-1.4644505089208067E-2</v>
      </c>
      <c r="N23" s="60">
        <f t="shared" ca="1" si="13"/>
        <v>2.7081086690747165E-7</v>
      </c>
      <c r="O23" s="74">
        <f t="shared" ca="1" si="14"/>
        <v>4.4203224530915138E-5</v>
      </c>
      <c r="P23" s="60">
        <f t="shared" ca="1" si="15"/>
        <v>6.2428441060202681E-3</v>
      </c>
      <c r="Q23" s="60">
        <f t="shared" ca="1" si="16"/>
        <v>1.2822498904484829E-2</v>
      </c>
      <c r="R23" s="29">
        <f t="shared" ca="1" si="5"/>
        <v>-5.2039491437510382E-4</v>
      </c>
      <c r="S23" s="29"/>
      <c r="T23" s="29"/>
      <c r="U23" s="29">
        <v>2.1</v>
      </c>
      <c r="V23" s="29">
        <f t="shared" ca="1" si="0"/>
        <v>-0.2698544085452762</v>
      </c>
      <c r="W23" s="29"/>
      <c r="X23" s="29"/>
      <c r="Y23" s="29"/>
      <c r="Z23" s="29"/>
      <c r="AA23" s="29">
        <v>23</v>
      </c>
      <c r="AB23" s="29" t="s">
        <v>139</v>
      </c>
      <c r="AC23" s="29"/>
      <c r="AD23" s="29"/>
      <c r="AE23" s="29"/>
      <c r="AF23" s="29"/>
      <c r="AG23" s="29"/>
      <c r="AH23" s="29"/>
      <c r="AI23" s="29"/>
    </row>
    <row r="24" spans="1:35" x14ac:dyDescent="0.2">
      <c r="A24" s="64">
        <v>3001.5</v>
      </c>
      <c r="B24" s="64">
        <v>-1.4835000001767185E-2</v>
      </c>
      <c r="C24" s="64">
        <v>1</v>
      </c>
      <c r="D24" s="65">
        <f t="shared" si="6"/>
        <v>0.30014999999999997</v>
      </c>
      <c r="E24" s="65">
        <f t="shared" si="6"/>
        <v>-1.4835000001767185E-2</v>
      </c>
      <c r="F24" s="60">
        <f t="shared" si="7"/>
        <v>0.30014999999999997</v>
      </c>
      <c r="G24" s="60">
        <f t="shared" si="7"/>
        <v>-1.4835000001767185E-2</v>
      </c>
      <c r="H24" s="60">
        <f t="shared" si="8"/>
        <v>9.0090022499999978E-2</v>
      </c>
      <c r="I24" s="60">
        <f t="shared" si="9"/>
        <v>2.704052025337499E-2</v>
      </c>
      <c r="J24" s="60">
        <f t="shared" si="10"/>
        <v>8.1162121540505026E-3</v>
      </c>
      <c r="K24" s="60">
        <f t="shared" si="11"/>
        <v>-4.4527252505304205E-3</v>
      </c>
      <c r="L24" s="60">
        <f t="shared" si="12"/>
        <v>-1.3364854839467055E-3</v>
      </c>
      <c r="M24" s="60">
        <f t="shared" ca="1" si="4"/>
        <v>-1.4662929015733125E-2</v>
      </c>
      <c r="N24" s="60">
        <f t="shared" ca="1" si="13"/>
        <v>2.9608424234733611E-8</v>
      </c>
      <c r="O24" s="74">
        <f t="shared" ca="1" si="14"/>
        <v>4.2650712906762662E-5</v>
      </c>
      <c r="P24" s="60">
        <f t="shared" ca="1" si="15"/>
        <v>6.3309862593096565E-3</v>
      </c>
      <c r="Q24" s="60">
        <f t="shared" ca="1" si="16"/>
        <v>1.293747493036615E-2</v>
      </c>
      <c r="R24" s="29">
        <f t="shared" ca="1" si="5"/>
        <v>-1.7207098603405982E-4</v>
      </c>
      <c r="S24" s="29"/>
      <c r="T24" s="29"/>
      <c r="U24" s="29">
        <v>2.2000000000000002</v>
      </c>
      <c r="V24" s="29">
        <f t="shared" ca="1" si="0"/>
        <v>-0.29251520483708338</v>
      </c>
      <c r="W24" s="29"/>
      <c r="X24" s="29"/>
      <c r="Y24" s="29"/>
      <c r="Z24" s="29"/>
      <c r="AA24" s="29">
        <v>24</v>
      </c>
      <c r="AB24" s="29" t="s">
        <v>128</v>
      </c>
      <c r="AC24" s="29"/>
      <c r="AD24" s="29"/>
      <c r="AE24" s="29"/>
      <c r="AF24" s="29"/>
      <c r="AG24" s="29"/>
      <c r="AH24" s="29"/>
      <c r="AI24" s="29"/>
    </row>
    <row r="25" spans="1:35" x14ac:dyDescent="0.2">
      <c r="A25" s="64">
        <v>3002</v>
      </c>
      <c r="B25" s="64">
        <v>-1.4379999003722332E-2</v>
      </c>
      <c r="C25" s="64">
        <v>1</v>
      </c>
      <c r="D25" s="65">
        <f t="shared" si="6"/>
        <v>0.30020000000000002</v>
      </c>
      <c r="E25" s="65">
        <f t="shared" si="6"/>
        <v>-1.4379999003722332E-2</v>
      </c>
      <c r="F25" s="60">
        <f t="shared" si="7"/>
        <v>0.30020000000000002</v>
      </c>
      <c r="G25" s="60">
        <f t="shared" si="7"/>
        <v>-1.4379999003722332E-2</v>
      </c>
      <c r="H25" s="60">
        <f t="shared" si="8"/>
        <v>9.0120040000000012E-2</v>
      </c>
      <c r="I25" s="60">
        <f t="shared" si="9"/>
        <v>2.7054036008000007E-2</v>
      </c>
      <c r="J25" s="60">
        <f t="shared" si="10"/>
        <v>8.1216216096016026E-3</v>
      </c>
      <c r="K25" s="60">
        <f t="shared" si="11"/>
        <v>-4.3168757009174443E-3</v>
      </c>
      <c r="L25" s="60">
        <f t="shared" si="12"/>
        <v>-1.2959260854154169E-3</v>
      </c>
      <c r="M25" s="60">
        <f t="shared" ca="1" si="4"/>
        <v>-1.4666000451481084E-2</v>
      </c>
      <c r="N25" s="60">
        <f t="shared" ca="1" si="13"/>
        <v>8.1796828120101701E-8</v>
      </c>
      <c r="O25" s="74">
        <f t="shared" ca="1" si="14"/>
        <v>4.2394839589223233E-5</v>
      </c>
      <c r="P25" s="60">
        <f t="shared" ca="1" si="15"/>
        <v>6.3457245758072765E-3</v>
      </c>
      <c r="Q25" s="60">
        <f t="shared" ca="1" si="16"/>
        <v>1.2956669855323445E-2</v>
      </c>
      <c r="R25" s="29">
        <f t="shared" ca="1" si="5"/>
        <v>2.8600144775875122E-4</v>
      </c>
      <c r="S25" s="29"/>
      <c r="T25" s="29"/>
      <c r="U25" s="29">
        <v>2.2999999999999998</v>
      </c>
      <c r="V25" s="29">
        <f t="shared" ca="1" si="0"/>
        <v>-0.31606894639646443</v>
      </c>
      <c r="W25" s="29"/>
      <c r="X25" s="29"/>
      <c r="Y25" s="29"/>
      <c r="Z25" s="29"/>
      <c r="AA25" s="29">
        <v>25</v>
      </c>
      <c r="AB25" s="29" t="s">
        <v>129</v>
      </c>
      <c r="AC25" s="29"/>
      <c r="AD25" s="29"/>
      <c r="AE25" s="29"/>
      <c r="AF25" s="29"/>
      <c r="AG25" s="29"/>
      <c r="AH25" s="29"/>
      <c r="AI25" s="29"/>
    </row>
    <row r="26" spans="1:35" x14ac:dyDescent="0.2">
      <c r="A26" s="64">
        <v>4007.5</v>
      </c>
      <c r="B26" s="64">
        <v>-2.0574999995005783E-2</v>
      </c>
      <c r="C26" s="64">
        <v>1</v>
      </c>
      <c r="D26" s="65">
        <f t="shared" si="6"/>
        <v>0.40075</v>
      </c>
      <c r="E26" s="65">
        <f t="shared" si="6"/>
        <v>-2.0574999995005783E-2</v>
      </c>
      <c r="F26" s="60">
        <f t="shared" si="7"/>
        <v>0.40075</v>
      </c>
      <c r="G26" s="60">
        <f t="shared" si="7"/>
        <v>-2.0574999995005783E-2</v>
      </c>
      <c r="H26" s="60">
        <f t="shared" si="8"/>
        <v>0.16060056249999999</v>
      </c>
      <c r="I26" s="60">
        <f t="shared" si="9"/>
        <v>6.4360675421874999E-2</v>
      </c>
      <c r="J26" s="60">
        <f t="shared" si="10"/>
        <v>2.5792540675316406E-2</v>
      </c>
      <c r="K26" s="60">
        <f t="shared" si="11"/>
        <v>-8.2454312479985671E-3</v>
      </c>
      <c r="L26" s="60">
        <f t="shared" si="12"/>
        <v>-3.3043565726354257E-3</v>
      </c>
      <c r="M26" s="60">
        <f t="shared" ca="1" si="4"/>
        <v>-2.1294279543286866E-2</v>
      </c>
      <c r="N26" s="60">
        <f t="shared" ca="1" si="13"/>
        <v>5.1736306857543954E-7</v>
      </c>
      <c r="O26" s="74">
        <f t="shared" ca="1" si="14"/>
        <v>6.2184549130806475E-4</v>
      </c>
      <c r="P26" s="60">
        <f t="shared" ca="1" si="15"/>
        <v>4.9217552740622797E-2</v>
      </c>
      <c r="Q26" s="60">
        <f t="shared" ca="1" si="16"/>
        <v>5.6960816107178652E-2</v>
      </c>
      <c r="R26" s="29">
        <f t="shared" ca="1" si="5"/>
        <v>7.1927954828108348E-4</v>
      </c>
      <c r="S26" s="29"/>
      <c r="T26" s="29"/>
      <c r="U26" s="29">
        <v>2.4</v>
      </c>
      <c r="V26" s="29">
        <f t="shared" ca="1" si="0"/>
        <v>-0.3405156332234196</v>
      </c>
      <c r="W26" s="29"/>
      <c r="X26" s="29"/>
      <c r="Y26" s="29"/>
      <c r="Z26" s="29"/>
      <c r="AA26" s="29">
        <v>26</v>
      </c>
      <c r="AB26" s="29" t="s">
        <v>140</v>
      </c>
      <c r="AC26" s="29"/>
      <c r="AD26" s="29"/>
      <c r="AE26" s="29"/>
      <c r="AF26" s="29"/>
      <c r="AG26" s="29"/>
      <c r="AH26" s="29"/>
      <c r="AI26" s="29"/>
    </row>
    <row r="27" spans="1:35" x14ac:dyDescent="0.2">
      <c r="A27" s="64">
        <v>7746.5</v>
      </c>
      <c r="B27" s="64">
        <v>-5.3585000001476146E-2</v>
      </c>
      <c r="C27" s="64">
        <v>1</v>
      </c>
      <c r="D27" s="65">
        <f t="shared" si="6"/>
        <v>0.77464999999999995</v>
      </c>
      <c r="E27" s="65">
        <f t="shared" si="6"/>
        <v>-5.3585000001476146E-2</v>
      </c>
      <c r="F27" s="60">
        <f t="shared" si="7"/>
        <v>0.77464999999999995</v>
      </c>
      <c r="G27" s="60">
        <f t="shared" si="7"/>
        <v>-5.3585000001476146E-2</v>
      </c>
      <c r="H27" s="60">
        <f t="shared" si="8"/>
        <v>0.60008262249999988</v>
      </c>
      <c r="I27" s="60">
        <f t="shared" si="9"/>
        <v>0.46485400351962486</v>
      </c>
      <c r="J27" s="60">
        <f t="shared" si="10"/>
        <v>0.36009915382647739</v>
      </c>
      <c r="K27" s="60">
        <f t="shared" si="11"/>
        <v>-4.1509620251143492E-2</v>
      </c>
      <c r="L27" s="60">
        <f t="shared" si="12"/>
        <v>-3.2155427327548301E-2</v>
      </c>
      <c r="M27" s="60">
        <f t="shared" ca="1" si="4"/>
        <v>-5.3862137519013087E-2</v>
      </c>
      <c r="N27" s="60">
        <f t="shared" ca="1" si="13"/>
        <v>7.6805203626538056E-8</v>
      </c>
      <c r="O27" s="74">
        <f t="shared" ca="1" si="14"/>
        <v>2.1408654886031369E-6</v>
      </c>
      <c r="P27" s="60">
        <f t="shared" ca="1" si="15"/>
        <v>4.0761277973955088E-4</v>
      </c>
      <c r="Q27" s="60">
        <f t="shared" ca="1" si="16"/>
        <v>6.8119264315072208E-3</v>
      </c>
      <c r="R27" s="29">
        <f t="shared" ca="1" si="5"/>
        <v>2.771375175369406E-4</v>
      </c>
      <c r="S27" s="29"/>
      <c r="T27" s="29"/>
      <c r="U27" s="29">
        <v>2.5</v>
      </c>
      <c r="V27" s="29">
        <f t="shared" ca="1" si="0"/>
        <v>-0.36585526531794887</v>
      </c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</row>
    <row r="28" spans="1:35" x14ac:dyDescent="0.2">
      <c r="A28" s="64">
        <v>7842</v>
      </c>
      <c r="B28" s="64">
        <v>-5.5079999998270068E-2</v>
      </c>
      <c r="C28" s="64">
        <v>1</v>
      </c>
      <c r="D28" s="65">
        <f t="shared" si="6"/>
        <v>0.78420000000000001</v>
      </c>
      <c r="E28" s="65">
        <f t="shared" si="6"/>
        <v>-5.5079999998270068E-2</v>
      </c>
      <c r="F28" s="60">
        <f t="shared" si="7"/>
        <v>0.78420000000000001</v>
      </c>
      <c r="G28" s="60">
        <f t="shared" si="7"/>
        <v>-5.5079999998270068E-2</v>
      </c>
      <c r="H28" s="60">
        <f t="shared" si="8"/>
        <v>0.61496963999999998</v>
      </c>
      <c r="I28" s="60">
        <f t="shared" si="9"/>
        <v>0.48225919168799997</v>
      </c>
      <c r="J28" s="60">
        <f t="shared" si="10"/>
        <v>0.37818765812172955</v>
      </c>
      <c r="K28" s="60">
        <f t="shared" si="11"/>
        <v>-4.3193735998643387E-2</v>
      </c>
      <c r="L28" s="60">
        <f t="shared" si="12"/>
        <v>-3.3872527770136142E-2</v>
      </c>
      <c r="M28" s="60">
        <f t="shared" ca="1" si="4"/>
        <v>-5.4857468285480132E-2</v>
      </c>
      <c r="N28" s="60">
        <f t="shared" ca="1" si="13"/>
        <v>4.9520363197222664E-8</v>
      </c>
      <c r="O28" s="74">
        <f t="shared" ca="1" si="14"/>
        <v>4.1408812813349081E-6</v>
      </c>
      <c r="P28" s="60">
        <f t="shared" ca="1" si="15"/>
        <v>1.7878089479790682E-3</v>
      </c>
      <c r="Q28" s="60">
        <f t="shared" ca="1" si="16"/>
        <v>1.1438591733393675E-2</v>
      </c>
      <c r="R28" s="29">
        <f t="shared" ca="1" si="5"/>
        <v>-2.2253171278993622E-4</v>
      </c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</row>
    <row r="29" spans="1:35" x14ac:dyDescent="0.2">
      <c r="A29" s="64">
        <v>7842</v>
      </c>
      <c r="B29" s="64">
        <v>-5.4980000000796281E-2</v>
      </c>
      <c r="C29" s="64">
        <v>1</v>
      </c>
      <c r="D29" s="65">
        <f t="shared" si="6"/>
        <v>0.78420000000000001</v>
      </c>
      <c r="E29" s="65">
        <f t="shared" si="6"/>
        <v>-5.4980000000796281E-2</v>
      </c>
      <c r="F29" s="60">
        <f t="shared" si="7"/>
        <v>0.78420000000000001</v>
      </c>
      <c r="G29" s="60">
        <f t="shared" si="7"/>
        <v>-5.4980000000796281E-2</v>
      </c>
      <c r="H29" s="60">
        <f t="shared" si="8"/>
        <v>0.61496963999999998</v>
      </c>
      <c r="I29" s="60">
        <f t="shared" si="9"/>
        <v>0.48225919168799997</v>
      </c>
      <c r="J29" s="60">
        <f t="shared" si="10"/>
        <v>0.37818765812172955</v>
      </c>
      <c r="K29" s="60">
        <f t="shared" si="11"/>
        <v>-4.3115316000624446E-2</v>
      </c>
      <c r="L29" s="60">
        <f t="shared" si="12"/>
        <v>-3.3811030807689692E-2</v>
      </c>
      <c r="M29" s="60">
        <f t="shared" ca="1" si="4"/>
        <v>-5.4857468285480132E-2</v>
      </c>
      <c r="N29" s="60">
        <f t="shared" ca="1" si="13"/>
        <v>1.501402125831771E-8</v>
      </c>
      <c r="O29" s="74">
        <f t="shared" ca="1" si="14"/>
        <v>4.1408812813349081E-6</v>
      </c>
      <c r="P29" s="60">
        <f t="shared" ca="1" si="15"/>
        <v>1.7878089479790682E-3</v>
      </c>
      <c r="Q29" s="60">
        <f t="shared" ca="1" si="16"/>
        <v>1.1438591733393675E-2</v>
      </c>
      <c r="R29" s="29">
        <f t="shared" ca="1" si="5"/>
        <v>-1.225317153161487E-4</v>
      </c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</row>
    <row r="30" spans="1:35" x14ac:dyDescent="0.2">
      <c r="A30" s="64"/>
      <c r="B30" s="64"/>
      <c r="C30" s="64"/>
      <c r="D30" s="65">
        <f t="shared" si="6"/>
        <v>0</v>
      </c>
      <c r="E30" s="65">
        <f t="shared" si="6"/>
        <v>0</v>
      </c>
      <c r="F30" s="60">
        <f t="shared" si="7"/>
        <v>0</v>
      </c>
      <c r="G30" s="60">
        <f t="shared" si="7"/>
        <v>0</v>
      </c>
      <c r="H30" s="60">
        <f t="shared" si="8"/>
        <v>0</v>
      </c>
      <c r="I30" s="60">
        <f t="shared" si="9"/>
        <v>0</v>
      </c>
      <c r="J30" s="60">
        <f t="shared" si="10"/>
        <v>0</v>
      </c>
      <c r="K30" s="60">
        <f t="shared" si="11"/>
        <v>0</v>
      </c>
      <c r="L30" s="60">
        <f t="shared" si="12"/>
        <v>0</v>
      </c>
      <c r="M30" s="60">
        <f t="shared" ca="1" si="4"/>
        <v>-2.4804322692759161E-4</v>
      </c>
      <c r="N30" s="60">
        <f t="shared" ca="1" si="13"/>
        <v>0</v>
      </c>
      <c r="O30" s="74">
        <f t="shared" ca="1" si="14"/>
        <v>0</v>
      </c>
      <c r="P30" s="60">
        <f t="shared" ca="1" si="15"/>
        <v>0</v>
      </c>
      <c r="Q30" s="60">
        <f t="shared" ca="1" si="16"/>
        <v>0</v>
      </c>
      <c r="R30" s="29">
        <f t="shared" ca="1" si="5"/>
        <v>2.4804322692759161E-4</v>
      </c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</row>
    <row r="31" spans="1:35" x14ac:dyDescent="0.2">
      <c r="A31" s="64"/>
      <c r="B31" s="64"/>
      <c r="C31" s="64"/>
      <c r="D31" s="65">
        <f t="shared" si="6"/>
        <v>0</v>
      </c>
      <c r="E31" s="65">
        <f t="shared" si="6"/>
        <v>0</v>
      </c>
      <c r="F31" s="60">
        <f t="shared" si="7"/>
        <v>0</v>
      </c>
      <c r="G31" s="60">
        <f t="shared" si="7"/>
        <v>0</v>
      </c>
      <c r="H31" s="60">
        <f t="shared" si="8"/>
        <v>0</v>
      </c>
      <c r="I31" s="60">
        <f t="shared" si="9"/>
        <v>0</v>
      </c>
      <c r="J31" s="60">
        <f t="shared" si="10"/>
        <v>0</v>
      </c>
      <c r="K31" s="60">
        <f t="shared" si="11"/>
        <v>0</v>
      </c>
      <c r="L31" s="60">
        <f t="shared" si="12"/>
        <v>0</v>
      </c>
      <c r="M31" s="60">
        <f t="shared" ca="1" si="4"/>
        <v>-2.4804322692759161E-4</v>
      </c>
      <c r="N31" s="60">
        <f t="shared" ca="1" si="13"/>
        <v>0</v>
      </c>
      <c r="O31" s="74">
        <f t="shared" ca="1" si="14"/>
        <v>0</v>
      </c>
      <c r="P31" s="60">
        <f t="shared" ca="1" si="15"/>
        <v>0</v>
      </c>
      <c r="Q31" s="60">
        <f t="shared" ca="1" si="16"/>
        <v>0</v>
      </c>
      <c r="R31" s="29">
        <f t="shared" ca="1" si="5"/>
        <v>2.4804322692759161E-4</v>
      </c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</row>
    <row r="32" spans="1:35" x14ac:dyDescent="0.2">
      <c r="A32" s="64"/>
      <c r="B32" s="64"/>
      <c r="C32" s="64"/>
      <c r="D32" s="65">
        <f t="shared" si="6"/>
        <v>0</v>
      </c>
      <c r="E32" s="65">
        <f t="shared" si="6"/>
        <v>0</v>
      </c>
      <c r="F32" s="60">
        <f t="shared" si="7"/>
        <v>0</v>
      </c>
      <c r="G32" s="60">
        <f t="shared" si="7"/>
        <v>0</v>
      </c>
      <c r="H32" s="60">
        <f t="shared" si="8"/>
        <v>0</v>
      </c>
      <c r="I32" s="60">
        <f t="shared" si="9"/>
        <v>0</v>
      </c>
      <c r="J32" s="60">
        <f t="shared" si="10"/>
        <v>0</v>
      </c>
      <c r="K32" s="60">
        <f t="shared" si="11"/>
        <v>0</v>
      </c>
      <c r="L32" s="60">
        <f t="shared" si="12"/>
        <v>0</v>
      </c>
      <c r="M32" s="60">
        <f t="shared" ca="1" si="4"/>
        <v>-2.4804322692759161E-4</v>
      </c>
      <c r="N32" s="60">
        <f t="shared" ca="1" si="13"/>
        <v>0</v>
      </c>
      <c r="O32" s="74">
        <f t="shared" ca="1" si="14"/>
        <v>0</v>
      </c>
      <c r="P32" s="60">
        <f t="shared" ca="1" si="15"/>
        <v>0</v>
      </c>
      <c r="Q32" s="60">
        <f t="shared" ca="1" si="16"/>
        <v>0</v>
      </c>
      <c r="R32" s="29">
        <f t="shared" ca="1" si="5"/>
        <v>2.4804322692759161E-4</v>
      </c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</row>
    <row r="33" spans="1:35" x14ac:dyDescent="0.2">
      <c r="A33" s="64"/>
      <c r="B33" s="64"/>
      <c r="C33" s="64"/>
      <c r="D33" s="65">
        <f t="shared" si="6"/>
        <v>0</v>
      </c>
      <c r="E33" s="65">
        <f t="shared" si="6"/>
        <v>0</v>
      </c>
      <c r="F33" s="60">
        <f t="shared" si="7"/>
        <v>0</v>
      </c>
      <c r="G33" s="60">
        <f t="shared" si="7"/>
        <v>0</v>
      </c>
      <c r="H33" s="60">
        <f t="shared" si="8"/>
        <v>0</v>
      </c>
      <c r="I33" s="60">
        <f t="shared" si="9"/>
        <v>0</v>
      </c>
      <c r="J33" s="60">
        <f t="shared" si="10"/>
        <v>0</v>
      </c>
      <c r="K33" s="60">
        <f t="shared" si="11"/>
        <v>0</v>
      </c>
      <c r="L33" s="60">
        <f t="shared" si="12"/>
        <v>0</v>
      </c>
      <c r="M33" s="60">
        <f t="shared" ca="1" si="4"/>
        <v>-2.4804322692759161E-4</v>
      </c>
      <c r="N33" s="60">
        <f t="shared" ca="1" si="13"/>
        <v>0</v>
      </c>
      <c r="O33" s="74">
        <f t="shared" ca="1" si="14"/>
        <v>0</v>
      </c>
      <c r="P33" s="60">
        <f t="shared" ca="1" si="15"/>
        <v>0</v>
      </c>
      <c r="Q33" s="60">
        <f t="shared" ca="1" si="16"/>
        <v>0</v>
      </c>
      <c r="R33" s="29">
        <f t="shared" ca="1" si="5"/>
        <v>2.4804322692759161E-4</v>
      </c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</row>
    <row r="34" spans="1:35" x14ac:dyDescent="0.2">
      <c r="A34" s="64"/>
      <c r="B34" s="64"/>
      <c r="C34" s="64"/>
      <c r="D34" s="65">
        <f t="shared" si="6"/>
        <v>0</v>
      </c>
      <c r="E34" s="65">
        <f t="shared" si="6"/>
        <v>0</v>
      </c>
      <c r="F34" s="60">
        <f t="shared" si="7"/>
        <v>0</v>
      </c>
      <c r="G34" s="60">
        <f t="shared" si="7"/>
        <v>0</v>
      </c>
      <c r="H34" s="60">
        <f t="shared" si="8"/>
        <v>0</v>
      </c>
      <c r="I34" s="60">
        <f t="shared" si="9"/>
        <v>0</v>
      </c>
      <c r="J34" s="60">
        <f t="shared" si="10"/>
        <v>0</v>
      </c>
      <c r="K34" s="60">
        <f t="shared" si="11"/>
        <v>0</v>
      </c>
      <c r="L34" s="60">
        <f t="shared" si="12"/>
        <v>0</v>
      </c>
      <c r="M34" s="60">
        <f t="shared" ca="1" si="4"/>
        <v>-2.4804322692759161E-4</v>
      </c>
      <c r="N34" s="60">
        <f t="shared" ca="1" si="13"/>
        <v>0</v>
      </c>
      <c r="O34" s="74">
        <f t="shared" ca="1" si="14"/>
        <v>0</v>
      </c>
      <c r="P34" s="60">
        <f t="shared" ca="1" si="15"/>
        <v>0</v>
      </c>
      <c r="Q34" s="60">
        <f t="shared" ca="1" si="16"/>
        <v>0</v>
      </c>
      <c r="R34" s="29">
        <f t="shared" ca="1" si="5"/>
        <v>2.4804322692759161E-4</v>
      </c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</row>
    <row r="35" spans="1:35" x14ac:dyDescent="0.2">
      <c r="A35" s="64"/>
      <c r="B35" s="64"/>
      <c r="C35" s="64"/>
      <c r="D35" s="65">
        <f t="shared" si="6"/>
        <v>0</v>
      </c>
      <c r="E35" s="65">
        <f t="shared" si="6"/>
        <v>0</v>
      </c>
      <c r="F35" s="60">
        <f t="shared" si="7"/>
        <v>0</v>
      </c>
      <c r="G35" s="60">
        <f t="shared" si="7"/>
        <v>0</v>
      </c>
      <c r="H35" s="60">
        <f t="shared" si="8"/>
        <v>0</v>
      </c>
      <c r="I35" s="60">
        <f t="shared" si="9"/>
        <v>0</v>
      </c>
      <c r="J35" s="60">
        <f t="shared" si="10"/>
        <v>0</v>
      </c>
      <c r="K35" s="60">
        <f t="shared" si="11"/>
        <v>0</v>
      </c>
      <c r="L35" s="60">
        <f t="shared" si="12"/>
        <v>0</v>
      </c>
      <c r="M35" s="60">
        <f t="shared" ca="1" si="4"/>
        <v>-2.4804322692759161E-4</v>
      </c>
      <c r="N35" s="60">
        <f t="shared" ca="1" si="13"/>
        <v>0</v>
      </c>
      <c r="O35" s="74">
        <f t="shared" ca="1" si="14"/>
        <v>0</v>
      </c>
      <c r="P35" s="60">
        <f t="shared" ca="1" si="15"/>
        <v>0</v>
      </c>
      <c r="Q35" s="60">
        <f t="shared" ca="1" si="16"/>
        <v>0</v>
      </c>
      <c r="R35" s="29">
        <f t="shared" ca="1" si="5"/>
        <v>2.4804322692759161E-4</v>
      </c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</row>
    <row r="36" spans="1:35" x14ac:dyDescent="0.2">
      <c r="A36" s="64"/>
      <c r="B36" s="64"/>
      <c r="C36" s="64"/>
      <c r="D36" s="65">
        <f t="shared" si="6"/>
        <v>0</v>
      </c>
      <c r="E36" s="65">
        <f t="shared" si="6"/>
        <v>0</v>
      </c>
      <c r="F36" s="60">
        <f t="shared" si="7"/>
        <v>0</v>
      </c>
      <c r="G36" s="60">
        <f t="shared" si="7"/>
        <v>0</v>
      </c>
      <c r="H36" s="60">
        <f t="shared" si="8"/>
        <v>0</v>
      </c>
      <c r="I36" s="60">
        <f t="shared" si="9"/>
        <v>0</v>
      </c>
      <c r="J36" s="60">
        <f t="shared" si="10"/>
        <v>0</v>
      </c>
      <c r="K36" s="60">
        <f t="shared" si="11"/>
        <v>0</v>
      </c>
      <c r="L36" s="60">
        <f t="shared" si="12"/>
        <v>0</v>
      </c>
      <c r="M36" s="60">
        <f t="shared" ca="1" si="4"/>
        <v>-2.4804322692759161E-4</v>
      </c>
      <c r="N36" s="60">
        <f t="shared" ca="1" si="13"/>
        <v>0</v>
      </c>
      <c r="O36" s="74">
        <f t="shared" ca="1" si="14"/>
        <v>0</v>
      </c>
      <c r="P36" s="60">
        <f t="shared" ca="1" si="15"/>
        <v>0</v>
      </c>
      <c r="Q36" s="60">
        <f t="shared" ca="1" si="16"/>
        <v>0</v>
      </c>
      <c r="R36" s="29">
        <f t="shared" ca="1" si="5"/>
        <v>2.4804322692759161E-4</v>
      </c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</row>
    <row r="37" spans="1:35" x14ac:dyDescent="0.2">
      <c r="A37" s="64"/>
      <c r="B37" s="64"/>
      <c r="C37" s="64"/>
      <c r="D37" s="65">
        <f t="shared" si="6"/>
        <v>0</v>
      </c>
      <c r="E37" s="65">
        <f t="shared" si="6"/>
        <v>0</v>
      </c>
      <c r="F37" s="60">
        <f t="shared" si="7"/>
        <v>0</v>
      </c>
      <c r="G37" s="60">
        <f t="shared" si="7"/>
        <v>0</v>
      </c>
      <c r="H37" s="60">
        <f t="shared" si="8"/>
        <v>0</v>
      </c>
      <c r="I37" s="60">
        <f t="shared" si="9"/>
        <v>0</v>
      </c>
      <c r="J37" s="60">
        <f t="shared" si="10"/>
        <v>0</v>
      </c>
      <c r="K37" s="60">
        <f t="shared" si="11"/>
        <v>0</v>
      </c>
      <c r="L37" s="60">
        <f t="shared" si="12"/>
        <v>0</v>
      </c>
      <c r="M37" s="60">
        <f t="shared" ca="1" si="4"/>
        <v>-2.4804322692759161E-4</v>
      </c>
      <c r="N37" s="60">
        <f t="shared" ca="1" si="13"/>
        <v>0</v>
      </c>
      <c r="O37" s="74">
        <f t="shared" ca="1" si="14"/>
        <v>0</v>
      </c>
      <c r="P37" s="60">
        <f t="shared" ca="1" si="15"/>
        <v>0</v>
      </c>
      <c r="Q37" s="60">
        <f t="shared" ca="1" si="16"/>
        <v>0</v>
      </c>
      <c r="R37" s="29">
        <f t="shared" ca="1" si="5"/>
        <v>2.4804322692759161E-4</v>
      </c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</row>
    <row r="38" spans="1:35" x14ac:dyDescent="0.2">
      <c r="A38" s="64"/>
      <c r="B38" s="64"/>
      <c r="C38" s="64"/>
      <c r="D38" s="65">
        <f t="shared" si="6"/>
        <v>0</v>
      </c>
      <c r="E38" s="65">
        <f t="shared" si="6"/>
        <v>0</v>
      </c>
      <c r="F38" s="60">
        <f t="shared" si="7"/>
        <v>0</v>
      </c>
      <c r="G38" s="60">
        <f t="shared" si="7"/>
        <v>0</v>
      </c>
      <c r="H38" s="60">
        <f t="shared" si="8"/>
        <v>0</v>
      </c>
      <c r="I38" s="60">
        <f t="shared" si="9"/>
        <v>0</v>
      </c>
      <c r="J38" s="60">
        <f t="shared" si="10"/>
        <v>0</v>
      </c>
      <c r="K38" s="60">
        <f t="shared" si="11"/>
        <v>0</v>
      </c>
      <c r="L38" s="60">
        <f t="shared" si="12"/>
        <v>0</v>
      </c>
      <c r="M38" s="60">
        <f t="shared" ca="1" si="4"/>
        <v>-2.4804322692759161E-4</v>
      </c>
      <c r="N38" s="60">
        <f t="shared" ca="1" si="13"/>
        <v>0</v>
      </c>
      <c r="O38" s="74">
        <f t="shared" ca="1" si="14"/>
        <v>0</v>
      </c>
      <c r="P38" s="60">
        <f t="shared" ca="1" si="15"/>
        <v>0</v>
      </c>
      <c r="Q38" s="60">
        <f t="shared" ca="1" si="16"/>
        <v>0</v>
      </c>
      <c r="R38" s="29">
        <f t="shared" ca="1" si="5"/>
        <v>2.4804322692759161E-4</v>
      </c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</row>
    <row r="39" spans="1:35" x14ac:dyDescent="0.2">
      <c r="A39" s="64"/>
      <c r="B39" s="64"/>
      <c r="C39" s="64"/>
      <c r="D39" s="65">
        <f t="shared" si="6"/>
        <v>0</v>
      </c>
      <c r="E39" s="65">
        <f t="shared" si="6"/>
        <v>0</v>
      </c>
      <c r="F39" s="60">
        <f t="shared" si="7"/>
        <v>0</v>
      </c>
      <c r="G39" s="60">
        <f t="shared" si="7"/>
        <v>0</v>
      </c>
      <c r="H39" s="60">
        <f t="shared" si="8"/>
        <v>0</v>
      </c>
      <c r="I39" s="60">
        <f t="shared" si="9"/>
        <v>0</v>
      </c>
      <c r="J39" s="60">
        <f t="shared" si="10"/>
        <v>0</v>
      </c>
      <c r="K39" s="60">
        <f t="shared" si="11"/>
        <v>0</v>
      </c>
      <c r="L39" s="60">
        <f t="shared" si="12"/>
        <v>0</v>
      </c>
      <c r="M39" s="60">
        <f t="shared" ca="1" si="4"/>
        <v>-2.4804322692759161E-4</v>
      </c>
      <c r="N39" s="60">
        <f t="shared" ca="1" si="13"/>
        <v>0</v>
      </c>
      <c r="O39" s="74">
        <f t="shared" ca="1" si="14"/>
        <v>0</v>
      </c>
      <c r="P39" s="60">
        <f t="shared" ca="1" si="15"/>
        <v>0</v>
      </c>
      <c r="Q39" s="60">
        <f t="shared" ca="1" si="16"/>
        <v>0</v>
      </c>
      <c r="R39" s="29">
        <f t="shared" ca="1" si="5"/>
        <v>2.4804322692759161E-4</v>
      </c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</row>
    <row r="40" spans="1:35" x14ac:dyDescent="0.2">
      <c r="A40" s="64"/>
      <c r="B40" s="64"/>
      <c r="C40" s="64"/>
      <c r="D40" s="65">
        <f t="shared" si="6"/>
        <v>0</v>
      </c>
      <c r="E40" s="65">
        <f t="shared" si="6"/>
        <v>0</v>
      </c>
      <c r="F40" s="60">
        <f t="shared" si="7"/>
        <v>0</v>
      </c>
      <c r="G40" s="60">
        <f t="shared" si="7"/>
        <v>0</v>
      </c>
      <c r="H40" s="60">
        <f t="shared" si="8"/>
        <v>0</v>
      </c>
      <c r="I40" s="60">
        <f t="shared" si="9"/>
        <v>0</v>
      </c>
      <c r="J40" s="60">
        <f t="shared" si="10"/>
        <v>0</v>
      </c>
      <c r="K40" s="60">
        <f t="shared" si="11"/>
        <v>0</v>
      </c>
      <c r="L40" s="60">
        <f t="shared" si="12"/>
        <v>0</v>
      </c>
      <c r="M40" s="60">
        <f t="shared" ca="1" si="4"/>
        <v>-2.4804322692759161E-4</v>
      </c>
      <c r="N40" s="60">
        <f t="shared" ca="1" si="13"/>
        <v>0</v>
      </c>
      <c r="O40" s="74">
        <f t="shared" ca="1" si="14"/>
        <v>0</v>
      </c>
      <c r="P40" s="60">
        <f t="shared" ca="1" si="15"/>
        <v>0</v>
      </c>
      <c r="Q40" s="60">
        <f t="shared" ca="1" si="16"/>
        <v>0</v>
      </c>
      <c r="R40" s="29">
        <f t="shared" ca="1" si="5"/>
        <v>2.4804322692759161E-4</v>
      </c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</row>
    <row r="41" spans="1:35" x14ac:dyDescent="0.2">
      <c r="A41" s="64"/>
      <c r="B41" s="64"/>
      <c r="C41" s="64"/>
      <c r="D41" s="65">
        <f t="shared" si="6"/>
        <v>0</v>
      </c>
      <c r="E41" s="65">
        <f t="shared" si="6"/>
        <v>0</v>
      </c>
      <c r="F41" s="60">
        <f t="shared" si="7"/>
        <v>0</v>
      </c>
      <c r="G41" s="60">
        <f t="shared" si="7"/>
        <v>0</v>
      </c>
      <c r="H41" s="60">
        <f t="shared" si="8"/>
        <v>0</v>
      </c>
      <c r="I41" s="60">
        <f t="shared" si="9"/>
        <v>0</v>
      </c>
      <c r="J41" s="60">
        <f t="shared" si="10"/>
        <v>0</v>
      </c>
      <c r="K41" s="60">
        <f t="shared" si="11"/>
        <v>0</v>
      </c>
      <c r="L41" s="60">
        <f t="shared" si="12"/>
        <v>0</v>
      </c>
      <c r="M41" s="60">
        <f t="shared" ca="1" si="4"/>
        <v>-2.4804322692759161E-4</v>
      </c>
      <c r="N41" s="60">
        <f t="shared" ca="1" si="13"/>
        <v>0</v>
      </c>
      <c r="O41" s="74">
        <f t="shared" ca="1" si="14"/>
        <v>0</v>
      </c>
      <c r="P41" s="60">
        <f t="shared" ca="1" si="15"/>
        <v>0</v>
      </c>
      <c r="Q41" s="60">
        <f t="shared" ca="1" si="16"/>
        <v>0</v>
      </c>
      <c r="R41" s="29">
        <f t="shared" ca="1" si="5"/>
        <v>2.4804322692759161E-4</v>
      </c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</row>
    <row r="42" spans="1:35" x14ac:dyDescent="0.2">
      <c r="A42" s="64"/>
      <c r="B42" s="64"/>
      <c r="C42" s="64"/>
      <c r="D42" s="65">
        <f t="shared" si="6"/>
        <v>0</v>
      </c>
      <c r="E42" s="65">
        <f t="shared" si="6"/>
        <v>0</v>
      </c>
      <c r="F42" s="60">
        <f t="shared" si="7"/>
        <v>0</v>
      </c>
      <c r="G42" s="60">
        <f t="shared" si="7"/>
        <v>0</v>
      </c>
      <c r="H42" s="60">
        <f t="shared" si="8"/>
        <v>0</v>
      </c>
      <c r="I42" s="60">
        <f t="shared" si="9"/>
        <v>0</v>
      </c>
      <c r="J42" s="60">
        <f t="shared" si="10"/>
        <v>0</v>
      </c>
      <c r="K42" s="60">
        <f t="shared" si="11"/>
        <v>0</v>
      </c>
      <c r="L42" s="60">
        <f t="shared" si="12"/>
        <v>0</v>
      </c>
      <c r="M42" s="60">
        <f t="shared" ca="1" si="4"/>
        <v>-2.4804322692759161E-4</v>
      </c>
      <c r="N42" s="60">
        <f t="shared" ca="1" si="13"/>
        <v>0</v>
      </c>
      <c r="O42" s="74">
        <f t="shared" ca="1" si="14"/>
        <v>0</v>
      </c>
      <c r="P42" s="60">
        <f t="shared" ca="1" si="15"/>
        <v>0</v>
      </c>
      <c r="Q42" s="60">
        <f t="shared" ca="1" si="16"/>
        <v>0</v>
      </c>
      <c r="R42" s="29">
        <f t="shared" ca="1" si="5"/>
        <v>2.4804322692759161E-4</v>
      </c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</row>
    <row r="43" spans="1:35" x14ac:dyDescent="0.2">
      <c r="A43" s="64"/>
      <c r="B43" s="64"/>
      <c r="C43" s="64"/>
      <c r="D43" s="65">
        <f t="shared" si="6"/>
        <v>0</v>
      </c>
      <c r="E43" s="65">
        <f t="shared" si="6"/>
        <v>0</v>
      </c>
      <c r="F43" s="60">
        <f t="shared" si="7"/>
        <v>0</v>
      </c>
      <c r="G43" s="60">
        <f t="shared" si="7"/>
        <v>0</v>
      </c>
      <c r="H43" s="60">
        <f t="shared" si="8"/>
        <v>0</v>
      </c>
      <c r="I43" s="60">
        <f t="shared" si="9"/>
        <v>0</v>
      </c>
      <c r="J43" s="60">
        <f t="shared" si="10"/>
        <v>0</v>
      </c>
      <c r="K43" s="60">
        <f t="shared" si="11"/>
        <v>0</v>
      </c>
      <c r="L43" s="60">
        <f t="shared" si="12"/>
        <v>0</v>
      </c>
      <c r="M43" s="60">
        <f t="shared" ca="1" si="4"/>
        <v>-2.4804322692759161E-4</v>
      </c>
      <c r="N43" s="60">
        <f t="shared" ca="1" si="13"/>
        <v>0</v>
      </c>
      <c r="O43" s="74">
        <f t="shared" ca="1" si="14"/>
        <v>0</v>
      </c>
      <c r="P43" s="60">
        <f t="shared" ca="1" si="15"/>
        <v>0</v>
      </c>
      <c r="Q43" s="60">
        <f t="shared" ca="1" si="16"/>
        <v>0</v>
      </c>
      <c r="R43" s="29">
        <f t="shared" ca="1" si="5"/>
        <v>2.4804322692759161E-4</v>
      </c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</row>
    <row r="44" spans="1:35" x14ac:dyDescent="0.2">
      <c r="A44" s="64"/>
      <c r="B44" s="64"/>
      <c r="C44" s="64"/>
      <c r="D44" s="65">
        <f t="shared" si="6"/>
        <v>0</v>
      </c>
      <c r="E44" s="65">
        <f t="shared" si="6"/>
        <v>0</v>
      </c>
      <c r="F44" s="60">
        <f t="shared" si="7"/>
        <v>0</v>
      </c>
      <c r="G44" s="60">
        <f t="shared" si="7"/>
        <v>0</v>
      </c>
      <c r="H44" s="60">
        <f t="shared" si="8"/>
        <v>0</v>
      </c>
      <c r="I44" s="60">
        <f t="shared" si="9"/>
        <v>0</v>
      </c>
      <c r="J44" s="60">
        <f t="shared" si="10"/>
        <v>0</v>
      </c>
      <c r="K44" s="60">
        <f t="shared" si="11"/>
        <v>0</v>
      </c>
      <c r="L44" s="60">
        <f t="shared" si="12"/>
        <v>0</v>
      </c>
      <c r="M44" s="60">
        <f t="shared" ca="1" si="4"/>
        <v>-2.4804322692759161E-4</v>
      </c>
      <c r="N44" s="60">
        <f t="shared" ca="1" si="13"/>
        <v>0</v>
      </c>
      <c r="O44" s="74">
        <f t="shared" ca="1" si="14"/>
        <v>0</v>
      </c>
      <c r="P44" s="60">
        <f t="shared" ca="1" si="15"/>
        <v>0</v>
      </c>
      <c r="Q44" s="60">
        <f t="shared" ca="1" si="16"/>
        <v>0</v>
      </c>
      <c r="R44" s="29">
        <f t="shared" ca="1" si="5"/>
        <v>2.4804322692759161E-4</v>
      </c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</row>
    <row r="45" spans="1:35" x14ac:dyDescent="0.2">
      <c r="A45" s="64"/>
      <c r="B45" s="64"/>
      <c r="C45" s="64"/>
      <c r="D45" s="65">
        <f t="shared" si="6"/>
        <v>0</v>
      </c>
      <c r="E45" s="65">
        <f t="shared" si="6"/>
        <v>0</v>
      </c>
      <c r="F45" s="60">
        <f t="shared" si="7"/>
        <v>0</v>
      </c>
      <c r="G45" s="60">
        <f t="shared" si="7"/>
        <v>0</v>
      </c>
      <c r="H45" s="60">
        <f t="shared" si="8"/>
        <v>0</v>
      </c>
      <c r="I45" s="60">
        <f t="shared" si="9"/>
        <v>0</v>
      </c>
      <c r="J45" s="60">
        <f t="shared" si="10"/>
        <v>0</v>
      </c>
      <c r="K45" s="60">
        <f t="shared" si="11"/>
        <v>0</v>
      </c>
      <c r="L45" s="60">
        <f t="shared" si="12"/>
        <v>0</v>
      </c>
      <c r="M45" s="60">
        <f t="shared" ca="1" si="4"/>
        <v>-2.4804322692759161E-4</v>
      </c>
      <c r="N45" s="60">
        <f t="shared" ca="1" si="13"/>
        <v>0</v>
      </c>
      <c r="O45" s="74">
        <f t="shared" ca="1" si="14"/>
        <v>0</v>
      </c>
      <c r="P45" s="60">
        <f t="shared" ca="1" si="15"/>
        <v>0</v>
      </c>
      <c r="Q45" s="60">
        <f t="shared" ca="1" si="16"/>
        <v>0</v>
      </c>
      <c r="R45" s="29">
        <f t="shared" ca="1" si="5"/>
        <v>2.4804322692759161E-4</v>
      </c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</row>
    <row r="46" spans="1:35" x14ac:dyDescent="0.2">
      <c r="A46" s="64"/>
      <c r="B46" s="64"/>
      <c r="C46" s="64"/>
      <c r="D46" s="65">
        <f t="shared" si="6"/>
        <v>0</v>
      </c>
      <c r="E46" s="65">
        <f t="shared" si="6"/>
        <v>0</v>
      </c>
      <c r="F46" s="60">
        <f t="shared" si="7"/>
        <v>0</v>
      </c>
      <c r="G46" s="60">
        <f t="shared" si="7"/>
        <v>0</v>
      </c>
      <c r="H46" s="60">
        <f t="shared" si="8"/>
        <v>0</v>
      </c>
      <c r="I46" s="60">
        <f t="shared" si="9"/>
        <v>0</v>
      </c>
      <c r="J46" s="60">
        <f t="shared" si="10"/>
        <v>0</v>
      </c>
      <c r="K46" s="60">
        <f t="shared" si="11"/>
        <v>0</v>
      </c>
      <c r="L46" s="60">
        <f t="shared" si="12"/>
        <v>0</v>
      </c>
      <c r="M46" s="60">
        <f t="shared" ca="1" si="4"/>
        <v>-2.4804322692759161E-4</v>
      </c>
      <c r="N46" s="60">
        <f t="shared" ca="1" si="13"/>
        <v>0</v>
      </c>
      <c r="O46" s="74">
        <f t="shared" ca="1" si="14"/>
        <v>0</v>
      </c>
      <c r="P46" s="60">
        <f t="shared" ca="1" si="15"/>
        <v>0</v>
      </c>
      <c r="Q46" s="60">
        <f t="shared" ca="1" si="16"/>
        <v>0</v>
      </c>
      <c r="R46" s="29">
        <f t="shared" ca="1" si="5"/>
        <v>2.4804322692759161E-4</v>
      </c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</row>
    <row r="47" spans="1:35" x14ac:dyDescent="0.2">
      <c r="A47" s="64"/>
      <c r="B47" s="64"/>
      <c r="C47" s="64"/>
      <c r="D47" s="65">
        <f t="shared" si="6"/>
        <v>0</v>
      </c>
      <c r="E47" s="65">
        <f t="shared" si="6"/>
        <v>0</v>
      </c>
      <c r="F47" s="60">
        <f t="shared" si="7"/>
        <v>0</v>
      </c>
      <c r="G47" s="60">
        <f t="shared" si="7"/>
        <v>0</v>
      </c>
      <c r="H47" s="60">
        <f t="shared" si="8"/>
        <v>0</v>
      </c>
      <c r="I47" s="60">
        <f t="shared" si="9"/>
        <v>0</v>
      </c>
      <c r="J47" s="60">
        <f t="shared" si="10"/>
        <v>0</v>
      </c>
      <c r="K47" s="60">
        <f t="shared" si="11"/>
        <v>0</v>
      </c>
      <c r="L47" s="60">
        <f t="shared" si="12"/>
        <v>0</v>
      </c>
      <c r="M47" s="60">
        <f t="shared" ca="1" si="4"/>
        <v>-2.4804322692759161E-4</v>
      </c>
      <c r="N47" s="60">
        <f t="shared" ca="1" si="13"/>
        <v>0</v>
      </c>
      <c r="O47" s="74">
        <f t="shared" ca="1" si="14"/>
        <v>0</v>
      </c>
      <c r="P47" s="60">
        <f t="shared" ca="1" si="15"/>
        <v>0</v>
      </c>
      <c r="Q47" s="60">
        <f t="shared" ca="1" si="16"/>
        <v>0</v>
      </c>
      <c r="R47" s="29">
        <f t="shared" ca="1" si="5"/>
        <v>2.4804322692759161E-4</v>
      </c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</row>
    <row r="48" spans="1:35" x14ac:dyDescent="0.2">
      <c r="A48" s="64"/>
      <c r="B48" s="64"/>
      <c r="C48" s="64"/>
      <c r="D48" s="65">
        <f t="shared" si="6"/>
        <v>0</v>
      </c>
      <c r="E48" s="65">
        <f t="shared" si="6"/>
        <v>0</v>
      </c>
      <c r="F48" s="60">
        <f t="shared" si="7"/>
        <v>0</v>
      </c>
      <c r="G48" s="60">
        <f t="shared" si="7"/>
        <v>0</v>
      </c>
      <c r="H48" s="60">
        <f t="shared" si="8"/>
        <v>0</v>
      </c>
      <c r="I48" s="60">
        <f t="shared" si="9"/>
        <v>0</v>
      </c>
      <c r="J48" s="60">
        <f t="shared" si="10"/>
        <v>0</v>
      </c>
      <c r="K48" s="60">
        <f t="shared" si="11"/>
        <v>0</v>
      </c>
      <c r="L48" s="60">
        <f t="shared" si="12"/>
        <v>0</v>
      </c>
      <c r="M48" s="60">
        <f t="shared" ca="1" si="4"/>
        <v>-2.4804322692759161E-4</v>
      </c>
      <c r="N48" s="60">
        <f t="shared" ca="1" si="13"/>
        <v>0</v>
      </c>
      <c r="O48" s="74">
        <f t="shared" ca="1" si="14"/>
        <v>0</v>
      </c>
      <c r="P48" s="60">
        <f t="shared" ca="1" si="15"/>
        <v>0</v>
      </c>
      <c r="Q48" s="60">
        <f t="shared" ca="1" si="16"/>
        <v>0</v>
      </c>
      <c r="R48" s="29">
        <f t="shared" ca="1" si="5"/>
        <v>2.4804322692759161E-4</v>
      </c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</row>
    <row r="49" spans="1:35" x14ac:dyDescent="0.2">
      <c r="A49" s="64"/>
      <c r="B49" s="64"/>
      <c r="C49" s="64"/>
      <c r="D49" s="65">
        <f t="shared" si="6"/>
        <v>0</v>
      </c>
      <c r="E49" s="65">
        <f t="shared" si="6"/>
        <v>0</v>
      </c>
      <c r="F49" s="60">
        <f t="shared" si="7"/>
        <v>0</v>
      </c>
      <c r="G49" s="60">
        <f t="shared" si="7"/>
        <v>0</v>
      </c>
      <c r="H49" s="60">
        <f t="shared" si="8"/>
        <v>0</v>
      </c>
      <c r="I49" s="60">
        <f t="shared" si="9"/>
        <v>0</v>
      </c>
      <c r="J49" s="60">
        <f t="shared" si="10"/>
        <v>0</v>
      </c>
      <c r="K49" s="60">
        <f t="shared" si="11"/>
        <v>0</v>
      </c>
      <c r="L49" s="60">
        <f t="shared" si="12"/>
        <v>0</v>
      </c>
      <c r="M49" s="60">
        <f t="shared" ca="1" si="4"/>
        <v>-2.4804322692759161E-4</v>
      </c>
      <c r="N49" s="60">
        <f t="shared" ca="1" si="13"/>
        <v>0</v>
      </c>
      <c r="O49" s="74">
        <f t="shared" ca="1" si="14"/>
        <v>0</v>
      </c>
      <c r="P49" s="60">
        <f t="shared" ca="1" si="15"/>
        <v>0</v>
      </c>
      <c r="Q49" s="60">
        <f t="shared" ca="1" si="16"/>
        <v>0</v>
      </c>
      <c r="R49" s="29">
        <f t="shared" ca="1" si="5"/>
        <v>2.4804322692759161E-4</v>
      </c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</row>
    <row r="50" spans="1:35" x14ac:dyDescent="0.2">
      <c r="A50" s="64"/>
      <c r="B50" s="64"/>
      <c r="C50" s="64"/>
      <c r="D50" s="65">
        <f t="shared" si="6"/>
        <v>0</v>
      </c>
      <c r="E50" s="65">
        <f t="shared" si="6"/>
        <v>0</v>
      </c>
      <c r="F50" s="60">
        <f t="shared" si="7"/>
        <v>0</v>
      </c>
      <c r="G50" s="60">
        <f t="shared" si="7"/>
        <v>0</v>
      </c>
      <c r="H50" s="60">
        <f t="shared" si="8"/>
        <v>0</v>
      </c>
      <c r="I50" s="60">
        <f t="shared" si="9"/>
        <v>0</v>
      </c>
      <c r="J50" s="60">
        <f t="shared" si="10"/>
        <v>0</v>
      </c>
      <c r="K50" s="60">
        <f t="shared" si="11"/>
        <v>0</v>
      </c>
      <c r="L50" s="60">
        <f t="shared" si="12"/>
        <v>0</v>
      </c>
      <c r="M50" s="60">
        <f t="shared" ca="1" si="4"/>
        <v>-2.4804322692759161E-4</v>
      </c>
      <c r="N50" s="60">
        <f t="shared" ca="1" si="13"/>
        <v>0</v>
      </c>
      <c r="O50" s="74">
        <f t="shared" ca="1" si="14"/>
        <v>0</v>
      </c>
      <c r="P50" s="60">
        <f t="shared" ca="1" si="15"/>
        <v>0</v>
      </c>
      <c r="Q50" s="60">
        <f t="shared" ca="1" si="16"/>
        <v>0</v>
      </c>
      <c r="R50" s="29">
        <f t="shared" ca="1" si="5"/>
        <v>2.4804322692759161E-4</v>
      </c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</row>
    <row r="51" spans="1:35" x14ac:dyDescent="0.2">
      <c r="A51" s="64"/>
      <c r="B51" s="64"/>
      <c r="C51" s="64"/>
      <c r="D51" s="65">
        <f t="shared" si="6"/>
        <v>0</v>
      </c>
      <c r="E51" s="65">
        <f t="shared" si="6"/>
        <v>0</v>
      </c>
      <c r="F51" s="60">
        <f t="shared" si="7"/>
        <v>0</v>
      </c>
      <c r="G51" s="60">
        <f t="shared" si="7"/>
        <v>0</v>
      </c>
      <c r="H51" s="60">
        <f t="shared" si="8"/>
        <v>0</v>
      </c>
      <c r="I51" s="60">
        <f t="shared" si="9"/>
        <v>0</v>
      </c>
      <c r="J51" s="60">
        <f t="shared" si="10"/>
        <v>0</v>
      </c>
      <c r="K51" s="60">
        <f t="shared" si="11"/>
        <v>0</v>
      </c>
      <c r="L51" s="60">
        <f t="shared" si="12"/>
        <v>0</v>
      </c>
      <c r="M51" s="60">
        <f t="shared" ca="1" si="4"/>
        <v>-2.4804322692759161E-4</v>
      </c>
      <c r="N51" s="60">
        <f t="shared" ca="1" si="13"/>
        <v>0</v>
      </c>
      <c r="O51" s="74">
        <f t="shared" ca="1" si="14"/>
        <v>0</v>
      </c>
      <c r="P51" s="60">
        <f t="shared" ca="1" si="15"/>
        <v>0</v>
      </c>
      <c r="Q51" s="60">
        <f t="shared" ca="1" si="16"/>
        <v>0</v>
      </c>
      <c r="R51" s="29">
        <f t="shared" ca="1" si="5"/>
        <v>2.4804322692759161E-4</v>
      </c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</row>
    <row r="52" spans="1:35" x14ac:dyDescent="0.2">
      <c r="A52" s="64"/>
      <c r="B52" s="64"/>
      <c r="C52" s="64"/>
      <c r="D52" s="65">
        <f t="shared" si="6"/>
        <v>0</v>
      </c>
      <c r="E52" s="65">
        <f t="shared" si="6"/>
        <v>0</v>
      </c>
      <c r="F52" s="60">
        <f t="shared" si="7"/>
        <v>0</v>
      </c>
      <c r="G52" s="60">
        <f t="shared" si="7"/>
        <v>0</v>
      </c>
      <c r="H52" s="60">
        <f t="shared" si="8"/>
        <v>0</v>
      </c>
      <c r="I52" s="60">
        <f t="shared" si="9"/>
        <v>0</v>
      </c>
      <c r="J52" s="60">
        <f t="shared" si="10"/>
        <v>0</v>
      </c>
      <c r="K52" s="60">
        <f t="shared" si="11"/>
        <v>0</v>
      </c>
      <c r="L52" s="60">
        <f t="shared" si="12"/>
        <v>0</v>
      </c>
      <c r="M52" s="60">
        <f t="shared" ca="1" si="4"/>
        <v>-2.4804322692759161E-4</v>
      </c>
      <c r="N52" s="60">
        <f t="shared" ca="1" si="13"/>
        <v>0</v>
      </c>
      <c r="O52" s="74">
        <f t="shared" ca="1" si="14"/>
        <v>0</v>
      </c>
      <c r="P52" s="60">
        <f t="shared" ca="1" si="15"/>
        <v>0</v>
      </c>
      <c r="Q52" s="60">
        <f t="shared" ca="1" si="16"/>
        <v>0</v>
      </c>
      <c r="R52" s="29">
        <f t="shared" ca="1" si="5"/>
        <v>2.4804322692759161E-4</v>
      </c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</row>
    <row r="53" spans="1:35" x14ac:dyDescent="0.2">
      <c r="A53" s="64"/>
      <c r="B53" s="64"/>
      <c r="C53" s="64"/>
      <c r="D53" s="65">
        <f t="shared" si="6"/>
        <v>0</v>
      </c>
      <c r="E53" s="65">
        <f t="shared" si="6"/>
        <v>0</v>
      </c>
      <c r="F53" s="60">
        <f t="shared" si="7"/>
        <v>0</v>
      </c>
      <c r="G53" s="60">
        <f t="shared" si="7"/>
        <v>0</v>
      </c>
      <c r="H53" s="60">
        <f t="shared" si="8"/>
        <v>0</v>
      </c>
      <c r="I53" s="60">
        <f t="shared" si="9"/>
        <v>0</v>
      </c>
      <c r="J53" s="60">
        <f t="shared" si="10"/>
        <v>0</v>
      </c>
      <c r="K53" s="60">
        <f t="shared" si="11"/>
        <v>0</v>
      </c>
      <c r="L53" s="60">
        <f t="shared" si="12"/>
        <v>0</v>
      </c>
      <c r="M53" s="60">
        <f t="shared" ca="1" si="4"/>
        <v>-2.4804322692759161E-4</v>
      </c>
      <c r="N53" s="60">
        <f t="shared" ca="1" si="13"/>
        <v>0</v>
      </c>
      <c r="O53" s="74">
        <f t="shared" ca="1" si="14"/>
        <v>0</v>
      </c>
      <c r="P53" s="60">
        <f t="shared" ca="1" si="15"/>
        <v>0</v>
      </c>
      <c r="Q53" s="60">
        <f t="shared" ca="1" si="16"/>
        <v>0</v>
      </c>
      <c r="R53" s="29">
        <f t="shared" ca="1" si="5"/>
        <v>2.4804322692759161E-4</v>
      </c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</row>
    <row r="54" spans="1:35" x14ac:dyDescent="0.2">
      <c r="A54" s="64"/>
      <c r="B54" s="64"/>
      <c r="C54" s="64"/>
      <c r="D54" s="65">
        <f t="shared" si="6"/>
        <v>0</v>
      </c>
      <c r="E54" s="65">
        <f t="shared" si="6"/>
        <v>0</v>
      </c>
      <c r="F54" s="60">
        <f t="shared" si="7"/>
        <v>0</v>
      </c>
      <c r="G54" s="60">
        <f t="shared" si="7"/>
        <v>0</v>
      </c>
      <c r="H54" s="60">
        <f t="shared" si="8"/>
        <v>0</v>
      </c>
      <c r="I54" s="60">
        <f t="shared" si="9"/>
        <v>0</v>
      </c>
      <c r="J54" s="60">
        <f t="shared" si="10"/>
        <v>0</v>
      </c>
      <c r="K54" s="60">
        <f t="shared" si="11"/>
        <v>0</v>
      </c>
      <c r="L54" s="60">
        <f t="shared" si="12"/>
        <v>0</v>
      </c>
      <c r="M54" s="60">
        <f t="shared" ca="1" si="4"/>
        <v>-2.4804322692759161E-4</v>
      </c>
      <c r="N54" s="60">
        <f t="shared" ca="1" si="13"/>
        <v>0</v>
      </c>
      <c r="O54" s="74">
        <f t="shared" ca="1" si="14"/>
        <v>0</v>
      </c>
      <c r="P54" s="60">
        <f t="shared" ca="1" si="15"/>
        <v>0</v>
      </c>
      <c r="Q54" s="60">
        <f t="shared" ca="1" si="16"/>
        <v>0</v>
      </c>
      <c r="R54" s="29">
        <f t="shared" ca="1" si="5"/>
        <v>2.4804322692759161E-4</v>
      </c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</row>
    <row r="55" spans="1:35" x14ac:dyDescent="0.2">
      <c r="A55" s="64"/>
      <c r="B55" s="64"/>
      <c r="C55" s="64"/>
      <c r="D55" s="65">
        <f t="shared" si="6"/>
        <v>0</v>
      </c>
      <c r="E55" s="65">
        <f t="shared" si="6"/>
        <v>0</v>
      </c>
      <c r="F55" s="60">
        <f t="shared" si="7"/>
        <v>0</v>
      </c>
      <c r="G55" s="60">
        <f t="shared" si="7"/>
        <v>0</v>
      </c>
      <c r="H55" s="60">
        <f t="shared" si="8"/>
        <v>0</v>
      </c>
      <c r="I55" s="60">
        <f t="shared" si="9"/>
        <v>0</v>
      </c>
      <c r="J55" s="60">
        <f t="shared" si="10"/>
        <v>0</v>
      </c>
      <c r="K55" s="60">
        <f t="shared" si="11"/>
        <v>0</v>
      </c>
      <c r="L55" s="60">
        <f t="shared" si="12"/>
        <v>0</v>
      </c>
      <c r="M55" s="60">
        <f t="shared" ca="1" si="4"/>
        <v>-2.4804322692759161E-4</v>
      </c>
      <c r="N55" s="60">
        <f t="shared" ca="1" si="13"/>
        <v>0</v>
      </c>
      <c r="O55" s="74">
        <f t="shared" ca="1" si="14"/>
        <v>0</v>
      </c>
      <c r="P55" s="60">
        <f t="shared" ca="1" si="15"/>
        <v>0</v>
      </c>
      <c r="Q55" s="60">
        <f t="shared" ca="1" si="16"/>
        <v>0</v>
      </c>
      <c r="R55" s="29">
        <f t="shared" ca="1" si="5"/>
        <v>2.4804322692759161E-4</v>
      </c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</row>
    <row r="56" spans="1:35" x14ac:dyDescent="0.2">
      <c r="A56" s="64"/>
      <c r="B56" s="64"/>
      <c r="C56" s="64"/>
      <c r="D56" s="65">
        <f t="shared" si="6"/>
        <v>0</v>
      </c>
      <c r="E56" s="65">
        <f t="shared" si="6"/>
        <v>0</v>
      </c>
      <c r="F56" s="60">
        <f t="shared" si="7"/>
        <v>0</v>
      </c>
      <c r="G56" s="60">
        <f t="shared" si="7"/>
        <v>0</v>
      </c>
      <c r="H56" s="60">
        <f t="shared" si="8"/>
        <v>0</v>
      </c>
      <c r="I56" s="60">
        <f t="shared" si="9"/>
        <v>0</v>
      </c>
      <c r="J56" s="60">
        <f t="shared" si="10"/>
        <v>0</v>
      </c>
      <c r="K56" s="60">
        <f t="shared" si="11"/>
        <v>0</v>
      </c>
      <c r="L56" s="60">
        <f t="shared" si="12"/>
        <v>0</v>
      </c>
      <c r="M56" s="60">
        <f t="shared" ca="1" si="4"/>
        <v>-2.4804322692759161E-4</v>
      </c>
      <c r="N56" s="60">
        <f t="shared" ca="1" si="13"/>
        <v>0</v>
      </c>
      <c r="O56" s="74">
        <f t="shared" ca="1" si="14"/>
        <v>0</v>
      </c>
      <c r="P56" s="60">
        <f t="shared" ca="1" si="15"/>
        <v>0</v>
      </c>
      <c r="Q56" s="60">
        <f t="shared" ca="1" si="16"/>
        <v>0</v>
      </c>
      <c r="R56" s="29">
        <f t="shared" ca="1" si="5"/>
        <v>2.4804322692759161E-4</v>
      </c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</row>
    <row r="57" spans="1:35" x14ac:dyDescent="0.2">
      <c r="A57" s="64"/>
      <c r="B57" s="64"/>
      <c r="C57" s="64"/>
      <c r="D57" s="65">
        <f t="shared" si="6"/>
        <v>0</v>
      </c>
      <c r="E57" s="65">
        <f t="shared" si="6"/>
        <v>0</v>
      </c>
      <c r="F57" s="60">
        <f t="shared" si="7"/>
        <v>0</v>
      </c>
      <c r="G57" s="60">
        <f t="shared" si="7"/>
        <v>0</v>
      </c>
      <c r="H57" s="60">
        <f t="shared" si="8"/>
        <v>0</v>
      </c>
      <c r="I57" s="60">
        <f t="shared" si="9"/>
        <v>0</v>
      </c>
      <c r="J57" s="60">
        <f t="shared" si="10"/>
        <v>0</v>
      </c>
      <c r="K57" s="60">
        <f t="shared" si="11"/>
        <v>0</v>
      </c>
      <c r="L57" s="60">
        <f t="shared" si="12"/>
        <v>0</v>
      </c>
      <c r="M57" s="60">
        <f t="shared" ca="1" si="4"/>
        <v>-2.4804322692759161E-4</v>
      </c>
      <c r="N57" s="60">
        <f t="shared" ca="1" si="13"/>
        <v>0</v>
      </c>
      <c r="O57" s="74">
        <f t="shared" ca="1" si="14"/>
        <v>0</v>
      </c>
      <c r="P57" s="60">
        <f t="shared" ca="1" si="15"/>
        <v>0</v>
      </c>
      <c r="Q57" s="60">
        <f t="shared" ca="1" si="16"/>
        <v>0</v>
      </c>
      <c r="R57" s="29">
        <f t="shared" ca="1" si="5"/>
        <v>2.4804322692759161E-4</v>
      </c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</row>
    <row r="58" spans="1:35" x14ac:dyDescent="0.2">
      <c r="A58" s="64"/>
      <c r="B58" s="64"/>
      <c r="C58" s="64"/>
      <c r="D58" s="65">
        <f t="shared" si="6"/>
        <v>0</v>
      </c>
      <c r="E58" s="65">
        <f t="shared" si="6"/>
        <v>0</v>
      </c>
      <c r="F58" s="60">
        <f t="shared" si="7"/>
        <v>0</v>
      </c>
      <c r="G58" s="60">
        <f t="shared" si="7"/>
        <v>0</v>
      </c>
      <c r="H58" s="60">
        <f t="shared" si="8"/>
        <v>0</v>
      </c>
      <c r="I58" s="60">
        <f t="shared" si="9"/>
        <v>0</v>
      </c>
      <c r="J58" s="60">
        <f t="shared" si="10"/>
        <v>0</v>
      </c>
      <c r="K58" s="60">
        <f t="shared" si="11"/>
        <v>0</v>
      </c>
      <c r="L58" s="60">
        <f t="shared" si="12"/>
        <v>0</v>
      </c>
      <c r="M58" s="60">
        <f t="shared" ca="1" si="4"/>
        <v>-2.4804322692759161E-4</v>
      </c>
      <c r="N58" s="60">
        <f t="shared" ca="1" si="13"/>
        <v>0</v>
      </c>
      <c r="O58" s="74">
        <f t="shared" ca="1" si="14"/>
        <v>0</v>
      </c>
      <c r="P58" s="60">
        <f t="shared" ca="1" si="15"/>
        <v>0</v>
      </c>
      <c r="Q58" s="60">
        <f t="shared" ca="1" si="16"/>
        <v>0</v>
      </c>
      <c r="R58" s="29">
        <f t="shared" ca="1" si="5"/>
        <v>2.4804322692759161E-4</v>
      </c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</row>
    <row r="59" spans="1:35" x14ac:dyDescent="0.2">
      <c r="A59" s="64"/>
      <c r="B59" s="64"/>
      <c r="C59" s="64"/>
      <c r="D59" s="65">
        <f t="shared" si="6"/>
        <v>0</v>
      </c>
      <c r="E59" s="65">
        <f t="shared" si="6"/>
        <v>0</v>
      </c>
      <c r="F59" s="60">
        <f t="shared" si="7"/>
        <v>0</v>
      </c>
      <c r="G59" s="60">
        <f t="shared" si="7"/>
        <v>0</v>
      </c>
      <c r="H59" s="60">
        <f t="shared" si="8"/>
        <v>0</v>
      </c>
      <c r="I59" s="60">
        <f t="shared" si="9"/>
        <v>0</v>
      </c>
      <c r="J59" s="60">
        <f t="shared" si="10"/>
        <v>0</v>
      </c>
      <c r="K59" s="60">
        <f t="shared" si="11"/>
        <v>0</v>
      </c>
      <c r="L59" s="60">
        <f t="shared" si="12"/>
        <v>0</v>
      </c>
      <c r="M59" s="60">
        <f t="shared" ca="1" si="4"/>
        <v>-2.4804322692759161E-4</v>
      </c>
      <c r="N59" s="60">
        <f t="shared" ca="1" si="13"/>
        <v>0</v>
      </c>
      <c r="O59" s="74">
        <f t="shared" ca="1" si="14"/>
        <v>0</v>
      </c>
      <c r="P59" s="60">
        <f t="shared" ca="1" si="15"/>
        <v>0</v>
      </c>
      <c r="Q59" s="60">
        <f t="shared" ca="1" si="16"/>
        <v>0</v>
      </c>
      <c r="R59" s="29">
        <f t="shared" ca="1" si="5"/>
        <v>2.4804322692759161E-4</v>
      </c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</row>
    <row r="60" spans="1:35" x14ac:dyDescent="0.2">
      <c r="A60" s="64"/>
      <c r="B60" s="64"/>
      <c r="C60" s="64"/>
      <c r="D60" s="65">
        <f t="shared" si="6"/>
        <v>0</v>
      </c>
      <c r="E60" s="65">
        <f t="shared" si="6"/>
        <v>0</v>
      </c>
      <c r="F60" s="60">
        <f t="shared" si="7"/>
        <v>0</v>
      </c>
      <c r="G60" s="60">
        <f t="shared" si="7"/>
        <v>0</v>
      </c>
      <c r="H60" s="60">
        <f t="shared" si="8"/>
        <v>0</v>
      </c>
      <c r="I60" s="60">
        <f t="shared" si="9"/>
        <v>0</v>
      </c>
      <c r="J60" s="60">
        <f t="shared" si="10"/>
        <v>0</v>
      </c>
      <c r="K60" s="60">
        <f t="shared" si="11"/>
        <v>0</v>
      </c>
      <c r="L60" s="60">
        <f t="shared" si="12"/>
        <v>0</v>
      </c>
      <c r="M60" s="60">
        <f t="shared" ca="1" si="4"/>
        <v>-2.4804322692759161E-4</v>
      </c>
      <c r="N60" s="60">
        <f t="shared" ca="1" si="13"/>
        <v>0</v>
      </c>
      <c r="O60" s="74">
        <f t="shared" ca="1" si="14"/>
        <v>0</v>
      </c>
      <c r="P60" s="60">
        <f t="shared" ca="1" si="15"/>
        <v>0</v>
      </c>
      <c r="Q60" s="60">
        <f t="shared" ca="1" si="16"/>
        <v>0</v>
      </c>
      <c r="R60" s="29">
        <f t="shared" ca="1" si="5"/>
        <v>2.4804322692759161E-4</v>
      </c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</row>
    <row r="61" spans="1:35" x14ac:dyDescent="0.2">
      <c r="A61" s="64"/>
      <c r="B61" s="64"/>
      <c r="C61" s="64"/>
      <c r="D61" s="65">
        <f t="shared" si="6"/>
        <v>0</v>
      </c>
      <c r="E61" s="65">
        <f t="shared" si="6"/>
        <v>0</v>
      </c>
      <c r="F61" s="60">
        <f t="shared" si="7"/>
        <v>0</v>
      </c>
      <c r="G61" s="60">
        <f t="shared" si="7"/>
        <v>0</v>
      </c>
      <c r="H61" s="60">
        <f t="shared" si="8"/>
        <v>0</v>
      </c>
      <c r="I61" s="60">
        <f t="shared" si="9"/>
        <v>0</v>
      </c>
      <c r="J61" s="60">
        <f t="shared" si="10"/>
        <v>0</v>
      </c>
      <c r="K61" s="60">
        <f t="shared" si="11"/>
        <v>0</v>
      </c>
      <c r="L61" s="60">
        <f t="shared" si="12"/>
        <v>0</v>
      </c>
      <c r="M61" s="60">
        <f t="shared" ca="1" si="4"/>
        <v>-2.4804322692759161E-4</v>
      </c>
      <c r="N61" s="60">
        <f t="shared" ca="1" si="13"/>
        <v>0</v>
      </c>
      <c r="O61" s="74">
        <f t="shared" ca="1" si="14"/>
        <v>0</v>
      </c>
      <c r="P61" s="60">
        <f t="shared" ca="1" si="15"/>
        <v>0</v>
      </c>
      <c r="Q61" s="60">
        <f t="shared" ca="1" si="16"/>
        <v>0</v>
      </c>
      <c r="R61" s="29">
        <f t="shared" ca="1" si="5"/>
        <v>2.4804322692759161E-4</v>
      </c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</row>
    <row r="62" spans="1:35" x14ac:dyDescent="0.2">
      <c r="A62" s="64"/>
      <c r="B62" s="64"/>
      <c r="C62" s="64"/>
      <c r="D62" s="65">
        <f t="shared" si="6"/>
        <v>0</v>
      </c>
      <c r="E62" s="65">
        <f t="shared" si="6"/>
        <v>0</v>
      </c>
      <c r="F62" s="60">
        <f t="shared" si="7"/>
        <v>0</v>
      </c>
      <c r="G62" s="60">
        <f t="shared" si="7"/>
        <v>0</v>
      </c>
      <c r="H62" s="60">
        <f t="shared" si="8"/>
        <v>0</v>
      </c>
      <c r="I62" s="60">
        <f t="shared" si="9"/>
        <v>0</v>
      </c>
      <c r="J62" s="60">
        <f t="shared" si="10"/>
        <v>0</v>
      </c>
      <c r="K62" s="60">
        <f t="shared" si="11"/>
        <v>0</v>
      </c>
      <c r="L62" s="60">
        <f t="shared" si="12"/>
        <v>0</v>
      </c>
      <c r="M62" s="60">
        <f t="shared" ca="1" si="4"/>
        <v>-2.4804322692759161E-4</v>
      </c>
      <c r="N62" s="60">
        <f t="shared" ca="1" si="13"/>
        <v>0</v>
      </c>
      <c r="O62" s="74">
        <f t="shared" ca="1" si="14"/>
        <v>0</v>
      </c>
      <c r="P62" s="60">
        <f t="shared" ca="1" si="15"/>
        <v>0</v>
      </c>
      <c r="Q62" s="60">
        <f t="shared" ca="1" si="16"/>
        <v>0</v>
      </c>
      <c r="R62" s="29">
        <f t="shared" ca="1" si="5"/>
        <v>2.4804322692759161E-4</v>
      </c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</row>
    <row r="63" spans="1:35" x14ac:dyDescent="0.2">
      <c r="A63" s="64"/>
      <c r="B63" s="64"/>
      <c r="C63" s="64"/>
      <c r="D63" s="65">
        <f t="shared" si="6"/>
        <v>0</v>
      </c>
      <c r="E63" s="65">
        <f t="shared" si="6"/>
        <v>0</v>
      </c>
      <c r="F63" s="60">
        <f t="shared" si="7"/>
        <v>0</v>
      </c>
      <c r="G63" s="60">
        <f t="shared" si="7"/>
        <v>0</v>
      </c>
      <c r="H63" s="60">
        <f t="shared" si="8"/>
        <v>0</v>
      </c>
      <c r="I63" s="60">
        <f t="shared" si="9"/>
        <v>0</v>
      </c>
      <c r="J63" s="60">
        <f t="shared" si="10"/>
        <v>0</v>
      </c>
      <c r="K63" s="60">
        <f t="shared" si="11"/>
        <v>0</v>
      </c>
      <c r="L63" s="60">
        <f t="shared" si="12"/>
        <v>0</v>
      </c>
      <c r="M63" s="60">
        <f t="shared" ca="1" si="4"/>
        <v>-2.4804322692759161E-4</v>
      </c>
      <c r="N63" s="60">
        <f t="shared" ca="1" si="13"/>
        <v>0</v>
      </c>
      <c r="O63" s="74">
        <f t="shared" ca="1" si="14"/>
        <v>0</v>
      </c>
      <c r="P63" s="60">
        <f t="shared" ca="1" si="15"/>
        <v>0</v>
      </c>
      <c r="Q63" s="60">
        <f t="shared" ca="1" si="16"/>
        <v>0</v>
      </c>
      <c r="R63" s="29">
        <f t="shared" ca="1" si="5"/>
        <v>2.4804322692759161E-4</v>
      </c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</row>
    <row r="64" spans="1:35" x14ac:dyDescent="0.2">
      <c r="A64" s="64"/>
      <c r="B64" s="64"/>
      <c r="C64" s="64"/>
      <c r="D64" s="65">
        <f t="shared" si="6"/>
        <v>0</v>
      </c>
      <c r="E64" s="65">
        <f t="shared" si="6"/>
        <v>0</v>
      </c>
      <c r="F64" s="60">
        <f t="shared" si="7"/>
        <v>0</v>
      </c>
      <c r="G64" s="60">
        <f t="shared" si="7"/>
        <v>0</v>
      </c>
      <c r="H64" s="60">
        <f t="shared" si="8"/>
        <v>0</v>
      </c>
      <c r="I64" s="60">
        <f t="shared" si="9"/>
        <v>0</v>
      </c>
      <c r="J64" s="60">
        <f t="shared" si="10"/>
        <v>0</v>
      </c>
      <c r="K64" s="60">
        <f t="shared" si="11"/>
        <v>0</v>
      </c>
      <c r="L64" s="60">
        <f t="shared" si="12"/>
        <v>0</v>
      </c>
      <c r="M64" s="60">
        <f t="shared" ca="1" si="4"/>
        <v>-2.4804322692759161E-4</v>
      </c>
      <c r="N64" s="60">
        <f t="shared" ca="1" si="13"/>
        <v>0</v>
      </c>
      <c r="O64" s="74">
        <f t="shared" ca="1" si="14"/>
        <v>0</v>
      </c>
      <c r="P64" s="60">
        <f t="shared" ca="1" si="15"/>
        <v>0</v>
      </c>
      <c r="Q64" s="60">
        <f t="shared" ca="1" si="16"/>
        <v>0</v>
      </c>
      <c r="R64" s="29">
        <f t="shared" ca="1" si="5"/>
        <v>2.4804322692759161E-4</v>
      </c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</row>
    <row r="65" spans="1:35" x14ac:dyDescent="0.2">
      <c r="A65" s="64"/>
      <c r="B65" s="64"/>
      <c r="C65" s="64"/>
      <c r="D65" s="65">
        <f t="shared" si="6"/>
        <v>0</v>
      </c>
      <c r="E65" s="65">
        <f t="shared" si="6"/>
        <v>0</v>
      </c>
      <c r="F65" s="60">
        <f t="shared" si="7"/>
        <v>0</v>
      </c>
      <c r="G65" s="60">
        <f t="shared" si="7"/>
        <v>0</v>
      </c>
      <c r="H65" s="60">
        <f t="shared" si="8"/>
        <v>0</v>
      </c>
      <c r="I65" s="60">
        <f t="shared" si="9"/>
        <v>0</v>
      </c>
      <c r="J65" s="60">
        <f t="shared" si="10"/>
        <v>0</v>
      </c>
      <c r="K65" s="60">
        <f t="shared" si="11"/>
        <v>0</v>
      </c>
      <c r="L65" s="60">
        <f t="shared" si="12"/>
        <v>0</v>
      </c>
      <c r="M65" s="60">
        <f t="shared" ca="1" si="4"/>
        <v>-2.4804322692759161E-4</v>
      </c>
      <c r="N65" s="60">
        <f t="shared" ca="1" si="13"/>
        <v>0</v>
      </c>
      <c r="O65" s="74">
        <f t="shared" ca="1" si="14"/>
        <v>0</v>
      </c>
      <c r="P65" s="60">
        <f t="shared" ca="1" si="15"/>
        <v>0</v>
      </c>
      <c r="Q65" s="60">
        <f t="shared" ca="1" si="16"/>
        <v>0</v>
      </c>
      <c r="R65" s="29">
        <f t="shared" ca="1" si="5"/>
        <v>2.4804322692759161E-4</v>
      </c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</row>
    <row r="66" spans="1:35" x14ac:dyDescent="0.2">
      <c r="A66" s="64"/>
      <c r="B66" s="64"/>
      <c r="C66" s="64"/>
      <c r="D66" s="65">
        <f t="shared" si="6"/>
        <v>0</v>
      </c>
      <c r="E66" s="65">
        <f t="shared" si="6"/>
        <v>0</v>
      </c>
      <c r="F66" s="60">
        <f t="shared" si="7"/>
        <v>0</v>
      </c>
      <c r="G66" s="60">
        <f t="shared" si="7"/>
        <v>0</v>
      </c>
      <c r="H66" s="60">
        <f t="shared" si="8"/>
        <v>0</v>
      </c>
      <c r="I66" s="60">
        <f t="shared" si="9"/>
        <v>0</v>
      </c>
      <c r="J66" s="60">
        <f t="shared" si="10"/>
        <v>0</v>
      </c>
      <c r="K66" s="60">
        <f t="shared" si="11"/>
        <v>0</v>
      </c>
      <c r="L66" s="60">
        <f t="shared" si="12"/>
        <v>0</v>
      </c>
      <c r="M66" s="60">
        <f t="shared" ca="1" si="4"/>
        <v>-2.4804322692759161E-4</v>
      </c>
      <c r="N66" s="60">
        <f t="shared" ca="1" si="13"/>
        <v>0</v>
      </c>
      <c r="O66" s="74">
        <f t="shared" ca="1" si="14"/>
        <v>0</v>
      </c>
      <c r="P66" s="60">
        <f t="shared" ca="1" si="15"/>
        <v>0</v>
      </c>
      <c r="Q66" s="60">
        <f t="shared" ca="1" si="16"/>
        <v>0</v>
      </c>
      <c r="R66" s="29">
        <f t="shared" ca="1" si="5"/>
        <v>2.4804322692759161E-4</v>
      </c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</row>
    <row r="67" spans="1:35" x14ac:dyDescent="0.2">
      <c r="A67" s="64"/>
      <c r="B67" s="64"/>
      <c r="C67" s="64"/>
      <c r="D67" s="65">
        <f t="shared" si="6"/>
        <v>0</v>
      </c>
      <c r="E67" s="65">
        <f t="shared" si="6"/>
        <v>0</v>
      </c>
      <c r="F67" s="60">
        <f t="shared" si="7"/>
        <v>0</v>
      </c>
      <c r="G67" s="60">
        <f t="shared" si="7"/>
        <v>0</v>
      </c>
      <c r="H67" s="60">
        <f t="shared" si="8"/>
        <v>0</v>
      </c>
      <c r="I67" s="60">
        <f t="shared" si="9"/>
        <v>0</v>
      </c>
      <c r="J67" s="60">
        <f t="shared" si="10"/>
        <v>0</v>
      </c>
      <c r="K67" s="60">
        <f t="shared" si="11"/>
        <v>0</v>
      </c>
      <c r="L67" s="60">
        <f t="shared" si="12"/>
        <v>0</v>
      </c>
      <c r="M67" s="60">
        <f t="shared" ca="1" si="4"/>
        <v>-2.4804322692759161E-4</v>
      </c>
      <c r="N67" s="60">
        <f t="shared" ca="1" si="13"/>
        <v>0</v>
      </c>
      <c r="O67" s="74">
        <f t="shared" ca="1" si="14"/>
        <v>0</v>
      </c>
      <c r="P67" s="60">
        <f t="shared" ca="1" si="15"/>
        <v>0</v>
      </c>
      <c r="Q67" s="60">
        <f t="shared" ca="1" si="16"/>
        <v>0</v>
      </c>
      <c r="R67" s="29">
        <f t="shared" ca="1" si="5"/>
        <v>2.4804322692759161E-4</v>
      </c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</row>
    <row r="68" spans="1:35" x14ac:dyDescent="0.2">
      <c r="A68" s="64"/>
      <c r="B68" s="64"/>
      <c r="C68" s="64"/>
      <c r="D68" s="65">
        <f t="shared" si="6"/>
        <v>0</v>
      </c>
      <c r="E68" s="65">
        <f t="shared" si="6"/>
        <v>0</v>
      </c>
      <c r="F68" s="60">
        <f t="shared" si="7"/>
        <v>0</v>
      </c>
      <c r="G68" s="60">
        <f t="shared" si="7"/>
        <v>0</v>
      </c>
      <c r="H68" s="60">
        <f t="shared" si="8"/>
        <v>0</v>
      </c>
      <c r="I68" s="60">
        <f t="shared" si="9"/>
        <v>0</v>
      </c>
      <c r="J68" s="60">
        <f t="shared" si="10"/>
        <v>0</v>
      </c>
      <c r="K68" s="60">
        <f t="shared" si="11"/>
        <v>0</v>
      </c>
      <c r="L68" s="60">
        <f t="shared" si="12"/>
        <v>0</v>
      </c>
      <c r="M68" s="60">
        <f t="shared" ca="1" si="4"/>
        <v>-2.4804322692759161E-4</v>
      </c>
      <c r="N68" s="60">
        <f t="shared" ca="1" si="13"/>
        <v>0</v>
      </c>
      <c r="O68" s="74">
        <f t="shared" ca="1" si="14"/>
        <v>0</v>
      </c>
      <c r="P68" s="60">
        <f t="shared" ca="1" si="15"/>
        <v>0</v>
      </c>
      <c r="Q68" s="60">
        <f t="shared" ca="1" si="16"/>
        <v>0</v>
      </c>
      <c r="R68" s="29">
        <f t="shared" ca="1" si="5"/>
        <v>2.4804322692759161E-4</v>
      </c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</row>
    <row r="69" spans="1:35" x14ac:dyDescent="0.2">
      <c r="A69" s="64"/>
      <c r="B69" s="64"/>
      <c r="C69" s="64"/>
      <c r="D69" s="65">
        <f t="shared" si="6"/>
        <v>0</v>
      </c>
      <c r="E69" s="65">
        <f t="shared" si="6"/>
        <v>0</v>
      </c>
      <c r="F69" s="60">
        <f t="shared" si="7"/>
        <v>0</v>
      </c>
      <c r="G69" s="60">
        <f t="shared" si="7"/>
        <v>0</v>
      </c>
      <c r="H69" s="60">
        <f t="shared" si="8"/>
        <v>0</v>
      </c>
      <c r="I69" s="60">
        <f t="shared" si="9"/>
        <v>0</v>
      </c>
      <c r="J69" s="60">
        <f t="shared" si="10"/>
        <v>0</v>
      </c>
      <c r="K69" s="60">
        <f t="shared" si="11"/>
        <v>0</v>
      </c>
      <c r="L69" s="60">
        <f t="shared" si="12"/>
        <v>0</v>
      </c>
      <c r="M69" s="60">
        <f t="shared" ca="1" si="4"/>
        <v>-2.4804322692759161E-4</v>
      </c>
      <c r="N69" s="60">
        <f t="shared" ca="1" si="13"/>
        <v>0</v>
      </c>
      <c r="O69" s="74">
        <f t="shared" ca="1" si="14"/>
        <v>0</v>
      </c>
      <c r="P69" s="60">
        <f t="shared" ca="1" si="15"/>
        <v>0</v>
      </c>
      <c r="Q69" s="60">
        <f t="shared" ca="1" si="16"/>
        <v>0</v>
      </c>
      <c r="R69" s="29">
        <f t="shared" ca="1" si="5"/>
        <v>2.4804322692759161E-4</v>
      </c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</row>
    <row r="70" spans="1:35" x14ac:dyDescent="0.2">
      <c r="A70" s="64"/>
      <c r="B70" s="64"/>
      <c r="C70" s="64"/>
      <c r="D70" s="65">
        <f t="shared" si="6"/>
        <v>0</v>
      </c>
      <c r="E70" s="65">
        <f t="shared" si="6"/>
        <v>0</v>
      </c>
      <c r="F70" s="60">
        <f t="shared" si="7"/>
        <v>0</v>
      </c>
      <c r="G70" s="60">
        <f t="shared" si="7"/>
        <v>0</v>
      </c>
      <c r="H70" s="60">
        <f t="shared" si="8"/>
        <v>0</v>
      </c>
      <c r="I70" s="60">
        <f t="shared" si="9"/>
        <v>0</v>
      </c>
      <c r="J70" s="60">
        <f t="shared" si="10"/>
        <v>0</v>
      </c>
      <c r="K70" s="60">
        <f t="shared" si="11"/>
        <v>0</v>
      </c>
      <c r="L70" s="60">
        <f t="shared" si="12"/>
        <v>0</v>
      </c>
      <c r="M70" s="60">
        <f t="shared" ca="1" si="4"/>
        <v>-2.4804322692759161E-4</v>
      </c>
      <c r="N70" s="60">
        <f t="shared" ca="1" si="13"/>
        <v>0</v>
      </c>
      <c r="O70" s="74">
        <f t="shared" ca="1" si="14"/>
        <v>0</v>
      </c>
      <c r="P70" s="60">
        <f t="shared" ca="1" si="15"/>
        <v>0</v>
      </c>
      <c r="Q70" s="60">
        <f t="shared" ca="1" si="16"/>
        <v>0</v>
      </c>
      <c r="R70" s="29">
        <f t="shared" ca="1" si="5"/>
        <v>2.4804322692759161E-4</v>
      </c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</row>
    <row r="71" spans="1:35" x14ac:dyDescent="0.2">
      <c r="A71" s="64"/>
      <c r="B71" s="64"/>
      <c r="C71" s="64"/>
      <c r="D71" s="65">
        <f t="shared" si="6"/>
        <v>0</v>
      </c>
      <c r="E71" s="65">
        <f t="shared" si="6"/>
        <v>0</v>
      </c>
      <c r="F71" s="60">
        <f t="shared" si="7"/>
        <v>0</v>
      </c>
      <c r="G71" s="60">
        <f t="shared" si="7"/>
        <v>0</v>
      </c>
      <c r="H71" s="60">
        <f t="shared" si="8"/>
        <v>0</v>
      </c>
      <c r="I71" s="60">
        <f t="shared" si="9"/>
        <v>0</v>
      </c>
      <c r="J71" s="60">
        <f t="shared" si="10"/>
        <v>0</v>
      </c>
      <c r="K71" s="60">
        <f t="shared" si="11"/>
        <v>0</v>
      </c>
      <c r="L71" s="60">
        <f t="shared" si="12"/>
        <v>0</v>
      </c>
      <c r="M71" s="60">
        <f t="shared" ca="1" si="4"/>
        <v>-2.4804322692759161E-4</v>
      </c>
      <c r="N71" s="60">
        <f t="shared" ca="1" si="13"/>
        <v>0</v>
      </c>
      <c r="O71" s="74">
        <f t="shared" ca="1" si="14"/>
        <v>0</v>
      </c>
      <c r="P71" s="60">
        <f t="shared" ca="1" si="15"/>
        <v>0</v>
      </c>
      <c r="Q71" s="60">
        <f t="shared" ca="1" si="16"/>
        <v>0</v>
      </c>
      <c r="R71" s="29">
        <f t="shared" ca="1" si="5"/>
        <v>2.4804322692759161E-4</v>
      </c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</row>
    <row r="72" spans="1:35" x14ac:dyDescent="0.2">
      <c r="A72" s="64"/>
      <c r="B72" s="64"/>
      <c r="C72" s="64"/>
      <c r="D72" s="65">
        <f t="shared" si="6"/>
        <v>0</v>
      </c>
      <c r="E72" s="65">
        <f t="shared" si="6"/>
        <v>0</v>
      </c>
      <c r="F72" s="60">
        <f t="shared" si="7"/>
        <v>0</v>
      </c>
      <c r="G72" s="60">
        <f t="shared" si="7"/>
        <v>0</v>
      </c>
      <c r="H72" s="60">
        <f t="shared" si="8"/>
        <v>0</v>
      </c>
      <c r="I72" s="60">
        <f t="shared" si="9"/>
        <v>0</v>
      </c>
      <c r="J72" s="60">
        <f t="shared" si="10"/>
        <v>0</v>
      </c>
      <c r="K72" s="60">
        <f t="shared" si="11"/>
        <v>0</v>
      </c>
      <c r="L72" s="60">
        <f t="shared" si="12"/>
        <v>0</v>
      </c>
      <c r="M72" s="60">
        <f t="shared" ca="1" si="4"/>
        <v>-2.4804322692759161E-4</v>
      </c>
      <c r="N72" s="60">
        <f t="shared" ca="1" si="13"/>
        <v>0</v>
      </c>
      <c r="O72" s="74">
        <f t="shared" ca="1" si="14"/>
        <v>0</v>
      </c>
      <c r="P72" s="60">
        <f t="shared" ca="1" si="15"/>
        <v>0</v>
      </c>
      <c r="Q72" s="60">
        <f t="shared" ca="1" si="16"/>
        <v>0</v>
      </c>
      <c r="R72" s="29">
        <f t="shared" ca="1" si="5"/>
        <v>2.4804322692759161E-4</v>
      </c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</row>
    <row r="73" spans="1:35" x14ac:dyDescent="0.2">
      <c r="A73" s="64"/>
      <c r="B73" s="64"/>
      <c r="C73" s="64"/>
      <c r="D73" s="65">
        <f t="shared" si="6"/>
        <v>0</v>
      </c>
      <c r="E73" s="65">
        <f t="shared" si="6"/>
        <v>0</v>
      </c>
      <c r="F73" s="60">
        <f t="shared" si="7"/>
        <v>0</v>
      </c>
      <c r="G73" s="60">
        <f t="shared" si="7"/>
        <v>0</v>
      </c>
      <c r="H73" s="60">
        <f t="shared" si="8"/>
        <v>0</v>
      </c>
      <c r="I73" s="60">
        <f t="shared" si="9"/>
        <v>0</v>
      </c>
      <c r="J73" s="60">
        <f t="shared" si="10"/>
        <v>0</v>
      </c>
      <c r="K73" s="60">
        <f t="shared" si="11"/>
        <v>0</v>
      </c>
      <c r="L73" s="60">
        <f t="shared" si="12"/>
        <v>0</v>
      </c>
      <c r="M73" s="60">
        <f t="shared" ca="1" si="4"/>
        <v>-2.4804322692759161E-4</v>
      </c>
      <c r="N73" s="60">
        <f t="shared" ca="1" si="13"/>
        <v>0</v>
      </c>
      <c r="O73" s="74">
        <f t="shared" ca="1" si="14"/>
        <v>0</v>
      </c>
      <c r="P73" s="60">
        <f t="shared" ca="1" si="15"/>
        <v>0</v>
      </c>
      <c r="Q73" s="60">
        <f t="shared" ca="1" si="16"/>
        <v>0</v>
      </c>
      <c r="R73" s="29">
        <f t="shared" ca="1" si="5"/>
        <v>2.4804322692759161E-4</v>
      </c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</row>
    <row r="74" spans="1:35" x14ac:dyDescent="0.2">
      <c r="A74" s="64"/>
      <c r="B74" s="64"/>
      <c r="C74" s="64"/>
      <c r="D74" s="65">
        <f t="shared" si="6"/>
        <v>0</v>
      </c>
      <c r="E74" s="65">
        <f t="shared" si="6"/>
        <v>0</v>
      </c>
      <c r="F74" s="60">
        <f t="shared" si="7"/>
        <v>0</v>
      </c>
      <c r="G74" s="60">
        <f t="shared" si="7"/>
        <v>0</v>
      </c>
      <c r="H74" s="60">
        <f t="shared" si="8"/>
        <v>0</v>
      </c>
      <c r="I74" s="60">
        <f t="shared" si="9"/>
        <v>0</v>
      </c>
      <c r="J74" s="60">
        <f t="shared" si="10"/>
        <v>0</v>
      </c>
      <c r="K74" s="60">
        <f t="shared" si="11"/>
        <v>0</v>
      </c>
      <c r="L74" s="60">
        <f t="shared" si="12"/>
        <v>0</v>
      </c>
      <c r="M74" s="60">
        <f t="shared" ca="1" si="4"/>
        <v>-2.4804322692759161E-4</v>
      </c>
      <c r="N74" s="60">
        <f t="shared" ca="1" si="13"/>
        <v>0</v>
      </c>
      <c r="O74" s="74">
        <f t="shared" ca="1" si="14"/>
        <v>0</v>
      </c>
      <c r="P74" s="60">
        <f t="shared" ca="1" si="15"/>
        <v>0</v>
      </c>
      <c r="Q74" s="60">
        <f t="shared" ca="1" si="16"/>
        <v>0</v>
      </c>
      <c r="R74" s="29">
        <f t="shared" ca="1" si="5"/>
        <v>2.4804322692759161E-4</v>
      </c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</row>
    <row r="75" spans="1:35" x14ac:dyDescent="0.2">
      <c r="A75" s="64"/>
      <c r="B75" s="64"/>
      <c r="C75" s="64"/>
      <c r="D75" s="65">
        <f t="shared" si="6"/>
        <v>0</v>
      </c>
      <c r="E75" s="65">
        <f t="shared" si="6"/>
        <v>0</v>
      </c>
      <c r="F75" s="60">
        <f t="shared" si="7"/>
        <v>0</v>
      </c>
      <c r="G75" s="60">
        <f t="shared" si="7"/>
        <v>0</v>
      </c>
      <c r="H75" s="60">
        <f t="shared" si="8"/>
        <v>0</v>
      </c>
      <c r="I75" s="60">
        <f t="shared" si="9"/>
        <v>0</v>
      </c>
      <c r="J75" s="60">
        <f t="shared" si="10"/>
        <v>0</v>
      </c>
      <c r="K75" s="60">
        <f t="shared" si="11"/>
        <v>0</v>
      </c>
      <c r="L75" s="60">
        <f t="shared" si="12"/>
        <v>0</v>
      </c>
      <c r="M75" s="60">
        <f t="shared" ca="1" si="4"/>
        <v>-2.4804322692759161E-4</v>
      </c>
      <c r="N75" s="60">
        <f t="shared" ca="1" si="13"/>
        <v>0</v>
      </c>
      <c r="O75" s="74">
        <f t="shared" ca="1" si="14"/>
        <v>0</v>
      </c>
      <c r="P75" s="60">
        <f t="shared" ca="1" si="15"/>
        <v>0</v>
      </c>
      <c r="Q75" s="60">
        <f t="shared" ca="1" si="16"/>
        <v>0</v>
      </c>
      <c r="R75" s="29">
        <f t="shared" ca="1" si="5"/>
        <v>2.4804322692759161E-4</v>
      </c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</row>
    <row r="76" spans="1:35" x14ac:dyDescent="0.2">
      <c r="A76" s="64"/>
      <c r="B76" s="64"/>
      <c r="C76" s="64"/>
      <c r="D76" s="65">
        <f t="shared" si="6"/>
        <v>0</v>
      </c>
      <c r="E76" s="65">
        <f t="shared" si="6"/>
        <v>0</v>
      </c>
      <c r="F76" s="60">
        <f t="shared" si="7"/>
        <v>0</v>
      </c>
      <c r="G76" s="60">
        <f t="shared" si="7"/>
        <v>0</v>
      </c>
      <c r="H76" s="60">
        <f t="shared" si="8"/>
        <v>0</v>
      </c>
      <c r="I76" s="60">
        <f t="shared" si="9"/>
        <v>0</v>
      </c>
      <c r="J76" s="60">
        <f t="shared" si="10"/>
        <v>0</v>
      </c>
      <c r="K76" s="60">
        <f t="shared" si="11"/>
        <v>0</v>
      </c>
      <c r="L76" s="60">
        <f t="shared" si="12"/>
        <v>0</v>
      </c>
      <c r="M76" s="60">
        <f t="shared" ca="1" si="4"/>
        <v>-2.4804322692759161E-4</v>
      </c>
      <c r="N76" s="60">
        <f t="shared" ca="1" si="13"/>
        <v>0</v>
      </c>
      <c r="O76" s="74">
        <f t="shared" ca="1" si="14"/>
        <v>0</v>
      </c>
      <c r="P76" s="60">
        <f t="shared" ca="1" si="15"/>
        <v>0</v>
      </c>
      <c r="Q76" s="60">
        <f t="shared" ca="1" si="16"/>
        <v>0</v>
      </c>
      <c r="R76" s="29">
        <f t="shared" ca="1" si="5"/>
        <v>2.4804322692759161E-4</v>
      </c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</row>
    <row r="77" spans="1:35" x14ac:dyDescent="0.2">
      <c r="A77" s="64"/>
      <c r="B77" s="64"/>
      <c r="C77" s="64"/>
      <c r="D77" s="65">
        <f t="shared" si="6"/>
        <v>0</v>
      </c>
      <c r="E77" s="65">
        <f t="shared" si="6"/>
        <v>0</v>
      </c>
      <c r="F77" s="60">
        <f t="shared" si="7"/>
        <v>0</v>
      </c>
      <c r="G77" s="60">
        <f t="shared" si="7"/>
        <v>0</v>
      </c>
      <c r="H77" s="60">
        <f t="shared" si="8"/>
        <v>0</v>
      </c>
      <c r="I77" s="60">
        <f t="shared" si="9"/>
        <v>0</v>
      </c>
      <c r="J77" s="60">
        <f t="shared" si="10"/>
        <v>0</v>
      </c>
      <c r="K77" s="60">
        <f t="shared" si="11"/>
        <v>0</v>
      </c>
      <c r="L77" s="60">
        <f t="shared" si="12"/>
        <v>0</v>
      </c>
      <c r="M77" s="60">
        <f t="shared" ca="1" si="4"/>
        <v>-2.4804322692759161E-4</v>
      </c>
      <c r="N77" s="60">
        <f t="shared" ca="1" si="13"/>
        <v>0</v>
      </c>
      <c r="O77" s="74">
        <f t="shared" ca="1" si="14"/>
        <v>0</v>
      </c>
      <c r="P77" s="60">
        <f t="shared" ca="1" si="15"/>
        <v>0</v>
      </c>
      <c r="Q77" s="60">
        <f t="shared" ca="1" si="16"/>
        <v>0</v>
      </c>
      <c r="R77" s="29">
        <f t="shared" ca="1" si="5"/>
        <v>2.4804322692759161E-4</v>
      </c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</row>
    <row r="78" spans="1:35" x14ac:dyDescent="0.2">
      <c r="A78" s="64"/>
      <c r="B78" s="64"/>
      <c r="C78" s="64"/>
      <c r="D78" s="65">
        <f t="shared" si="6"/>
        <v>0</v>
      </c>
      <c r="E78" s="65">
        <f t="shared" si="6"/>
        <v>0</v>
      </c>
      <c r="F78" s="60">
        <f t="shared" si="7"/>
        <v>0</v>
      </c>
      <c r="G78" s="60">
        <f t="shared" si="7"/>
        <v>0</v>
      </c>
      <c r="H78" s="60">
        <f t="shared" si="8"/>
        <v>0</v>
      </c>
      <c r="I78" s="60">
        <f t="shared" si="9"/>
        <v>0</v>
      </c>
      <c r="J78" s="60">
        <f t="shared" si="10"/>
        <v>0</v>
      </c>
      <c r="K78" s="60">
        <f t="shared" si="11"/>
        <v>0</v>
      </c>
      <c r="L78" s="60">
        <f t="shared" si="12"/>
        <v>0</v>
      </c>
      <c r="M78" s="60">
        <f t="shared" ca="1" si="4"/>
        <v>-2.4804322692759161E-4</v>
      </c>
      <c r="N78" s="60">
        <f t="shared" ca="1" si="13"/>
        <v>0</v>
      </c>
      <c r="O78" s="74">
        <f t="shared" ca="1" si="14"/>
        <v>0</v>
      </c>
      <c r="P78" s="60">
        <f t="shared" ca="1" si="15"/>
        <v>0</v>
      </c>
      <c r="Q78" s="60">
        <f t="shared" ca="1" si="16"/>
        <v>0</v>
      </c>
      <c r="R78" s="29">
        <f t="shared" ca="1" si="5"/>
        <v>2.4804322692759161E-4</v>
      </c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</row>
    <row r="79" spans="1:35" x14ac:dyDescent="0.2">
      <c r="A79" s="64"/>
      <c r="B79" s="64"/>
      <c r="C79" s="64"/>
      <c r="D79" s="65">
        <f t="shared" si="6"/>
        <v>0</v>
      </c>
      <c r="E79" s="65">
        <f t="shared" si="6"/>
        <v>0</v>
      </c>
      <c r="F79" s="60">
        <f t="shared" si="7"/>
        <v>0</v>
      </c>
      <c r="G79" s="60">
        <f t="shared" si="7"/>
        <v>0</v>
      </c>
      <c r="H79" s="60">
        <f t="shared" si="8"/>
        <v>0</v>
      </c>
      <c r="I79" s="60">
        <f t="shared" si="9"/>
        <v>0</v>
      </c>
      <c r="J79" s="60">
        <f t="shared" si="10"/>
        <v>0</v>
      </c>
      <c r="K79" s="60">
        <f t="shared" si="11"/>
        <v>0</v>
      </c>
      <c r="L79" s="60">
        <f t="shared" si="12"/>
        <v>0</v>
      </c>
      <c r="M79" s="60">
        <f t="shared" ca="1" si="4"/>
        <v>-2.4804322692759161E-4</v>
      </c>
      <c r="N79" s="60">
        <f t="shared" ca="1" si="13"/>
        <v>0</v>
      </c>
      <c r="O79" s="74">
        <f t="shared" ca="1" si="14"/>
        <v>0</v>
      </c>
      <c r="P79" s="60">
        <f t="shared" ca="1" si="15"/>
        <v>0</v>
      </c>
      <c r="Q79" s="60">
        <f t="shared" ca="1" si="16"/>
        <v>0</v>
      </c>
      <c r="R79" s="29">
        <f t="shared" ca="1" si="5"/>
        <v>2.4804322692759161E-4</v>
      </c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</row>
    <row r="80" spans="1:35" x14ac:dyDescent="0.2">
      <c r="A80" s="64"/>
      <c r="B80" s="64"/>
      <c r="C80" s="64"/>
      <c r="D80" s="65">
        <f t="shared" si="6"/>
        <v>0</v>
      </c>
      <c r="E80" s="65">
        <f t="shared" si="6"/>
        <v>0</v>
      </c>
      <c r="F80" s="60">
        <f t="shared" si="7"/>
        <v>0</v>
      </c>
      <c r="G80" s="60">
        <f t="shared" si="7"/>
        <v>0</v>
      </c>
      <c r="H80" s="60">
        <f t="shared" si="8"/>
        <v>0</v>
      </c>
      <c r="I80" s="60">
        <f t="shared" si="9"/>
        <v>0</v>
      </c>
      <c r="J80" s="60">
        <f t="shared" si="10"/>
        <v>0</v>
      </c>
      <c r="K80" s="60">
        <f t="shared" si="11"/>
        <v>0</v>
      </c>
      <c r="L80" s="60">
        <f t="shared" si="12"/>
        <v>0</v>
      </c>
      <c r="M80" s="60">
        <f t="shared" ca="1" si="4"/>
        <v>-2.4804322692759161E-4</v>
      </c>
      <c r="N80" s="60">
        <f t="shared" ca="1" si="13"/>
        <v>0</v>
      </c>
      <c r="O80" s="74">
        <f t="shared" ca="1" si="14"/>
        <v>0</v>
      </c>
      <c r="P80" s="60">
        <f t="shared" ca="1" si="15"/>
        <v>0</v>
      </c>
      <c r="Q80" s="60">
        <f t="shared" ca="1" si="16"/>
        <v>0</v>
      </c>
      <c r="R80" s="29">
        <f t="shared" ca="1" si="5"/>
        <v>2.4804322692759161E-4</v>
      </c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</row>
    <row r="81" spans="1:35" x14ac:dyDescent="0.2">
      <c r="A81" s="64"/>
      <c r="B81" s="64"/>
      <c r="C81" s="64"/>
      <c r="D81" s="65">
        <f t="shared" si="6"/>
        <v>0</v>
      </c>
      <c r="E81" s="65">
        <f t="shared" si="6"/>
        <v>0</v>
      </c>
      <c r="F81" s="60">
        <f t="shared" si="7"/>
        <v>0</v>
      </c>
      <c r="G81" s="60">
        <f t="shared" si="7"/>
        <v>0</v>
      </c>
      <c r="H81" s="60">
        <f t="shared" si="8"/>
        <v>0</v>
      </c>
      <c r="I81" s="60">
        <f t="shared" si="9"/>
        <v>0</v>
      </c>
      <c r="J81" s="60">
        <f t="shared" si="10"/>
        <v>0</v>
      </c>
      <c r="K81" s="60">
        <f t="shared" si="11"/>
        <v>0</v>
      </c>
      <c r="L81" s="60">
        <f t="shared" si="12"/>
        <v>0</v>
      </c>
      <c r="M81" s="60">
        <f t="shared" ca="1" si="4"/>
        <v>-2.4804322692759161E-4</v>
      </c>
      <c r="N81" s="60">
        <f t="shared" ca="1" si="13"/>
        <v>0</v>
      </c>
      <c r="O81" s="74">
        <f t="shared" ca="1" si="14"/>
        <v>0</v>
      </c>
      <c r="P81" s="60">
        <f t="shared" ca="1" si="15"/>
        <v>0</v>
      </c>
      <c r="Q81" s="60">
        <f t="shared" ca="1" si="16"/>
        <v>0</v>
      </c>
      <c r="R81" s="29">
        <f t="shared" ca="1" si="5"/>
        <v>2.4804322692759161E-4</v>
      </c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</row>
    <row r="82" spans="1:35" x14ac:dyDescent="0.2">
      <c r="A82" s="64"/>
      <c r="B82" s="64"/>
      <c r="C82" s="64"/>
      <c r="D82" s="65">
        <f t="shared" si="6"/>
        <v>0</v>
      </c>
      <c r="E82" s="65">
        <f t="shared" si="6"/>
        <v>0</v>
      </c>
      <c r="F82" s="60">
        <f t="shared" si="7"/>
        <v>0</v>
      </c>
      <c r="G82" s="60">
        <f t="shared" si="7"/>
        <v>0</v>
      </c>
      <c r="H82" s="60">
        <f t="shared" si="8"/>
        <v>0</v>
      </c>
      <c r="I82" s="60">
        <f t="shared" si="9"/>
        <v>0</v>
      </c>
      <c r="J82" s="60">
        <f t="shared" si="10"/>
        <v>0</v>
      </c>
      <c r="K82" s="60">
        <f t="shared" si="11"/>
        <v>0</v>
      </c>
      <c r="L82" s="60">
        <f t="shared" si="12"/>
        <v>0</v>
      </c>
      <c r="M82" s="60">
        <f t="shared" ca="1" si="4"/>
        <v>-2.4804322692759161E-4</v>
      </c>
      <c r="N82" s="60">
        <f t="shared" ca="1" si="13"/>
        <v>0</v>
      </c>
      <c r="O82" s="74">
        <f t="shared" ca="1" si="14"/>
        <v>0</v>
      </c>
      <c r="P82" s="60">
        <f t="shared" ca="1" si="15"/>
        <v>0</v>
      </c>
      <c r="Q82" s="60">
        <f t="shared" ca="1" si="16"/>
        <v>0</v>
      </c>
      <c r="R82" s="29">
        <f t="shared" ca="1" si="5"/>
        <v>2.4804322692759161E-4</v>
      </c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</row>
    <row r="83" spans="1:35" x14ac:dyDescent="0.2">
      <c r="A83" s="64"/>
      <c r="B83" s="64"/>
      <c r="C83" s="64"/>
      <c r="D83" s="65">
        <f t="shared" si="6"/>
        <v>0</v>
      </c>
      <c r="E83" s="65">
        <f t="shared" si="6"/>
        <v>0</v>
      </c>
      <c r="F83" s="60">
        <f t="shared" si="7"/>
        <v>0</v>
      </c>
      <c r="G83" s="60">
        <f t="shared" si="7"/>
        <v>0</v>
      </c>
      <c r="H83" s="60">
        <f t="shared" si="8"/>
        <v>0</v>
      </c>
      <c r="I83" s="60">
        <f t="shared" si="9"/>
        <v>0</v>
      </c>
      <c r="J83" s="60">
        <f t="shared" si="10"/>
        <v>0</v>
      </c>
      <c r="K83" s="60">
        <f t="shared" si="11"/>
        <v>0</v>
      </c>
      <c r="L83" s="60">
        <f t="shared" si="12"/>
        <v>0</v>
      </c>
      <c r="M83" s="60">
        <f t="shared" ca="1" si="4"/>
        <v>-2.4804322692759161E-4</v>
      </c>
      <c r="N83" s="60">
        <f t="shared" ca="1" si="13"/>
        <v>0</v>
      </c>
      <c r="O83" s="74">
        <f t="shared" ca="1" si="14"/>
        <v>0</v>
      </c>
      <c r="P83" s="60">
        <f t="shared" ca="1" si="15"/>
        <v>0</v>
      </c>
      <c r="Q83" s="60">
        <f t="shared" ca="1" si="16"/>
        <v>0</v>
      </c>
      <c r="R83" s="29">
        <f t="shared" ca="1" si="5"/>
        <v>2.4804322692759161E-4</v>
      </c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</row>
    <row r="84" spans="1:35" x14ac:dyDescent="0.2">
      <c r="A84" s="64"/>
      <c r="B84" s="64"/>
      <c r="C84" s="64"/>
      <c r="D84" s="65">
        <f t="shared" si="6"/>
        <v>0</v>
      </c>
      <c r="E84" s="65">
        <f t="shared" si="6"/>
        <v>0</v>
      </c>
      <c r="F84" s="60">
        <f t="shared" si="7"/>
        <v>0</v>
      </c>
      <c r="G84" s="60">
        <f t="shared" si="7"/>
        <v>0</v>
      </c>
      <c r="H84" s="60">
        <f t="shared" si="8"/>
        <v>0</v>
      </c>
      <c r="I84" s="60">
        <f t="shared" si="9"/>
        <v>0</v>
      </c>
      <c r="J84" s="60">
        <f t="shared" si="10"/>
        <v>0</v>
      </c>
      <c r="K84" s="60">
        <f t="shared" si="11"/>
        <v>0</v>
      </c>
      <c r="L84" s="60">
        <f t="shared" si="12"/>
        <v>0</v>
      </c>
      <c r="M84" s="60">
        <f t="shared" ca="1" si="4"/>
        <v>-2.4804322692759161E-4</v>
      </c>
      <c r="N84" s="60">
        <f t="shared" ca="1" si="13"/>
        <v>0</v>
      </c>
      <c r="O84" s="74">
        <f t="shared" ca="1" si="14"/>
        <v>0</v>
      </c>
      <c r="P84" s="60">
        <f t="shared" ca="1" si="15"/>
        <v>0</v>
      </c>
      <c r="Q84" s="60">
        <f t="shared" ca="1" si="16"/>
        <v>0</v>
      </c>
      <c r="R84" s="29">
        <f t="shared" ca="1" si="5"/>
        <v>2.4804322692759161E-4</v>
      </c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</row>
    <row r="85" spans="1:35" x14ac:dyDescent="0.2">
      <c r="A85" s="64"/>
      <c r="B85" s="64"/>
      <c r="C85" s="64"/>
      <c r="D85" s="65">
        <f t="shared" si="6"/>
        <v>0</v>
      </c>
      <c r="E85" s="65">
        <f t="shared" si="6"/>
        <v>0</v>
      </c>
      <c r="F85" s="60">
        <f t="shared" si="7"/>
        <v>0</v>
      </c>
      <c r="G85" s="60">
        <f t="shared" si="7"/>
        <v>0</v>
      </c>
      <c r="H85" s="60">
        <f t="shared" si="8"/>
        <v>0</v>
      </c>
      <c r="I85" s="60">
        <f t="shared" si="9"/>
        <v>0</v>
      </c>
      <c r="J85" s="60">
        <f t="shared" si="10"/>
        <v>0</v>
      </c>
      <c r="K85" s="60">
        <f t="shared" si="11"/>
        <v>0</v>
      </c>
      <c r="L85" s="60">
        <f t="shared" si="12"/>
        <v>0</v>
      </c>
      <c r="M85" s="60">
        <f t="shared" ref="M85:M148" ca="1" si="17">+E$4+E$5*D85+E$6*D85^2</f>
        <v>-2.4804322692759161E-4</v>
      </c>
      <c r="N85" s="60">
        <f t="shared" ca="1" si="13"/>
        <v>0</v>
      </c>
      <c r="O85" s="74">
        <f t="shared" ca="1" si="14"/>
        <v>0</v>
      </c>
      <c r="P85" s="60">
        <f t="shared" ca="1" si="15"/>
        <v>0</v>
      </c>
      <c r="Q85" s="60">
        <f t="shared" ca="1" si="16"/>
        <v>0</v>
      </c>
      <c r="R85" s="29">
        <f t="shared" ref="R85:R148" ca="1" si="18">+E85-M85</f>
        <v>2.4804322692759161E-4</v>
      </c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</row>
    <row r="86" spans="1:35" x14ac:dyDescent="0.2">
      <c r="A86" s="64"/>
      <c r="B86" s="64"/>
      <c r="C86" s="64"/>
      <c r="D86" s="65">
        <f t="shared" ref="D86:E144" si="19">A86/A$18</f>
        <v>0</v>
      </c>
      <c r="E86" s="65">
        <f t="shared" si="19"/>
        <v>0</v>
      </c>
      <c r="F86" s="60">
        <f t="shared" ref="F86:G144" si="20">$C86*D86</f>
        <v>0</v>
      </c>
      <c r="G86" s="60">
        <f t="shared" si="20"/>
        <v>0</v>
      </c>
      <c r="H86" s="60">
        <f t="shared" ref="H86:H149" si="21">C86*D86*D86</f>
        <v>0</v>
      </c>
      <c r="I86" s="60">
        <f t="shared" ref="I86:I149" si="22">C86*D86*D86*D86</f>
        <v>0</v>
      </c>
      <c r="J86" s="60">
        <f t="shared" ref="J86:J149" si="23">C86*D86*D86*D86*D86</f>
        <v>0</v>
      </c>
      <c r="K86" s="60">
        <f t="shared" ref="K86:K149" si="24">C86*E86*D86</f>
        <v>0</v>
      </c>
      <c r="L86" s="60">
        <f t="shared" ref="L86:L149" si="25">C86*E86*D86*D86</f>
        <v>0</v>
      </c>
      <c r="M86" s="60">
        <f t="shared" ca="1" si="17"/>
        <v>-2.4804322692759161E-4</v>
      </c>
      <c r="N86" s="60">
        <f t="shared" ref="N86:N149" ca="1" si="26">C86*(M86-E86)^2</f>
        <v>0</v>
      </c>
      <c r="O86" s="74">
        <f t="shared" ref="O86:O149" ca="1" si="27">(C86*O$1-O$2*F86+O$3*H86)^2</f>
        <v>0</v>
      </c>
      <c r="P86" s="60">
        <f t="shared" ref="P86:P149" ca="1" si="28">(-C86*O$2+O$4*F86-O$5*H86)^2</f>
        <v>0</v>
      </c>
      <c r="Q86" s="60">
        <f t="shared" ref="Q86:Q149" ca="1" si="29">+(C86*O$3-F86*O$5+H86*O$6)^2</f>
        <v>0</v>
      </c>
      <c r="R86" s="29">
        <f t="shared" ca="1" si="18"/>
        <v>2.4804322692759161E-4</v>
      </c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</row>
    <row r="87" spans="1:35" x14ac:dyDescent="0.2">
      <c r="A87" s="64"/>
      <c r="B87" s="64"/>
      <c r="C87" s="64"/>
      <c r="D87" s="65">
        <f t="shared" si="19"/>
        <v>0</v>
      </c>
      <c r="E87" s="65">
        <f t="shared" si="19"/>
        <v>0</v>
      </c>
      <c r="F87" s="60">
        <f t="shared" si="20"/>
        <v>0</v>
      </c>
      <c r="G87" s="60">
        <f t="shared" si="20"/>
        <v>0</v>
      </c>
      <c r="H87" s="60">
        <f t="shared" si="21"/>
        <v>0</v>
      </c>
      <c r="I87" s="60">
        <f t="shared" si="22"/>
        <v>0</v>
      </c>
      <c r="J87" s="60">
        <f t="shared" si="23"/>
        <v>0</v>
      </c>
      <c r="K87" s="60">
        <f t="shared" si="24"/>
        <v>0</v>
      </c>
      <c r="L87" s="60">
        <f t="shared" si="25"/>
        <v>0</v>
      </c>
      <c r="M87" s="60">
        <f t="shared" ca="1" si="17"/>
        <v>-2.4804322692759161E-4</v>
      </c>
      <c r="N87" s="60">
        <f t="shared" ca="1" si="26"/>
        <v>0</v>
      </c>
      <c r="O87" s="74">
        <f t="shared" ca="1" si="27"/>
        <v>0</v>
      </c>
      <c r="P87" s="60">
        <f t="shared" ca="1" si="28"/>
        <v>0</v>
      </c>
      <c r="Q87" s="60">
        <f t="shared" ca="1" si="29"/>
        <v>0</v>
      </c>
      <c r="R87" s="29">
        <f t="shared" ca="1" si="18"/>
        <v>2.4804322692759161E-4</v>
      </c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</row>
    <row r="88" spans="1:35" x14ac:dyDescent="0.2">
      <c r="A88" s="64"/>
      <c r="B88" s="64"/>
      <c r="C88" s="64"/>
      <c r="D88" s="65">
        <f t="shared" si="19"/>
        <v>0</v>
      </c>
      <c r="E88" s="65">
        <f t="shared" si="19"/>
        <v>0</v>
      </c>
      <c r="F88" s="60">
        <f t="shared" si="20"/>
        <v>0</v>
      </c>
      <c r="G88" s="60">
        <f t="shared" si="20"/>
        <v>0</v>
      </c>
      <c r="H88" s="60">
        <f t="shared" si="21"/>
        <v>0</v>
      </c>
      <c r="I88" s="60">
        <f t="shared" si="22"/>
        <v>0</v>
      </c>
      <c r="J88" s="60">
        <f t="shared" si="23"/>
        <v>0</v>
      </c>
      <c r="K88" s="60">
        <f t="shared" si="24"/>
        <v>0</v>
      </c>
      <c r="L88" s="60">
        <f t="shared" si="25"/>
        <v>0</v>
      </c>
      <c r="M88" s="60">
        <f t="shared" ca="1" si="17"/>
        <v>-2.4804322692759161E-4</v>
      </c>
      <c r="N88" s="60">
        <f t="shared" ca="1" si="26"/>
        <v>0</v>
      </c>
      <c r="O88" s="74">
        <f t="shared" ca="1" si="27"/>
        <v>0</v>
      </c>
      <c r="P88" s="60">
        <f t="shared" ca="1" si="28"/>
        <v>0</v>
      </c>
      <c r="Q88" s="60">
        <f t="shared" ca="1" si="29"/>
        <v>0</v>
      </c>
      <c r="R88" s="29">
        <f t="shared" ca="1" si="18"/>
        <v>2.4804322692759161E-4</v>
      </c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</row>
    <row r="89" spans="1:35" x14ac:dyDescent="0.2">
      <c r="A89" s="64"/>
      <c r="B89" s="64"/>
      <c r="C89" s="64"/>
      <c r="D89" s="65">
        <f t="shared" si="19"/>
        <v>0</v>
      </c>
      <c r="E89" s="65">
        <f t="shared" si="19"/>
        <v>0</v>
      </c>
      <c r="F89" s="60">
        <f t="shared" si="20"/>
        <v>0</v>
      </c>
      <c r="G89" s="60">
        <f t="shared" si="20"/>
        <v>0</v>
      </c>
      <c r="H89" s="60">
        <f t="shared" si="21"/>
        <v>0</v>
      </c>
      <c r="I89" s="60">
        <f t="shared" si="22"/>
        <v>0</v>
      </c>
      <c r="J89" s="60">
        <f t="shared" si="23"/>
        <v>0</v>
      </c>
      <c r="K89" s="60">
        <f t="shared" si="24"/>
        <v>0</v>
      </c>
      <c r="L89" s="60">
        <f t="shared" si="25"/>
        <v>0</v>
      </c>
      <c r="M89" s="60">
        <f t="shared" ca="1" si="17"/>
        <v>-2.4804322692759161E-4</v>
      </c>
      <c r="N89" s="60">
        <f t="shared" ca="1" si="26"/>
        <v>0</v>
      </c>
      <c r="O89" s="74">
        <f t="shared" ca="1" si="27"/>
        <v>0</v>
      </c>
      <c r="P89" s="60">
        <f t="shared" ca="1" si="28"/>
        <v>0</v>
      </c>
      <c r="Q89" s="60">
        <f t="shared" ca="1" si="29"/>
        <v>0</v>
      </c>
      <c r="R89" s="29">
        <f t="shared" ca="1" si="18"/>
        <v>2.4804322692759161E-4</v>
      </c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</row>
    <row r="90" spans="1:35" x14ac:dyDescent="0.2">
      <c r="A90" s="64"/>
      <c r="B90" s="64"/>
      <c r="C90" s="64"/>
      <c r="D90" s="65">
        <f t="shared" si="19"/>
        <v>0</v>
      </c>
      <c r="E90" s="65">
        <f t="shared" si="19"/>
        <v>0</v>
      </c>
      <c r="F90" s="60">
        <f t="shared" si="20"/>
        <v>0</v>
      </c>
      <c r="G90" s="60">
        <f t="shared" si="20"/>
        <v>0</v>
      </c>
      <c r="H90" s="60">
        <f t="shared" si="21"/>
        <v>0</v>
      </c>
      <c r="I90" s="60">
        <f t="shared" si="22"/>
        <v>0</v>
      </c>
      <c r="J90" s="60">
        <f t="shared" si="23"/>
        <v>0</v>
      </c>
      <c r="K90" s="60">
        <f t="shared" si="24"/>
        <v>0</v>
      </c>
      <c r="L90" s="60">
        <f t="shared" si="25"/>
        <v>0</v>
      </c>
      <c r="M90" s="60">
        <f t="shared" ca="1" si="17"/>
        <v>-2.4804322692759161E-4</v>
      </c>
      <c r="N90" s="60">
        <f t="shared" ca="1" si="26"/>
        <v>0</v>
      </c>
      <c r="O90" s="74">
        <f t="shared" ca="1" si="27"/>
        <v>0</v>
      </c>
      <c r="P90" s="60">
        <f t="shared" ca="1" si="28"/>
        <v>0</v>
      </c>
      <c r="Q90" s="60">
        <f t="shared" ca="1" si="29"/>
        <v>0</v>
      </c>
      <c r="R90" s="29">
        <f t="shared" ca="1" si="18"/>
        <v>2.4804322692759161E-4</v>
      </c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</row>
    <row r="91" spans="1:35" x14ac:dyDescent="0.2">
      <c r="A91" s="64"/>
      <c r="B91" s="64"/>
      <c r="C91" s="64"/>
      <c r="D91" s="65">
        <f t="shared" si="19"/>
        <v>0</v>
      </c>
      <c r="E91" s="65">
        <f t="shared" si="19"/>
        <v>0</v>
      </c>
      <c r="F91" s="60">
        <f t="shared" si="20"/>
        <v>0</v>
      </c>
      <c r="G91" s="60">
        <f t="shared" si="20"/>
        <v>0</v>
      </c>
      <c r="H91" s="60">
        <f t="shared" si="21"/>
        <v>0</v>
      </c>
      <c r="I91" s="60">
        <f t="shared" si="22"/>
        <v>0</v>
      </c>
      <c r="J91" s="60">
        <f t="shared" si="23"/>
        <v>0</v>
      </c>
      <c r="K91" s="60">
        <f t="shared" si="24"/>
        <v>0</v>
      </c>
      <c r="L91" s="60">
        <f t="shared" si="25"/>
        <v>0</v>
      </c>
      <c r="M91" s="60">
        <f t="shared" ca="1" si="17"/>
        <v>-2.4804322692759161E-4</v>
      </c>
      <c r="N91" s="60">
        <f t="shared" ca="1" si="26"/>
        <v>0</v>
      </c>
      <c r="O91" s="74">
        <f t="shared" ca="1" si="27"/>
        <v>0</v>
      </c>
      <c r="P91" s="60">
        <f t="shared" ca="1" si="28"/>
        <v>0</v>
      </c>
      <c r="Q91" s="60">
        <f t="shared" ca="1" si="29"/>
        <v>0</v>
      </c>
      <c r="R91" s="29">
        <f t="shared" ca="1" si="18"/>
        <v>2.4804322692759161E-4</v>
      </c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</row>
    <row r="92" spans="1:35" x14ac:dyDescent="0.2">
      <c r="A92" s="64"/>
      <c r="B92" s="64"/>
      <c r="C92" s="64"/>
      <c r="D92" s="65">
        <f t="shared" si="19"/>
        <v>0</v>
      </c>
      <c r="E92" s="65">
        <f t="shared" si="19"/>
        <v>0</v>
      </c>
      <c r="F92" s="60">
        <f t="shared" si="20"/>
        <v>0</v>
      </c>
      <c r="G92" s="60">
        <f t="shared" si="20"/>
        <v>0</v>
      </c>
      <c r="H92" s="60">
        <f t="shared" si="21"/>
        <v>0</v>
      </c>
      <c r="I92" s="60">
        <f t="shared" si="22"/>
        <v>0</v>
      </c>
      <c r="J92" s="60">
        <f t="shared" si="23"/>
        <v>0</v>
      </c>
      <c r="K92" s="60">
        <f t="shared" si="24"/>
        <v>0</v>
      </c>
      <c r="L92" s="60">
        <f t="shared" si="25"/>
        <v>0</v>
      </c>
      <c r="M92" s="60">
        <f t="shared" ca="1" si="17"/>
        <v>-2.4804322692759161E-4</v>
      </c>
      <c r="N92" s="60">
        <f t="shared" ca="1" si="26"/>
        <v>0</v>
      </c>
      <c r="O92" s="74">
        <f t="shared" ca="1" si="27"/>
        <v>0</v>
      </c>
      <c r="P92" s="60">
        <f t="shared" ca="1" si="28"/>
        <v>0</v>
      </c>
      <c r="Q92" s="60">
        <f t="shared" ca="1" si="29"/>
        <v>0</v>
      </c>
      <c r="R92" s="29">
        <f t="shared" ca="1" si="18"/>
        <v>2.4804322692759161E-4</v>
      </c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</row>
    <row r="93" spans="1:35" x14ac:dyDescent="0.2">
      <c r="A93" s="64"/>
      <c r="B93" s="64"/>
      <c r="C93" s="64"/>
      <c r="D93" s="65">
        <f t="shared" si="19"/>
        <v>0</v>
      </c>
      <c r="E93" s="65">
        <f t="shared" si="19"/>
        <v>0</v>
      </c>
      <c r="F93" s="60">
        <f t="shared" si="20"/>
        <v>0</v>
      </c>
      <c r="G93" s="60">
        <f t="shared" si="20"/>
        <v>0</v>
      </c>
      <c r="H93" s="60">
        <f t="shared" si="21"/>
        <v>0</v>
      </c>
      <c r="I93" s="60">
        <f t="shared" si="22"/>
        <v>0</v>
      </c>
      <c r="J93" s="60">
        <f t="shared" si="23"/>
        <v>0</v>
      </c>
      <c r="K93" s="60">
        <f t="shared" si="24"/>
        <v>0</v>
      </c>
      <c r="L93" s="60">
        <f t="shared" si="25"/>
        <v>0</v>
      </c>
      <c r="M93" s="60">
        <f t="shared" ca="1" si="17"/>
        <v>-2.4804322692759161E-4</v>
      </c>
      <c r="N93" s="60">
        <f t="shared" ca="1" si="26"/>
        <v>0</v>
      </c>
      <c r="O93" s="74">
        <f t="shared" ca="1" si="27"/>
        <v>0</v>
      </c>
      <c r="P93" s="60">
        <f t="shared" ca="1" si="28"/>
        <v>0</v>
      </c>
      <c r="Q93" s="60">
        <f t="shared" ca="1" si="29"/>
        <v>0</v>
      </c>
      <c r="R93" s="29">
        <f t="shared" ca="1" si="18"/>
        <v>2.4804322692759161E-4</v>
      </c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</row>
    <row r="94" spans="1:35" x14ac:dyDescent="0.2">
      <c r="A94" s="64"/>
      <c r="B94" s="64"/>
      <c r="C94" s="64"/>
      <c r="D94" s="65">
        <f t="shared" si="19"/>
        <v>0</v>
      </c>
      <c r="E94" s="65">
        <f t="shared" si="19"/>
        <v>0</v>
      </c>
      <c r="F94" s="60">
        <f t="shared" si="20"/>
        <v>0</v>
      </c>
      <c r="G94" s="60">
        <f t="shared" si="20"/>
        <v>0</v>
      </c>
      <c r="H94" s="60">
        <f t="shared" si="21"/>
        <v>0</v>
      </c>
      <c r="I94" s="60">
        <f t="shared" si="22"/>
        <v>0</v>
      </c>
      <c r="J94" s="60">
        <f t="shared" si="23"/>
        <v>0</v>
      </c>
      <c r="K94" s="60">
        <f t="shared" si="24"/>
        <v>0</v>
      </c>
      <c r="L94" s="60">
        <f t="shared" si="25"/>
        <v>0</v>
      </c>
      <c r="M94" s="60">
        <f t="shared" ca="1" si="17"/>
        <v>-2.4804322692759161E-4</v>
      </c>
      <c r="N94" s="60">
        <f t="shared" ca="1" si="26"/>
        <v>0</v>
      </c>
      <c r="O94" s="74">
        <f t="shared" ca="1" si="27"/>
        <v>0</v>
      </c>
      <c r="P94" s="60">
        <f t="shared" ca="1" si="28"/>
        <v>0</v>
      </c>
      <c r="Q94" s="60">
        <f t="shared" ca="1" si="29"/>
        <v>0</v>
      </c>
      <c r="R94" s="29">
        <f t="shared" ca="1" si="18"/>
        <v>2.4804322692759161E-4</v>
      </c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</row>
    <row r="95" spans="1:35" x14ac:dyDescent="0.2">
      <c r="A95" s="64"/>
      <c r="B95" s="64"/>
      <c r="C95" s="64"/>
      <c r="D95" s="65">
        <f t="shared" si="19"/>
        <v>0</v>
      </c>
      <c r="E95" s="65">
        <f t="shared" si="19"/>
        <v>0</v>
      </c>
      <c r="F95" s="60">
        <f t="shared" si="20"/>
        <v>0</v>
      </c>
      <c r="G95" s="60">
        <f t="shared" si="20"/>
        <v>0</v>
      </c>
      <c r="H95" s="60">
        <f t="shared" si="21"/>
        <v>0</v>
      </c>
      <c r="I95" s="60">
        <f t="shared" si="22"/>
        <v>0</v>
      </c>
      <c r="J95" s="60">
        <f t="shared" si="23"/>
        <v>0</v>
      </c>
      <c r="K95" s="60">
        <f t="shared" si="24"/>
        <v>0</v>
      </c>
      <c r="L95" s="60">
        <f t="shared" si="25"/>
        <v>0</v>
      </c>
      <c r="M95" s="60">
        <f t="shared" ca="1" si="17"/>
        <v>-2.4804322692759161E-4</v>
      </c>
      <c r="N95" s="60">
        <f t="shared" ca="1" si="26"/>
        <v>0</v>
      </c>
      <c r="O95" s="74">
        <f t="shared" ca="1" si="27"/>
        <v>0</v>
      </c>
      <c r="P95" s="60">
        <f t="shared" ca="1" si="28"/>
        <v>0</v>
      </c>
      <c r="Q95" s="60">
        <f t="shared" ca="1" si="29"/>
        <v>0</v>
      </c>
      <c r="R95" s="29">
        <f t="shared" ca="1" si="18"/>
        <v>2.4804322692759161E-4</v>
      </c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</row>
    <row r="96" spans="1:35" x14ac:dyDescent="0.2">
      <c r="A96" s="64"/>
      <c r="B96" s="64"/>
      <c r="C96" s="64"/>
      <c r="D96" s="65">
        <f t="shared" si="19"/>
        <v>0</v>
      </c>
      <c r="E96" s="65">
        <f t="shared" si="19"/>
        <v>0</v>
      </c>
      <c r="F96" s="60">
        <f t="shared" si="20"/>
        <v>0</v>
      </c>
      <c r="G96" s="60">
        <f t="shared" si="20"/>
        <v>0</v>
      </c>
      <c r="H96" s="60">
        <f t="shared" si="21"/>
        <v>0</v>
      </c>
      <c r="I96" s="60">
        <f t="shared" si="22"/>
        <v>0</v>
      </c>
      <c r="J96" s="60">
        <f t="shared" si="23"/>
        <v>0</v>
      </c>
      <c r="K96" s="60">
        <f t="shared" si="24"/>
        <v>0</v>
      </c>
      <c r="L96" s="60">
        <f t="shared" si="25"/>
        <v>0</v>
      </c>
      <c r="M96" s="60">
        <f t="shared" ca="1" si="17"/>
        <v>-2.4804322692759161E-4</v>
      </c>
      <c r="N96" s="60">
        <f t="shared" ca="1" si="26"/>
        <v>0</v>
      </c>
      <c r="O96" s="74">
        <f t="shared" ca="1" si="27"/>
        <v>0</v>
      </c>
      <c r="P96" s="60">
        <f t="shared" ca="1" si="28"/>
        <v>0</v>
      </c>
      <c r="Q96" s="60">
        <f t="shared" ca="1" si="29"/>
        <v>0</v>
      </c>
      <c r="R96" s="29">
        <f t="shared" ca="1" si="18"/>
        <v>2.4804322692759161E-4</v>
      </c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</row>
    <row r="97" spans="1:35" x14ac:dyDescent="0.2">
      <c r="A97" s="64"/>
      <c r="B97" s="64"/>
      <c r="C97" s="64"/>
      <c r="D97" s="65">
        <f t="shared" si="19"/>
        <v>0</v>
      </c>
      <c r="E97" s="65">
        <f t="shared" si="19"/>
        <v>0</v>
      </c>
      <c r="F97" s="60">
        <f t="shared" si="20"/>
        <v>0</v>
      </c>
      <c r="G97" s="60">
        <f t="shared" si="20"/>
        <v>0</v>
      </c>
      <c r="H97" s="60">
        <f t="shared" si="21"/>
        <v>0</v>
      </c>
      <c r="I97" s="60">
        <f t="shared" si="22"/>
        <v>0</v>
      </c>
      <c r="J97" s="60">
        <f t="shared" si="23"/>
        <v>0</v>
      </c>
      <c r="K97" s="60">
        <f t="shared" si="24"/>
        <v>0</v>
      </c>
      <c r="L97" s="60">
        <f t="shared" si="25"/>
        <v>0</v>
      </c>
      <c r="M97" s="60">
        <f t="shared" ca="1" si="17"/>
        <v>-2.4804322692759161E-4</v>
      </c>
      <c r="N97" s="60">
        <f t="shared" ca="1" si="26"/>
        <v>0</v>
      </c>
      <c r="O97" s="74">
        <f t="shared" ca="1" si="27"/>
        <v>0</v>
      </c>
      <c r="P97" s="60">
        <f t="shared" ca="1" si="28"/>
        <v>0</v>
      </c>
      <c r="Q97" s="60">
        <f t="shared" ca="1" si="29"/>
        <v>0</v>
      </c>
      <c r="R97" s="29">
        <f t="shared" ca="1" si="18"/>
        <v>2.4804322692759161E-4</v>
      </c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</row>
    <row r="98" spans="1:35" x14ac:dyDescent="0.2">
      <c r="A98" s="64"/>
      <c r="B98" s="64"/>
      <c r="C98" s="64"/>
      <c r="D98" s="65">
        <f t="shared" si="19"/>
        <v>0</v>
      </c>
      <c r="E98" s="65">
        <f t="shared" si="19"/>
        <v>0</v>
      </c>
      <c r="F98" s="60">
        <f t="shared" si="20"/>
        <v>0</v>
      </c>
      <c r="G98" s="60">
        <f t="shared" si="20"/>
        <v>0</v>
      </c>
      <c r="H98" s="60">
        <f t="shared" si="21"/>
        <v>0</v>
      </c>
      <c r="I98" s="60">
        <f t="shared" si="22"/>
        <v>0</v>
      </c>
      <c r="J98" s="60">
        <f t="shared" si="23"/>
        <v>0</v>
      </c>
      <c r="K98" s="60">
        <f t="shared" si="24"/>
        <v>0</v>
      </c>
      <c r="L98" s="60">
        <f t="shared" si="25"/>
        <v>0</v>
      </c>
      <c r="M98" s="60">
        <f t="shared" ca="1" si="17"/>
        <v>-2.4804322692759161E-4</v>
      </c>
      <c r="N98" s="60">
        <f t="shared" ca="1" si="26"/>
        <v>0</v>
      </c>
      <c r="O98" s="74">
        <f t="shared" ca="1" si="27"/>
        <v>0</v>
      </c>
      <c r="P98" s="60">
        <f t="shared" ca="1" si="28"/>
        <v>0</v>
      </c>
      <c r="Q98" s="60">
        <f t="shared" ca="1" si="29"/>
        <v>0</v>
      </c>
      <c r="R98" s="29">
        <f t="shared" ca="1" si="18"/>
        <v>2.4804322692759161E-4</v>
      </c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</row>
    <row r="99" spans="1:35" x14ac:dyDescent="0.2">
      <c r="A99" s="64"/>
      <c r="B99" s="64"/>
      <c r="C99" s="64"/>
      <c r="D99" s="65">
        <f t="shared" si="19"/>
        <v>0</v>
      </c>
      <c r="E99" s="65">
        <f t="shared" si="19"/>
        <v>0</v>
      </c>
      <c r="F99" s="60">
        <f t="shared" si="20"/>
        <v>0</v>
      </c>
      <c r="G99" s="60">
        <f t="shared" si="20"/>
        <v>0</v>
      </c>
      <c r="H99" s="60">
        <f t="shared" si="21"/>
        <v>0</v>
      </c>
      <c r="I99" s="60">
        <f t="shared" si="22"/>
        <v>0</v>
      </c>
      <c r="J99" s="60">
        <f t="shared" si="23"/>
        <v>0</v>
      </c>
      <c r="K99" s="60">
        <f t="shared" si="24"/>
        <v>0</v>
      </c>
      <c r="L99" s="60">
        <f t="shared" si="25"/>
        <v>0</v>
      </c>
      <c r="M99" s="60">
        <f t="shared" ca="1" si="17"/>
        <v>-2.4804322692759161E-4</v>
      </c>
      <c r="N99" s="60">
        <f t="shared" ca="1" si="26"/>
        <v>0</v>
      </c>
      <c r="O99" s="74">
        <f t="shared" ca="1" si="27"/>
        <v>0</v>
      </c>
      <c r="P99" s="60">
        <f t="shared" ca="1" si="28"/>
        <v>0</v>
      </c>
      <c r="Q99" s="60">
        <f t="shared" ca="1" si="29"/>
        <v>0</v>
      </c>
      <c r="R99" s="29">
        <f t="shared" ca="1" si="18"/>
        <v>2.4804322692759161E-4</v>
      </c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</row>
    <row r="100" spans="1:35" x14ac:dyDescent="0.2">
      <c r="A100" s="64"/>
      <c r="B100" s="64"/>
      <c r="C100" s="64"/>
      <c r="D100" s="65">
        <f t="shared" si="19"/>
        <v>0</v>
      </c>
      <c r="E100" s="65">
        <f t="shared" si="19"/>
        <v>0</v>
      </c>
      <c r="F100" s="60">
        <f t="shared" si="20"/>
        <v>0</v>
      </c>
      <c r="G100" s="60">
        <f t="shared" si="20"/>
        <v>0</v>
      </c>
      <c r="H100" s="60">
        <f t="shared" si="21"/>
        <v>0</v>
      </c>
      <c r="I100" s="60">
        <f t="shared" si="22"/>
        <v>0</v>
      </c>
      <c r="J100" s="60">
        <f t="shared" si="23"/>
        <v>0</v>
      </c>
      <c r="K100" s="60">
        <f t="shared" si="24"/>
        <v>0</v>
      </c>
      <c r="L100" s="60">
        <f t="shared" si="25"/>
        <v>0</v>
      </c>
      <c r="M100" s="60">
        <f t="shared" ca="1" si="17"/>
        <v>-2.4804322692759161E-4</v>
      </c>
      <c r="N100" s="60">
        <f t="shared" ca="1" si="26"/>
        <v>0</v>
      </c>
      <c r="O100" s="74">
        <f t="shared" ca="1" si="27"/>
        <v>0</v>
      </c>
      <c r="P100" s="60">
        <f t="shared" ca="1" si="28"/>
        <v>0</v>
      </c>
      <c r="Q100" s="60">
        <f t="shared" ca="1" si="29"/>
        <v>0</v>
      </c>
      <c r="R100" s="29">
        <f t="shared" ca="1" si="18"/>
        <v>2.4804322692759161E-4</v>
      </c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</row>
    <row r="101" spans="1:35" x14ac:dyDescent="0.2">
      <c r="A101" s="64"/>
      <c r="B101" s="64"/>
      <c r="C101" s="64"/>
      <c r="D101" s="65">
        <f t="shared" si="19"/>
        <v>0</v>
      </c>
      <c r="E101" s="65">
        <f t="shared" si="19"/>
        <v>0</v>
      </c>
      <c r="F101" s="60">
        <f t="shared" si="20"/>
        <v>0</v>
      </c>
      <c r="G101" s="60">
        <f t="shared" si="20"/>
        <v>0</v>
      </c>
      <c r="H101" s="60">
        <f t="shared" si="21"/>
        <v>0</v>
      </c>
      <c r="I101" s="60">
        <f t="shared" si="22"/>
        <v>0</v>
      </c>
      <c r="J101" s="60">
        <f t="shared" si="23"/>
        <v>0</v>
      </c>
      <c r="K101" s="60">
        <f t="shared" si="24"/>
        <v>0</v>
      </c>
      <c r="L101" s="60">
        <f t="shared" si="25"/>
        <v>0</v>
      </c>
      <c r="M101" s="60">
        <f t="shared" ca="1" si="17"/>
        <v>-2.4804322692759161E-4</v>
      </c>
      <c r="N101" s="60">
        <f t="shared" ca="1" si="26"/>
        <v>0</v>
      </c>
      <c r="O101" s="74">
        <f t="shared" ca="1" si="27"/>
        <v>0</v>
      </c>
      <c r="P101" s="60">
        <f t="shared" ca="1" si="28"/>
        <v>0</v>
      </c>
      <c r="Q101" s="60">
        <f t="shared" ca="1" si="29"/>
        <v>0</v>
      </c>
      <c r="R101" s="29">
        <f t="shared" ca="1" si="18"/>
        <v>2.4804322692759161E-4</v>
      </c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</row>
    <row r="102" spans="1:35" x14ac:dyDescent="0.2">
      <c r="A102" s="64"/>
      <c r="B102" s="64"/>
      <c r="C102" s="64"/>
      <c r="D102" s="65">
        <f t="shared" si="19"/>
        <v>0</v>
      </c>
      <c r="E102" s="65">
        <f t="shared" si="19"/>
        <v>0</v>
      </c>
      <c r="F102" s="60">
        <f t="shared" si="20"/>
        <v>0</v>
      </c>
      <c r="G102" s="60">
        <f t="shared" si="20"/>
        <v>0</v>
      </c>
      <c r="H102" s="60">
        <f t="shared" si="21"/>
        <v>0</v>
      </c>
      <c r="I102" s="60">
        <f t="shared" si="22"/>
        <v>0</v>
      </c>
      <c r="J102" s="60">
        <f t="shared" si="23"/>
        <v>0</v>
      </c>
      <c r="K102" s="60">
        <f t="shared" si="24"/>
        <v>0</v>
      </c>
      <c r="L102" s="60">
        <f t="shared" si="25"/>
        <v>0</v>
      </c>
      <c r="M102" s="60">
        <f t="shared" ca="1" si="17"/>
        <v>-2.4804322692759161E-4</v>
      </c>
      <c r="N102" s="60">
        <f t="shared" ca="1" si="26"/>
        <v>0</v>
      </c>
      <c r="O102" s="74">
        <f t="shared" ca="1" si="27"/>
        <v>0</v>
      </c>
      <c r="P102" s="60">
        <f t="shared" ca="1" si="28"/>
        <v>0</v>
      </c>
      <c r="Q102" s="60">
        <f t="shared" ca="1" si="29"/>
        <v>0</v>
      </c>
      <c r="R102" s="29">
        <f t="shared" ca="1" si="18"/>
        <v>2.4804322692759161E-4</v>
      </c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</row>
    <row r="103" spans="1:35" x14ac:dyDescent="0.2">
      <c r="A103" s="64"/>
      <c r="B103" s="64"/>
      <c r="C103" s="64"/>
      <c r="D103" s="65">
        <f t="shared" si="19"/>
        <v>0</v>
      </c>
      <c r="E103" s="65">
        <f t="shared" si="19"/>
        <v>0</v>
      </c>
      <c r="F103" s="60">
        <f t="shared" si="20"/>
        <v>0</v>
      </c>
      <c r="G103" s="60">
        <f t="shared" si="20"/>
        <v>0</v>
      </c>
      <c r="H103" s="60">
        <f t="shared" si="21"/>
        <v>0</v>
      </c>
      <c r="I103" s="60">
        <f t="shared" si="22"/>
        <v>0</v>
      </c>
      <c r="J103" s="60">
        <f t="shared" si="23"/>
        <v>0</v>
      </c>
      <c r="K103" s="60">
        <f t="shared" si="24"/>
        <v>0</v>
      </c>
      <c r="L103" s="60">
        <f t="shared" si="25"/>
        <v>0</v>
      </c>
      <c r="M103" s="60">
        <f t="shared" ca="1" si="17"/>
        <v>-2.4804322692759161E-4</v>
      </c>
      <c r="N103" s="60">
        <f t="shared" ca="1" si="26"/>
        <v>0</v>
      </c>
      <c r="O103" s="74">
        <f t="shared" ca="1" si="27"/>
        <v>0</v>
      </c>
      <c r="P103" s="60">
        <f t="shared" ca="1" si="28"/>
        <v>0</v>
      </c>
      <c r="Q103" s="60">
        <f t="shared" ca="1" si="29"/>
        <v>0</v>
      </c>
      <c r="R103" s="29">
        <f t="shared" ca="1" si="18"/>
        <v>2.4804322692759161E-4</v>
      </c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</row>
    <row r="104" spans="1:35" x14ac:dyDescent="0.2">
      <c r="A104" s="64"/>
      <c r="B104" s="64"/>
      <c r="C104" s="64"/>
      <c r="D104" s="65">
        <f t="shared" si="19"/>
        <v>0</v>
      </c>
      <c r="E104" s="65">
        <f t="shared" si="19"/>
        <v>0</v>
      </c>
      <c r="F104" s="60">
        <f t="shared" si="20"/>
        <v>0</v>
      </c>
      <c r="G104" s="60">
        <f t="shared" si="20"/>
        <v>0</v>
      </c>
      <c r="H104" s="60">
        <f t="shared" si="21"/>
        <v>0</v>
      </c>
      <c r="I104" s="60">
        <f t="shared" si="22"/>
        <v>0</v>
      </c>
      <c r="J104" s="60">
        <f t="shared" si="23"/>
        <v>0</v>
      </c>
      <c r="K104" s="60">
        <f t="shared" si="24"/>
        <v>0</v>
      </c>
      <c r="L104" s="60">
        <f t="shared" si="25"/>
        <v>0</v>
      </c>
      <c r="M104" s="60">
        <f t="shared" ca="1" si="17"/>
        <v>-2.4804322692759161E-4</v>
      </c>
      <c r="N104" s="60">
        <f t="shared" ca="1" si="26"/>
        <v>0</v>
      </c>
      <c r="O104" s="74">
        <f t="shared" ca="1" si="27"/>
        <v>0</v>
      </c>
      <c r="P104" s="60">
        <f t="shared" ca="1" si="28"/>
        <v>0</v>
      </c>
      <c r="Q104" s="60">
        <f t="shared" ca="1" si="29"/>
        <v>0</v>
      </c>
      <c r="R104" s="29">
        <f t="shared" ca="1" si="18"/>
        <v>2.4804322692759161E-4</v>
      </c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</row>
    <row r="105" spans="1:35" x14ac:dyDescent="0.2">
      <c r="A105" s="64"/>
      <c r="B105" s="64"/>
      <c r="C105" s="64"/>
      <c r="D105" s="65">
        <f t="shared" si="19"/>
        <v>0</v>
      </c>
      <c r="E105" s="65">
        <f t="shared" si="19"/>
        <v>0</v>
      </c>
      <c r="F105" s="60">
        <f t="shared" si="20"/>
        <v>0</v>
      </c>
      <c r="G105" s="60">
        <f t="shared" si="20"/>
        <v>0</v>
      </c>
      <c r="H105" s="60">
        <f t="shared" si="21"/>
        <v>0</v>
      </c>
      <c r="I105" s="60">
        <f t="shared" si="22"/>
        <v>0</v>
      </c>
      <c r="J105" s="60">
        <f t="shared" si="23"/>
        <v>0</v>
      </c>
      <c r="K105" s="60">
        <f t="shared" si="24"/>
        <v>0</v>
      </c>
      <c r="L105" s="60">
        <f t="shared" si="25"/>
        <v>0</v>
      </c>
      <c r="M105" s="60">
        <f t="shared" ca="1" si="17"/>
        <v>-2.4804322692759161E-4</v>
      </c>
      <c r="N105" s="60">
        <f t="shared" ca="1" si="26"/>
        <v>0</v>
      </c>
      <c r="O105" s="74">
        <f t="shared" ca="1" si="27"/>
        <v>0</v>
      </c>
      <c r="P105" s="60">
        <f t="shared" ca="1" si="28"/>
        <v>0</v>
      </c>
      <c r="Q105" s="60">
        <f t="shared" ca="1" si="29"/>
        <v>0</v>
      </c>
      <c r="R105" s="29">
        <f t="shared" ca="1" si="18"/>
        <v>2.4804322692759161E-4</v>
      </c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</row>
    <row r="106" spans="1:35" x14ac:dyDescent="0.2">
      <c r="A106" s="64"/>
      <c r="B106" s="64"/>
      <c r="C106" s="64"/>
      <c r="D106" s="65">
        <f t="shared" si="19"/>
        <v>0</v>
      </c>
      <c r="E106" s="65">
        <f t="shared" si="19"/>
        <v>0</v>
      </c>
      <c r="F106" s="60">
        <f t="shared" si="20"/>
        <v>0</v>
      </c>
      <c r="G106" s="60">
        <f t="shared" si="20"/>
        <v>0</v>
      </c>
      <c r="H106" s="60">
        <f t="shared" si="21"/>
        <v>0</v>
      </c>
      <c r="I106" s="60">
        <f t="shared" si="22"/>
        <v>0</v>
      </c>
      <c r="J106" s="60">
        <f t="shared" si="23"/>
        <v>0</v>
      </c>
      <c r="K106" s="60">
        <f t="shared" si="24"/>
        <v>0</v>
      </c>
      <c r="L106" s="60">
        <f t="shared" si="25"/>
        <v>0</v>
      </c>
      <c r="M106" s="60">
        <f t="shared" ca="1" si="17"/>
        <v>-2.4804322692759161E-4</v>
      </c>
      <c r="N106" s="60">
        <f t="shared" ca="1" si="26"/>
        <v>0</v>
      </c>
      <c r="O106" s="74">
        <f t="shared" ca="1" si="27"/>
        <v>0</v>
      </c>
      <c r="P106" s="60">
        <f t="shared" ca="1" si="28"/>
        <v>0</v>
      </c>
      <c r="Q106" s="60">
        <f t="shared" ca="1" si="29"/>
        <v>0</v>
      </c>
      <c r="R106" s="29">
        <f t="shared" ca="1" si="18"/>
        <v>2.4804322692759161E-4</v>
      </c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</row>
    <row r="107" spans="1:35" x14ac:dyDescent="0.2">
      <c r="A107" s="64"/>
      <c r="B107" s="64"/>
      <c r="C107" s="64"/>
      <c r="D107" s="65">
        <f t="shared" si="19"/>
        <v>0</v>
      </c>
      <c r="E107" s="65">
        <f t="shared" si="19"/>
        <v>0</v>
      </c>
      <c r="F107" s="60">
        <f t="shared" si="20"/>
        <v>0</v>
      </c>
      <c r="G107" s="60">
        <f t="shared" si="20"/>
        <v>0</v>
      </c>
      <c r="H107" s="60">
        <f t="shared" si="21"/>
        <v>0</v>
      </c>
      <c r="I107" s="60">
        <f t="shared" si="22"/>
        <v>0</v>
      </c>
      <c r="J107" s="60">
        <f t="shared" si="23"/>
        <v>0</v>
      </c>
      <c r="K107" s="60">
        <f t="shared" si="24"/>
        <v>0</v>
      </c>
      <c r="L107" s="60">
        <f t="shared" si="25"/>
        <v>0</v>
      </c>
      <c r="M107" s="60">
        <f t="shared" ca="1" si="17"/>
        <v>-2.4804322692759161E-4</v>
      </c>
      <c r="N107" s="60">
        <f t="shared" ca="1" si="26"/>
        <v>0</v>
      </c>
      <c r="O107" s="74">
        <f t="shared" ca="1" si="27"/>
        <v>0</v>
      </c>
      <c r="P107" s="60">
        <f t="shared" ca="1" si="28"/>
        <v>0</v>
      </c>
      <c r="Q107" s="60">
        <f t="shared" ca="1" si="29"/>
        <v>0</v>
      </c>
      <c r="R107" s="29">
        <f t="shared" ca="1" si="18"/>
        <v>2.4804322692759161E-4</v>
      </c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</row>
    <row r="108" spans="1:35" x14ac:dyDescent="0.2">
      <c r="A108" s="64"/>
      <c r="B108" s="64"/>
      <c r="C108" s="64"/>
      <c r="D108" s="65">
        <f t="shared" si="19"/>
        <v>0</v>
      </c>
      <c r="E108" s="65">
        <f t="shared" si="19"/>
        <v>0</v>
      </c>
      <c r="F108" s="60">
        <f t="shared" si="20"/>
        <v>0</v>
      </c>
      <c r="G108" s="60">
        <f t="shared" si="20"/>
        <v>0</v>
      </c>
      <c r="H108" s="60">
        <f t="shared" si="21"/>
        <v>0</v>
      </c>
      <c r="I108" s="60">
        <f t="shared" si="22"/>
        <v>0</v>
      </c>
      <c r="J108" s="60">
        <f t="shared" si="23"/>
        <v>0</v>
      </c>
      <c r="K108" s="60">
        <f t="shared" si="24"/>
        <v>0</v>
      </c>
      <c r="L108" s="60">
        <f t="shared" si="25"/>
        <v>0</v>
      </c>
      <c r="M108" s="60">
        <f t="shared" ca="1" si="17"/>
        <v>-2.4804322692759161E-4</v>
      </c>
      <c r="N108" s="60">
        <f t="shared" ca="1" si="26"/>
        <v>0</v>
      </c>
      <c r="O108" s="74">
        <f t="shared" ca="1" si="27"/>
        <v>0</v>
      </c>
      <c r="P108" s="60">
        <f t="shared" ca="1" si="28"/>
        <v>0</v>
      </c>
      <c r="Q108" s="60">
        <f t="shared" ca="1" si="29"/>
        <v>0</v>
      </c>
      <c r="R108" s="29">
        <f t="shared" ca="1" si="18"/>
        <v>2.4804322692759161E-4</v>
      </c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</row>
    <row r="109" spans="1:35" x14ac:dyDescent="0.2">
      <c r="A109" s="64"/>
      <c r="B109" s="64"/>
      <c r="C109" s="64"/>
      <c r="D109" s="65">
        <f t="shared" si="19"/>
        <v>0</v>
      </c>
      <c r="E109" s="65">
        <f t="shared" si="19"/>
        <v>0</v>
      </c>
      <c r="F109" s="60">
        <f t="shared" si="20"/>
        <v>0</v>
      </c>
      <c r="G109" s="60">
        <f t="shared" si="20"/>
        <v>0</v>
      </c>
      <c r="H109" s="60">
        <f t="shared" si="21"/>
        <v>0</v>
      </c>
      <c r="I109" s="60">
        <f t="shared" si="22"/>
        <v>0</v>
      </c>
      <c r="J109" s="60">
        <f t="shared" si="23"/>
        <v>0</v>
      </c>
      <c r="K109" s="60">
        <f t="shared" si="24"/>
        <v>0</v>
      </c>
      <c r="L109" s="60">
        <f t="shared" si="25"/>
        <v>0</v>
      </c>
      <c r="M109" s="60">
        <f t="shared" ca="1" si="17"/>
        <v>-2.4804322692759161E-4</v>
      </c>
      <c r="N109" s="60">
        <f t="shared" ca="1" si="26"/>
        <v>0</v>
      </c>
      <c r="O109" s="74">
        <f t="shared" ca="1" si="27"/>
        <v>0</v>
      </c>
      <c r="P109" s="60">
        <f t="shared" ca="1" si="28"/>
        <v>0</v>
      </c>
      <c r="Q109" s="60">
        <f t="shared" ca="1" si="29"/>
        <v>0</v>
      </c>
      <c r="R109" s="29">
        <f t="shared" ca="1" si="18"/>
        <v>2.4804322692759161E-4</v>
      </c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</row>
    <row r="110" spans="1:35" x14ac:dyDescent="0.2">
      <c r="A110" s="64"/>
      <c r="B110" s="64"/>
      <c r="C110" s="64"/>
      <c r="D110" s="65">
        <f t="shared" si="19"/>
        <v>0</v>
      </c>
      <c r="E110" s="65">
        <f t="shared" si="19"/>
        <v>0</v>
      </c>
      <c r="F110" s="60">
        <f t="shared" si="20"/>
        <v>0</v>
      </c>
      <c r="G110" s="60">
        <f t="shared" si="20"/>
        <v>0</v>
      </c>
      <c r="H110" s="60">
        <f t="shared" si="21"/>
        <v>0</v>
      </c>
      <c r="I110" s="60">
        <f t="shared" si="22"/>
        <v>0</v>
      </c>
      <c r="J110" s="60">
        <f t="shared" si="23"/>
        <v>0</v>
      </c>
      <c r="K110" s="60">
        <f t="shared" si="24"/>
        <v>0</v>
      </c>
      <c r="L110" s="60">
        <f t="shared" si="25"/>
        <v>0</v>
      </c>
      <c r="M110" s="60">
        <f t="shared" ca="1" si="17"/>
        <v>-2.4804322692759161E-4</v>
      </c>
      <c r="N110" s="60">
        <f t="shared" ca="1" si="26"/>
        <v>0</v>
      </c>
      <c r="O110" s="74">
        <f t="shared" ca="1" si="27"/>
        <v>0</v>
      </c>
      <c r="P110" s="60">
        <f t="shared" ca="1" si="28"/>
        <v>0</v>
      </c>
      <c r="Q110" s="60">
        <f t="shared" ca="1" si="29"/>
        <v>0</v>
      </c>
      <c r="R110" s="29">
        <f t="shared" ca="1" si="18"/>
        <v>2.4804322692759161E-4</v>
      </c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</row>
    <row r="111" spans="1:35" x14ac:dyDescent="0.2">
      <c r="A111" s="64"/>
      <c r="B111" s="64"/>
      <c r="C111" s="64"/>
      <c r="D111" s="65">
        <f t="shared" si="19"/>
        <v>0</v>
      </c>
      <c r="E111" s="65">
        <f t="shared" si="19"/>
        <v>0</v>
      </c>
      <c r="F111" s="60">
        <f t="shared" si="20"/>
        <v>0</v>
      </c>
      <c r="G111" s="60">
        <f t="shared" si="20"/>
        <v>0</v>
      </c>
      <c r="H111" s="60">
        <f t="shared" si="21"/>
        <v>0</v>
      </c>
      <c r="I111" s="60">
        <f t="shared" si="22"/>
        <v>0</v>
      </c>
      <c r="J111" s="60">
        <f t="shared" si="23"/>
        <v>0</v>
      </c>
      <c r="K111" s="60">
        <f t="shared" si="24"/>
        <v>0</v>
      </c>
      <c r="L111" s="60">
        <f t="shared" si="25"/>
        <v>0</v>
      </c>
      <c r="M111" s="60">
        <f t="shared" ca="1" si="17"/>
        <v>-2.4804322692759161E-4</v>
      </c>
      <c r="N111" s="60">
        <f t="shared" ca="1" si="26"/>
        <v>0</v>
      </c>
      <c r="O111" s="74">
        <f t="shared" ca="1" si="27"/>
        <v>0</v>
      </c>
      <c r="P111" s="60">
        <f t="shared" ca="1" si="28"/>
        <v>0</v>
      </c>
      <c r="Q111" s="60">
        <f t="shared" ca="1" si="29"/>
        <v>0</v>
      </c>
      <c r="R111" s="29">
        <f t="shared" ca="1" si="18"/>
        <v>2.4804322692759161E-4</v>
      </c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</row>
    <row r="112" spans="1:35" x14ac:dyDescent="0.2">
      <c r="A112" s="64"/>
      <c r="B112" s="64"/>
      <c r="C112" s="64"/>
      <c r="D112" s="65">
        <f t="shared" si="19"/>
        <v>0</v>
      </c>
      <c r="E112" s="65">
        <f t="shared" si="19"/>
        <v>0</v>
      </c>
      <c r="F112" s="60">
        <f t="shared" si="20"/>
        <v>0</v>
      </c>
      <c r="G112" s="60">
        <f t="shared" si="20"/>
        <v>0</v>
      </c>
      <c r="H112" s="60">
        <f t="shared" si="21"/>
        <v>0</v>
      </c>
      <c r="I112" s="60">
        <f t="shared" si="22"/>
        <v>0</v>
      </c>
      <c r="J112" s="60">
        <f t="shared" si="23"/>
        <v>0</v>
      </c>
      <c r="K112" s="60">
        <f t="shared" si="24"/>
        <v>0</v>
      </c>
      <c r="L112" s="60">
        <f t="shared" si="25"/>
        <v>0</v>
      </c>
      <c r="M112" s="60">
        <f t="shared" ca="1" si="17"/>
        <v>-2.4804322692759161E-4</v>
      </c>
      <c r="N112" s="60">
        <f t="shared" ca="1" si="26"/>
        <v>0</v>
      </c>
      <c r="O112" s="74">
        <f t="shared" ca="1" si="27"/>
        <v>0</v>
      </c>
      <c r="P112" s="60">
        <f t="shared" ca="1" si="28"/>
        <v>0</v>
      </c>
      <c r="Q112" s="60">
        <f t="shared" ca="1" si="29"/>
        <v>0</v>
      </c>
      <c r="R112" s="29">
        <f t="shared" ca="1" si="18"/>
        <v>2.4804322692759161E-4</v>
      </c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</row>
    <row r="113" spans="1:35" x14ac:dyDescent="0.2">
      <c r="A113" s="64"/>
      <c r="B113" s="64"/>
      <c r="C113" s="64"/>
      <c r="D113" s="65">
        <f t="shared" si="19"/>
        <v>0</v>
      </c>
      <c r="E113" s="65">
        <f t="shared" si="19"/>
        <v>0</v>
      </c>
      <c r="F113" s="60">
        <f t="shared" si="20"/>
        <v>0</v>
      </c>
      <c r="G113" s="60">
        <f t="shared" si="20"/>
        <v>0</v>
      </c>
      <c r="H113" s="60">
        <f t="shared" si="21"/>
        <v>0</v>
      </c>
      <c r="I113" s="60">
        <f t="shared" si="22"/>
        <v>0</v>
      </c>
      <c r="J113" s="60">
        <f t="shared" si="23"/>
        <v>0</v>
      </c>
      <c r="K113" s="60">
        <f t="shared" si="24"/>
        <v>0</v>
      </c>
      <c r="L113" s="60">
        <f t="shared" si="25"/>
        <v>0</v>
      </c>
      <c r="M113" s="60">
        <f t="shared" ca="1" si="17"/>
        <v>-2.4804322692759161E-4</v>
      </c>
      <c r="N113" s="60">
        <f t="shared" ca="1" si="26"/>
        <v>0</v>
      </c>
      <c r="O113" s="74">
        <f t="shared" ca="1" si="27"/>
        <v>0</v>
      </c>
      <c r="P113" s="60">
        <f t="shared" ca="1" si="28"/>
        <v>0</v>
      </c>
      <c r="Q113" s="60">
        <f t="shared" ca="1" si="29"/>
        <v>0</v>
      </c>
      <c r="R113" s="29">
        <f t="shared" ca="1" si="18"/>
        <v>2.4804322692759161E-4</v>
      </c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</row>
    <row r="114" spans="1:35" x14ac:dyDescent="0.2">
      <c r="A114" s="64"/>
      <c r="B114" s="64"/>
      <c r="C114" s="64"/>
      <c r="D114" s="65">
        <f t="shared" si="19"/>
        <v>0</v>
      </c>
      <c r="E114" s="65">
        <f t="shared" si="19"/>
        <v>0</v>
      </c>
      <c r="F114" s="60">
        <f t="shared" si="20"/>
        <v>0</v>
      </c>
      <c r="G114" s="60">
        <f t="shared" si="20"/>
        <v>0</v>
      </c>
      <c r="H114" s="60">
        <f t="shared" si="21"/>
        <v>0</v>
      </c>
      <c r="I114" s="60">
        <f t="shared" si="22"/>
        <v>0</v>
      </c>
      <c r="J114" s="60">
        <f t="shared" si="23"/>
        <v>0</v>
      </c>
      <c r="K114" s="60">
        <f t="shared" si="24"/>
        <v>0</v>
      </c>
      <c r="L114" s="60">
        <f t="shared" si="25"/>
        <v>0</v>
      </c>
      <c r="M114" s="60">
        <f t="shared" ca="1" si="17"/>
        <v>-2.4804322692759161E-4</v>
      </c>
      <c r="N114" s="60">
        <f t="shared" ca="1" si="26"/>
        <v>0</v>
      </c>
      <c r="O114" s="74">
        <f t="shared" ca="1" si="27"/>
        <v>0</v>
      </c>
      <c r="P114" s="60">
        <f t="shared" ca="1" si="28"/>
        <v>0</v>
      </c>
      <c r="Q114" s="60">
        <f t="shared" ca="1" si="29"/>
        <v>0</v>
      </c>
      <c r="R114" s="29">
        <f t="shared" ca="1" si="18"/>
        <v>2.4804322692759161E-4</v>
      </c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</row>
    <row r="115" spans="1:35" x14ac:dyDescent="0.2">
      <c r="A115" s="64"/>
      <c r="B115" s="64"/>
      <c r="C115" s="64"/>
      <c r="D115" s="65">
        <f t="shared" si="19"/>
        <v>0</v>
      </c>
      <c r="E115" s="65">
        <f t="shared" si="19"/>
        <v>0</v>
      </c>
      <c r="F115" s="60">
        <f t="shared" si="20"/>
        <v>0</v>
      </c>
      <c r="G115" s="60">
        <f t="shared" si="20"/>
        <v>0</v>
      </c>
      <c r="H115" s="60">
        <f t="shared" si="21"/>
        <v>0</v>
      </c>
      <c r="I115" s="60">
        <f t="shared" si="22"/>
        <v>0</v>
      </c>
      <c r="J115" s="60">
        <f t="shared" si="23"/>
        <v>0</v>
      </c>
      <c r="K115" s="60">
        <f t="shared" si="24"/>
        <v>0</v>
      </c>
      <c r="L115" s="60">
        <f t="shared" si="25"/>
        <v>0</v>
      </c>
      <c r="M115" s="60">
        <f t="shared" ca="1" si="17"/>
        <v>-2.4804322692759161E-4</v>
      </c>
      <c r="N115" s="60">
        <f t="shared" ca="1" si="26"/>
        <v>0</v>
      </c>
      <c r="O115" s="74">
        <f t="shared" ca="1" si="27"/>
        <v>0</v>
      </c>
      <c r="P115" s="60">
        <f t="shared" ca="1" si="28"/>
        <v>0</v>
      </c>
      <c r="Q115" s="60">
        <f t="shared" ca="1" si="29"/>
        <v>0</v>
      </c>
      <c r="R115" s="29">
        <f t="shared" ca="1" si="18"/>
        <v>2.4804322692759161E-4</v>
      </c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</row>
    <row r="116" spans="1:35" x14ac:dyDescent="0.2">
      <c r="A116" s="64"/>
      <c r="B116" s="64"/>
      <c r="C116" s="64"/>
      <c r="D116" s="65">
        <f t="shared" si="19"/>
        <v>0</v>
      </c>
      <c r="E116" s="65">
        <f t="shared" si="19"/>
        <v>0</v>
      </c>
      <c r="F116" s="60">
        <f t="shared" si="20"/>
        <v>0</v>
      </c>
      <c r="G116" s="60">
        <f t="shared" si="20"/>
        <v>0</v>
      </c>
      <c r="H116" s="60">
        <f t="shared" si="21"/>
        <v>0</v>
      </c>
      <c r="I116" s="60">
        <f t="shared" si="22"/>
        <v>0</v>
      </c>
      <c r="J116" s="60">
        <f t="shared" si="23"/>
        <v>0</v>
      </c>
      <c r="K116" s="60">
        <f t="shared" si="24"/>
        <v>0</v>
      </c>
      <c r="L116" s="60">
        <f t="shared" si="25"/>
        <v>0</v>
      </c>
      <c r="M116" s="60">
        <f t="shared" ca="1" si="17"/>
        <v>-2.4804322692759161E-4</v>
      </c>
      <c r="N116" s="60">
        <f t="shared" ca="1" si="26"/>
        <v>0</v>
      </c>
      <c r="O116" s="74">
        <f t="shared" ca="1" si="27"/>
        <v>0</v>
      </c>
      <c r="P116" s="60">
        <f t="shared" ca="1" si="28"/>
        <v>0</v>
      </c>
      <c r="Q116" s="60">
        <f t="shared" ca="1" si="29"/>
        <v>0</v>
      </c>
      <c r="R116" s="29">
        <f t="shared" ca="1" si="18"/>
        <v>2.4804322692759161E-4</v>
      </c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</row>
    <row r="117" spans="1:35" x14ac:dyDescent="0.2">
      <c r="A117" s="64"/>
      <c r="B117" s="64"/>
      <c r="C117" s="64"/>
      <c r="D117" s="65">
        <f t="shared" si="19"/>
        <v>0</v>
      </c>
      <c r="E117" s="65">
        <f t="shared" si="19"/>
        <v>0</v>
      </c>
      <c r="F117" s="60">
        <f t="shared" si="20"/>
        <v>0</v>
      </c>
      <c r="G117" s="60">
        <f t="shared" si="20"/>
        <v>0</v>
      </c>
      <c r="H117" s="60">
        <f t="shared" si="21"/>
        <v>0</v>
      </c>
      <c r="I117" s="60">
        <f t="shared" si="22"/>
        <v>0</v>
      </c>
      <c r="J117" s="60">
        <f t="shared" si="23"/>
        <v>0</v>
      </c>
      <c r="K117" s="60">
        <f t="shared" si="24"/>
        <v>0</v>
      </c>
      <c r="L117" s="60">
        <f t="shared" si="25"/>
        <v>0</v>
      </c>
      <c r="M117" s="60">
        <f t="shared" ca="1" si="17"/>
        <v>-2.4804322692759161E-4</v>
      </c>
      <c r="N117" s="60">
        <f t="shared" ca="1" si="26"/>
        <v>0</v>
      </c>
      <c r="O117" s="74">
        <f t="shared" ca="1" si="27"/>
        <v>0</v>
      </c>
      <c r="P117" s="60">
        <f t="shared" ca="1" si="28"/>
        <v>0</v>
      </c>
      <c r="Q117" s="60">
        <f t="shared" ca="1" si="29"/>
        <v>0</v>
      </c>
      <c r="R117" s="29">
        <f t="shared" ca="1" si="18"/>
        <v>2.4804322692759161E-4</v>
      </c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</row>
    <row r="118" spans="1:35" x14ac:dyDescent="0.2">
      <c r="A118" s="64"/>
      <c r="B118" s="64"/>
      <c r="C118" s="64"/>
      <c r="D118" s="65">
        <f t="shared" si="19"/>
        <v>0</v>
      </c>
      <c r="E118" s="65">
        <f t="shared" si="19"/>
        <v>0</v>
      </c>
      <c r="F118" s="60">
        <f t="shared" si="20"/>
        <v>0</v>
      </c>
      <c r="G118" s="60">
        <f t="shared" si="20"/>
        <v>0</v>
      </c>
      <c r="H118" s="60">
        <f t="shared" si="21"/>
        <v>0</v>
      </c>
      <c r="I118" s="60">
        <f t="shared" si="22"/>
        <v>0</v>
      </c>
      <c r="J118" s="60">
        <f t="shared" si="23"/>
        <v>0</v>
      </c>
      <c r="K118" s="60">
        <f t="shared" si="24"/>
        <v>0</v>
      </c>
      <c r="L118" s="60">
        <f t="shared" si="25"/>
        <v>0</v>
      </c>
      <c r="M118" s="60">
        <f t="shared" ca="1" si="17"/>
        <v>-2.4804322692759161E-4</v>
      </c>
      <c r="N118" s="60">
        <f t="shared" ca="1" si="26"/>
        <v>0</v>
      </c>
      <c r="O118" s="74">
        <f t="shared" ca="1" si="27"/>
        <v>0</v>
      </c>
      <c r="P118" s="60">
        <f t="shared" ca="1" si="28"/>
        <v>0</v>
      </c>
      <c r="Q118" s="60">
        <f t="shared" ca="1" si="29"/>
        <v>0</v>
      </c>
      <c r="R118" s="29">
        <f t="shared" ca="1" si="18"/>
        <v>2.4804322692759161E-4</v>
      </c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</row>
    <row r="119" spans="1:35" x14ac:dyDescent="0.2">
      <c r="A119" s="64"/>
      <c r="B119" s="64"/>
      <c r="C119" s="64"/>
      <c r="D119" s="65">
        <f t="shared" si="19"/>
        <v>0</v>
      </c>
      <c r="E119" s="65">
        <f t="shared" si="19"/>
        <v>0</v>
      </c>
      <c r="F119" s="60">
        <f t="shared" si="20"/>
        <v>0</v>
      </c>
      <c r="G119" s="60">
        <f t="shared" si="20"/>
        <v>0</v>
      </c>
      <c r="H119" s="60">
        <f t="shared" si="21"/>
        <v>0</v>
      </c>
      <c r="I119" s="60">
        <f t="shared" si="22"/>
        <v>0</v>
      </c>
      <c r="J119" s="60">
        <f t="shared" si="23"/>
        <v>0</v>
      </c>
      <c r="K119" s="60">
        <f t="shared" si="24"/>
        <v>0</v>
      </c>
      <c r="L119" s="60">
        <f t="shared" si="25"/>
        <v>0</v>
      </c>
      <c r="M119" s="60">
        <f t="shared" ca="1" si="17"/>
        <v>-2.4804322692759161E-4</v>
      </c>
      <c r="N119" s="60">
        <f t="shared" ca="1" si="26"/>
        <v>0</v>
      </c>
      <c r="O119" s="74">
        <f t="shared" ca="1" si="27"/>
        <v>0</v>
      </c>
      <c r="P119" s="60">
        <f t="shared" ca="1" si="28"/>
        <v>0</v>
      </c>
      <c r="Q119" s="60">
        <f t="shared" ca="1" si="29"/>
        <v>0</v>
      </c>
      <c r="R119" s="29">
        <f t="shared" ca="1" si="18"/>
        <v>2.4804322692759161E-4</v>
      </c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</row>
    <row r="120" spans="1:35" x14ac:dyDescent="0.2">
      <c r="A120" s="64"/>
      <c r="B120" s="64"/>
      <c r="C120" s="64"/>
      <c r="D120" s="65">
        <f t="shared" si="19"/>
        <v>0</v>
      </c>
      <c r="E120" s="65">
        <f t="shared" si="19"/>
        <v>0</v>
      </c>
      <c r="F120" s="60">
        <f t="shared" si="20"/>
        <v>0</v>
      </c>
      <c r="G120" s="60">
        <f t="shared" si="20"/>
        <v>0</v>
      </c>
      <c r="H120" s="60">
        <f t="shared" si="21"/>
        <v>0</v>
      </c>
      <c r="I120" s="60">
        <f t="shared" si="22"/>
        <v>0</v>
      </c>
      <c r="J120" s="60">
        <f t="shared" si="23"/>
        <v>0</v>
      </c>
      <c r="K120" s="60">
        <f t="shared" si="24"/>
        <v>0</v>
      </c>
      <c r="L120" s="60">
        <f t="shared" si="25"/>
        <v>0</v>
      </c>
      <c r="M120" s="60">
        <f t="shared" ca="1" si="17"/>
        <v>-2.4804322692759161E-4</v>
      </c>
      <c r="N120" s="60">
        <f t="shared" ca="1" si="26"/>
        <v>0</v>
      </c>
      <c r="O120" s="74">
        <f t="shared" ca="1" si="27"/>
        <v>0</v>
      </c>
      <c r="P120" s="60">
        <f t="shared" ca="1" si="28"/>
        <v>0</v>
      </c>
      <c r="Q120" s="60">
        <f t="shared" ca="1" si="29"/>
        <v>0</v>
      </c>
      <c r="R120" s="29">
        <f t="shared" ca="1" si="18"/>
        <v>2.4804322692759161E-4</v>
      </c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</row>
    <row r="121" spans="1:35" x14ac:dyDescent="0.2">
      <c r="A121" s="64"/>
      <c r="B121" s="64"/>
      <c r="C121" s="64"/>
      <c r="D121" s="65">
        <f t="shared" si="19"/>
        <v>0</v>
      </c>
      <c r="E121" s="65">
        <f t="shared" si="19"/>
        <v>0</v>
      </c>
      <c r="F121" s="60">
        <f t="shared" si="20"/>
        <v>0</v>
      </c>
      <c r="G121" s="60">
        <f t="shared" si="20"/>
        <v>0</v>
      </c>
      <c r="H121" s="60">
        <f t="shared" si="21"/>
        <v>0</v>
      </c>
      <c r="I121" s="60">
        <f t="shared" si="22"/>
        <v>0</v>
      </c>
      <c r="J121" s="60">
        <f t="shared" si="23"/>
        <v>0</v>
      </c>
      <c r="K121" s="60">
        <f t="shared" si="24"/>
        <v>0</v>
      </c>
      <c r="L121" s="60">
        <f t="shared" si="25"/>
        <v>0</v>
      </c>
      <c r="M121" s="60">
        <f t="shared" ca="1" si="17"/>
        <v>-2.4804322692759161E-4</v>
      </c>
      <c r="N121" s="60">
        <f t="shared" ca="1" si="26"/>
        <v>0</v>
      </c>
      <c r="O121" s="74">
        <f t="shared" ca="1" si="27"/>
        <v>0</v>
      </c>
      <c r="P121" s="60">
        <f t="shared" ca="1" si="28"/>
        <v>0</v>
      </c>
      <c r="Q121" s="60">
        <f t="shared" ca="1" si="29"/>
        <v>0</v>
      </c>
      <c r="R121" s="29">
        <f t="shared" ca="1" si="18"/>
        <v>2.4804322692759161E-4</v>
      </c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</row>
    <row r="122" spans="1:35" x14ac:dyDescent="0.2">
      <c r="A122" s="64"/>
      <c r="B122" s="64"/>
      <c r="C122" s="64"/>
      <c r="D122" s="65">
        <f t="shared" si="19"/>
        <v>0</v>
      </c>
      <c r="E122" s="65">
        <f t="shared" si="19"/>
        <v>0</v>
      </c>
      <c r="F122" s="60">
        <f t="shared" si="20"/>
        <v>0</v>
      </c>
      <c r="G122" s="60">
        <f t="shared" si="20"/>
        <v>0</v>
      </c>
      <c r="H122" s="60">
        <f t="shared" si="21"/>
        <v>0</v>
      </c>
      <c r="I122" s="60">
        <f t="shared" si="22"/>
        <v>0</v>
      </c>
      <c r="J122" s="60">
        <f t="shared" si="23"/>
        <v>0</v>
      </c>
      <c r="K122" s="60">
        <f t="shared" si="24"/>
        <v>0</v>
      </c>
      <c r="L122" s="60">
        <f t="shared" si="25"/>
        <v>0</v>
      </c>
      <c r="M122" s="60">
        <f t="shared" ca="1" si="17"/>
        <v>-2.4804322692759161E-4</v>
      </c>
      <c r="N122" s="60">
        <f t="shared" ca="1" si="26"/>
        <v>0</v>
      </c>
      <c r="O122" s="74">
        <f t="shared" ca="1" si="27"/>
        <v>0</v>
      </c>
      <c r="P122" s="60">
        <f t="shared" ca="1" si="28"/>
        <v>0</v>
      </c>
      <c r="Q122" s="60">
        <f t="shared" ca="1" si="29"/>
        <v>0</v>
      </c>
      <c r="R122" s="29">
        <f t="shared" ca="1" si="18"/>
        <v>2.4804322692759161E-4</v>
      </c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</row>
    <row r="123" spans="1:35" x14ac:dyDescent="0.2">
      <c r="A123" s="64"/>
      <c r="B123" s="64"/>
      <c r="C123" s="64"/>
      <c r="D123" s="65">
        <f t="shared" si="19"/>
        <v>0</v>
      </c>
      <c r="E123" s="65">
        <f t="shared" si="19"/>
        <v>0</v>
      </c>
      <c r="F123" s="60">
        <f t="shared" si="20"/>
        <v>0</v>
      </c>
      <c r="G123" s="60">
        <f t="shared" si="20"/>
        <v>0</v>
      </c>
      <c r="H123" s="60">
        <f t="shared" si="21"/>
        <v>0</v>
      </c>
      <c r="I123" s="60">
        <f t="shared" si="22"/>
        <v>0</v>
      </c>
      <c r="J123" s="60">
        <f t="shared" si="23"/>
        <v>0</v>
      </c>
      <c r="K123" s="60">
        <f t="shared" si="24"/>
        <v>0</v>
      </c>
      <c r="L123" s="60">
        <f t="shared" si="25"/>
        <v>0</v>
      </c>
      <c r="M123" s="60">
        <f t="shared" ca="1" si="17"/>
        <v>-2.4804322692759161E-4</v>
      </c>
      <c r="N123" s="60">
        <f t="shared" ca="1" si="26"/>
        <v>0</v>
      </c>
      <c r="O123" s="74">
        <f t="shared" ca="1" si="27"/>
        <v>0</v>
      </c>
      <c r="P123" s="60">
        <f t="shared" ca="1" si="28"/>
        <v>0</v>
      </c>
      <c r="Q123" s="60">
        <f t="shared" ca="1" si="29"/>
        <v>0</v>
      </c>
      <c r="R123" s="29">
        <f t="shared" ca="1" si="18"/>
        <v>2.4804322692759161E-4</v>
      </c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</row>
    <row r="124" spans="1:35" x14ac:dyDescent="0.2">
      <c r="A124" s="64"/>
      <c r="B124" s="64"/>
      <c r="C124" s="64"/>
      <c r="D124" s="65">
        <f t="shared" si="19"/>
        <v>0</v>
      </c>
      <c r="E124" s="65">
        <f t="shared" si="19"/>
        <v>0</v>
      </c>
      <c r="F124" s="60">
        <f t="shared" si="20"/>
        <v>0</v>
      </c>
      <c r="G124" s="60">
        <f t="shared" si="20"/>
        <v>0</v>
      </c>
      <c r="H124" s="60">
        <f t="shared" si="21"/>
        <v>0</v>
      </c>
      <c r="I124" s="60">
        <f t="shared" si="22"/>
        <v>0</v>
      </c>
      <c r="J124" s="60">
        <f t="shared" si="23"/>
        <v>0</v>
      </c>
      <c r="K124" s="60">
        <f t="shared" si="24"/>
        <v>0</v>
      </c>
      <c r="L124" s="60">
        <f t="shared" si="25"/>
        <v>0</v>
      </c>
      <c r="M124" s="60">
        <f t="shared" ca="1" si="17"/>
        <v>-2.4804322692759161E-4</v>
      </c>
      <c r="N124" s="60">
        <f t="shared" ca="1" si="26"/>
        <v>0</v>
      </c>
      <c r="O124" s="74">
        <f t="shared" ca="1" si="27"/>
        <v>0</v>
      </c>
      <c r="P124" s="60">
        <f t="shared" ca="1" si="28"/>
        <v>0</v>
      </c>
      <c r="Q124" s="60">
        <f t="shared" ca="1" si="29"/>
        <v>0</v>
      </c>
      <c r="R124" s="29">
        <f t="shared" ca="1" si="18"/>
        <v>2.4804322692759161E-4</v>
      </c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</row>
    <row r="125" spans="1:35" x14ac:dyDescent="0.2">
      <c r="A125" s="64"/>
      <c r="B125" s="64"/>
      <c r="C125" s="64"/>
      <c r="D125" s="65">
        <f t="shared" si="19"/>
        <v>0</v>
      </c>
      <c r="E125" s="65">
        <f t="shared" si="19"/>
        <v>0</v>
      </c>
      <c r="F125" s="60">
        <f t="shared" si="20"/>
        <v>0</v>
      </c>
      <c r="G125" s="60">
        <f t="shared" si="20"/>
        <v>0</v>
      </c>
      <c r="H125" s="60">
        <f t="shared" si="21"/>
        <v>0</v>
      </c>
      <c r="I125" s="60">
        <f t="shared" si="22"/>
        <v>0</v>
      </c>
      <c r="J125" s="60">
        <f t="shared" si="23"/>
        <v>0</v>
      </c>
      <c r="K125" s="60">
        <f t="shared" si="24"/>
        <v>0</v>
      </c>
      <c r="L125" s="60">
        <f t="shared" si="25"/>
        <v>0</v>
      </c>
      <c r="M125" s="60">
        <f t="shared" ca="1" si="17"/>
        <v>-2.4804322692759161E-4</v>
      </c>
      <c r="N125" s="60">
        <f t="shared" ca="1" si="26"/>
        <v>0</v>
      </c>
      <c r="O125" s="74">
        <f t="shared" ca="1" si="27"/>
        <v>0</v>
      </c>
      <c r="P125" s="60">
        <f t="shared" ca="1" si="28"/>
        <v>0</v>
      </c>
      <c r="Q125" s="60">
        <f t="shared" ca="1" si="29"/>
        <v>0</v>
      </c>
      <c r="R125" s="29">
        <f t="shared" ca="1" si="18"/>
        <v>2.4804322692759161E-4</v>
      </c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</row>
    <row r="126" spans="1:35" x14ac:dyDescent="0.2">
      <c r="A126" s="64"/>
      <c r="B126" s="64"/>
      <c r="C126" s="64"/>
      <c r="D126" s="65">
        <f t="shared" si="19"/>
        <v>0</v>
      </c>
      <c r="E126" s="65">
        <f t="shared" si="19"/>
        <v>0</v>
      </c>
      <c r="F126" s="60">
        <f t="shared" si="20"/>
        <v>0</v>
      </c>
      <c r="G126" s="60">
        <f t="shared" si="20"/>
        <v>0</v>
      </c>
      <c r="H126" s="60">
        <f t="shared" si="21"/>
        <v>0</v>
      </c>
      <c r="I126" s="60">
        <f t="shared" si="22"/>
        <v>0</v>
      </c>
      <c r="J126" s="60">
        <f t="shared" si="23"/>
        <v>0</v>
      </c>
      <c r="K126" s="60">
        <f t="shared" si="24"/>
        <v>0</v>
      </c>
      <c r="L126" s="60">
        <f t="shared" si="25"/>
        <v>0</v>
      </c>
      <c r="M126" s="60">
        <f t="shared" ca="1" si="17"/>
        <v>-2.4804322692759161E-4</v>
      </c>
      <c r="N126" s="60">
        <f t="shared" ca="1" si="26"/>
        <v>0</v>
      </c>
      <c r="O126" s="74">
        <f t="shared" ca="1" si="27"/>
        <v>0</v>
      </c>
      <c r="P126" s="60">
        <f t="shared" ca="1" si="28"/>
        <v>0</v>
      </c>
      <c r="Q126" s="60">
        <f t="shared" ca="1" si="29"/>
        <v>0</v>
      </c>
      <c r="R126" s="29">
        <f t="shared" ca="1" si="18"/>
        <v>2.4804322692759161E-4</v>
      </c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</row>
    <row r="127" spans="1:35" x14ac:dyDescent="0.2">
      <c r="A127" s="64"/>
      <c r="B127" s="64"/>
      <c r="C127" s="64"/>
      <c r="D127" s="65">
        <f t="shared" si="19"/>
        <v>0</v>
      </c>
      <c r="E127" s="65">
        <f t="shared" si="19"/>
        <v>0</v>
      </c>
      <c r="F127" s="60">
        <f t="shared" si="20"/>
        <v>0</v>
      </c>
      <c r="G127" s="60">
        <f t="shared" si="20"/>
        <v>0</v>
      </c>
      <c r="H127" s="60">
        <f t="shared" si="21"/>
        <v>0</v>
      </c>
      <c r="I127" s="60">
        <f t="shared" si="22"/>
        <v>0</v>
      </c>
      <c r="J127" s="60">
        <f t="shared" si="23"/>
        <v>0</v>
      </c>
      <c r="K127" s="60">
        <f t="shared" si="24"/>
        <v>0</v>
      </c>
      <c r="L127" s="60">
        <f t="shared" si="25"/>
        <v>0</v>
      </c>
      <c r="M127" s="60">
        <f t="shared" ca="1" si="17"/>
        <v>-2.4804322692759161E-4</v>
      </c>
      <c r="N127" s="60">
        <f t="shared" ca="1" si="26"/>
        <v>0</v>
      </c>
      <c r="O127" s="74">
        <f t="shared" ca="1" si="27"/>
        <v>0</v>
      </c>
      <c r="P127" s="60">
        <f t="shared" ca="1" si="28"/>
        <v>0</v>
      </c>
      <c r="Q127" s="60">
        <f t="shared" ca="1" si="29"/>
        <v>0</v>
      </c>
      <c r="R127" s="29">
        <f t="shared" ca="1" si="18"/>
        <v>2.4804322692759161E-4</v>
      </c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</row>
    <row r="128" spans="1:35" x14ac:dyDescent="0.2">
      <c r="A128" s="64"/>
      <c r="B128" s="64"/>
      <c r="C128" s="64"/>
      <c r="D128" s="65">
        <f t="shared" si="19"/>
        <v>0</v>
      </c>
      <c r="E128" s="65">
        <f t="shared" si="19"/>
        <v>0</v>
      </c>
      <c r="F128" s="60">
        <f t="shared" si="20"/>
        <v>0</v>
      </c>
      <c r="G128" s="60">
        <f t="shared" si="20"/>
        <v>0</v>
      </c>
      <c r="H128" s="60">
        <f t="shared" si="21"/>
        <v>0</v>
      </c>
      <c r="I128" s="60">
        <f t="shared" si="22"/>
        <v>0</v>
      </c>
      <c r="J128" s="60">
        <f t="shared" si="23"/>
        <v>0</v>
      </c>
      <c r="K128" s="60">
        <f t="shared" si="24"/>
        <v>0</v>
      </c>
      <c r="L128" s="60">
        <f t="shared" si="25"/>
        <v>0</v>
      </c>
      <c r="M128" s="60">
        <f t="shared" ca="1" si="17"/>
        <v>-2.4804322692759161E-4</v>
      </c>
      <c r="N128" s="60">
        <f t="shared" ca="1" si="26"/>
        <v>0</v>
      </c>
      <c r="O128" s="74">
        <f t="shared" ca="1" si="27"/>
        <v>0</v>
      </c>
      <c r="P128" s="60">
        <f t="shared" ca="1" si="28"/>
        <v>0</v>
      </c>
      <c r="Q128" s="60">
        <f t="shared" ca="1" si="29"/>
        <v>0</v>
      </c>
      <c r="R128" s="29">
        <f t="shared" ca="1" si="18"/>
        <v>2.4804322692759161E-4</v>
      </c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</row>
    <row r="129" spans="1:35" x14ac:dyDescent="0.2">
      <c r="A129" s="64"/>
      <c r="B129" s="64"/>
      <c r="C129" s="64"/>
      <c r="D129" s="65">
        <f t="shared" si="19"/>
        <v>0</v>
      </c>
      <c r="E129" s="65">
        <f t="shared" si="19"/>
        <v>0</v>
      </c>
      <c r="F129" s="60">
        <f t="shared" si="20"/>
        <v>0</v>
      </c>
      <c r="G129" s="60">
        <f t="shared" si="20"/>
        <v>0</v>
      </c>
      <c r="H129" s="60">
        <f t="shared" si="21"/>
        <v>0</v>
      </c>
      <c r="I129" s="60">
        <f t="shared" si="22"/>
        <v>0</v>
      </c>
      <c r="J129" s="60">
        <f t="shared" si="23"/>
        <v>0</v>
      </c>
      <c r="K129" s="60">
        <f t="shared" si="24"/>
        <v>0</v>
      </c>
      <c r="L129" s="60">
        <f t="shared" si="25"/>
        <v>0</v>
      </c>
      <c r="M129" s="60">
        <f t="shared" ca="1" si="17"/>
        <v>-2.4804322692759161E-4</v>
      </c>
      <c r="N129" s="60">
        <f t="shared" ca="1" si="26"/>
        <v>0</v>
      </c>
      <c r="O129" s="74">
        <f t="shared" ca="1" si="27"/>
        <v>0</v>
      </c>
      <c r="P129" s="60">
        <f t="shared" ca="1" si="28"/>
        <v>0</v>
      </c>
      <c r="Q129" s="60">
        <f t="shared" ca="1" si="29"/>
        <v>0</v>
      </c>
      <c r="R129" s="29">
        <f t="shared" ca="1" si="18"/>
        <v>2.4804322692759161E-4</v>
      </c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</row>
    <row r="130" spans="1:35" x14ac:dyDescent="0.2">
      <c r="A130" s="64"/>
      <c r="B130" s="64"/>
      <c r="C130" s="64"/>
      <c r="D130" s="65">
        <f t="shared" si="19"/>
        <v>0</v>
      </c>
      <c r="E130" s="65">
        <f t="shared" si="19"/>
        <v>0</v>
      </c>
      <c r="F130" s="60">
        <f t="shared" si="20"/>
        <v>0</v>
      </c>
      <c r="G130" s="60">
        <f t="shared" si="20"/>
        <v>0</v>
      </c>
      <c r="H130" s="60">
        <f t="shared" si="21"/>
        <v>0</v>
      </c>
      <c r="I130" s="60">
        <f t="shared" si="22"/>
        <v>0</v>
      </c>
      <c r="J130" s="60">
        <f t="shared" si="23"/>
        <v>0</v>
      </c>
      <c r="K130" s="60">
        <f t="shared" si="24"/>
        <v>0</v>
      </c>
      <c r="L130" s="60">
        <f t="shared" si="25"/>
        <v>0</v>
      </c>
      <c r="M130" s="60">
        <f t="shared" ca="1" si="17"/>
        <v>-2.4804322692759161E-4</v>
      </c>
      <c r="N130" s="60">
        <f t="shared" ca="1" si="26"/>
        <v>0</v>
      </c>
      <c r="O130" s="74">
        <f t="shared" ca="1" si="27"/>
        <v>0</v>
      </c>
      <c r="P130" s="60">
        <f t="shared" ca="1" si="28"/>
        <v>0</v>
      </c>
      <c r="Q130" s="60">
        <f t="shared" ca="1" si="29"/>
        <v>0</v>
      </c>
      <c r="R130" s="29">
        <f t="shared" ca="1" si="18"/>
        <v>2.4804322692759161E-4</v>
      </c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</row>
    <row r="131" spans="1:35" x14ac:dyDescent="0.2">
      <c r="A131" s="64"/>
      <c r="B131" s="64"/>
      <c r="C131" s="64"/>
      <c r="D131" s="65">
        <f t="shared" si="19"/>
        <v>0</v>
      </c>
      <c r="E131" s="65">
        <f t="shared" si="19"/>
        <v>0</v>
      </c>
      <c r="F131" s="60">
        <f t="shared" si="20"/>
        <v>0</v>
      </c>
      <c r="G131" s="60">
        <f t="shared" si="20"/>
        <v>0</v>
      </c>
      <c r="H131" s="60">
        <f t="shared" si="21"/>
        <v>0</v>
      </c>
      <c r="I131" s="60">
        <f t="shared" si="22"/>
        <v>0</v>
      </c>
      <c r="J131" s="60">
        <f t="shared" si="23"/>
        <v>0</v>
      </c>
      <c r="K131" s="60">
        <f t="shared" si="24"/>
        <v>0</v>
      </c>
      <c r="L131" s="60">
        <f t="shared" si="25"/>
        <v>0</v>
      </c>
      <c r="M131" s="60">
        <f t="shared" ca="1" si="17"/>
        <v>-2.4804322692759161E-4</v>
      </c>
      <c r="N131" s="60">
        <f t="shared" ca="1" si="26"/>
        <v>0</v>
      </c>
      <c r="O131" s="74">
        <f t="shared" ca="1" si="27"/>
        <v>0</v>
      </c>
      <c r="P131" s="60">
        <f t="shared" ca="1" si="28"/>
        <v>0</v>
      </c>
      <c r="Q131" s="60">
        <f t="shared" ca="1" si="29"/>
        <v>0</v>
      </c>
      <c r="R131" s="29">
        <f t="shared" ca="1" si="18"/>
        <v>2.4804322692759161E-4</v>
      </c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</row>
    <row r="132" spans="1:35" x14ac:dyDescent="0.2">
      <c r="A132" s="64"/>
      <c r="B132" s="64"/>
      <c r="C132" s="64"/>
      <c r="D132" s="65">
        <f t="shared" si="19"/>
        <v>0</v>
      </c>
      <c r="E132" s="65">
        <f t="shared" si="19"/>
        <v>0</v>
      </c>
      <c r="F132" s="60">
        <f t="shared" si="20"/>
        <v>0</v>
      </c>
      <c r="G132" s="60">
        <f t="shared" si="20"/>
        <v>0</v>
      </c>
      <c r="H132" s="60">
        <f t="shared" si="21"/>
        <v>0</v>
      </c>
      <c r="I132" s="60">
        <f t="shared" si="22"/>
        <v>0</v>
      </c>
      <c r="J132" s="60">
        <f t="shared" si="23"/>
        <v>0</v>
      </c>
      <c r="K132" s="60">
        <f t="shared" si="24"/>
        <v>0</v>
      </c>
      <c r="L132" s="60">
        <f t="shared" si="25"/>
        <v>0</v>
      </c>
      <c r="M132" s="60">
        <f t="shared" ca="1" si="17"/>
        <v>-2.4804322692759161E-4</v>
      </c>
      <c r="N132" s="60">
        <f t="shared" ca="1" si="26"/>
        <v>0</v>
      </c>
      <c r="O132" s="74">
        <f t="shared" ca="1" si="27"/>
        <v>0</v>
      </c>
      <c r="P132" s="60">
        <f t="shared" ca="1" si="28"/>
        <v>0</v>
      </c>
      <c r="Q132" s="60">
        <f t="shared" ca="1" si="29"/>
        <v>0</v>
      </c>
      <c r="R132" s="29">
        <f t="shared" ca="1" si="18"/>
        <v>2.4804322692759161E-4</v>
      </c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</row>
    <row r="133" spans="1:35" x14ac:dyDescent="0.2">
      <c r="A133" s="64"/>
      <c r="B133" s="64"/>
      <c r="C133" s="64"/>
      <c r="D133" s="65">
        <f t="shared" si="19"/>
        <v>0</v>
      </c>
      <c r="E133" s="65">
        <f t="shared" si="19"/>
        <v>0</v>
      </c>
      <c r="F133" s="60">
        <f t="shared" si="20"/>
        <v>0</v>
      </c>
      <c r="G133" s="60">
        <f t="shared" si="20"/>
        <v>0</v>
      </c>
      <c r="H133" s="60">
        <f t="shared" si="21"/>
        <v>0</v>
      </c>
      <c r="I133" s="60">
        <f t="shared" si="22"/>
        <v>0</v>
      </c>
      <c r="J133" s="60">
        <f t="shared" si="23"/>
        <v>0</v>
      </c>
      <c r="K133" s="60">
        <f t="shared" si="24"/>
        <v>0</v>
      </c>
      <c r="L133" s="60">
        <f t="shared" si="25"/>
        <v>0</v>
      </c>
      <c r="M133" s="60">
        <f t="shared" ca="1" si="17"/>
        <v>-2.4804322692759161E-4</v>
      </c>
      <c r="N133" s="60">
        <f t="shared" ca="1" si="26"/>
        <v>0</v>
      </c>
      <c r="O133" s="74">
        <f t="shared" ca="1" si="27"/>
        <v>0</v>
      </c>
      <c r="P133" s="60">
        <f t="shared" ca="1" si="28"/>
        <v>0</v>
      </c>
      <c r="Q133" s="60">
        <f t="shared" ca="1" si="29"/>
        <v>0</v>
      </c>
      <c r="R133" s="29">
        <f t="shared" ca="1" si="18"/>
        <v>2.4804322692759161E-4</v>
      </c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</row>
    <row r="134" spans="1:35" x14ac:dyDescent="0.2">
      <c r="A134" s="64"/>
      <c r="B134" s="64"/>
      <c r="C134" s="64"/>
      <c r="D134" s="65">
        <f t="shared" si="19"/>
        <v>0</v>
      </c>
      <c r="E134" s="65">
        <f t="shared" si="19"/>
        <v>0</v>
      </c>
      <c r="F134" s="60">
        <f t="shared" si="20"/>
        <v>0</v>
      </c>
      <c r="G134" s="60">
        <f t="shared" si="20"/>
        <v>0</v>
      </c>
      <c r="H134" s="60">
        <f t="shared" si="21"/>
        <v>0</v>
      </c>
      <c r="I134" s="60">
        <f t="shared" si="22"/>
        <v>0</v>
      </c>
      <c r="J134" s="60">
        <f t="shared" si="23"/>
        <v>0</v>
      </c>
      <c r="K134" s="60">
        <f t="shared" si="24"/>
        <v>0</v>
      </c>
      <c r="L134" s="60">
        <f t="shared" si="25"/>
        <v>0</v>
      </c>
      <c r="M134" s="60">
        <f t="shared" ca="1" si="17"/>
        <v>-2.4804322692759161E-4</v>
      </c>
      <c r="N134" s="60">
        <f t="shared" ca="1" si="26"/>
        <v>0</v>
      </c>
      <c r="O134" s="74">
        <f t="shared" ca="1" si="27"/>
        <v>0</v>
      </c>
      <c r="P134" s="60">
        <f t="shared" ca="1" si="28"/>
        <v>0</v>
      </c>
      <c r="Q134" s="60">
        <f t="shared" ca="1" si="29"/>
        <v>0</v>
      </c>
      <c r="R134" s="29">
        <f t="shared" ca="1" si="18"/>
        <v>2.4804322692759161E-4</v>
      </c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</row>
    <row r="135" spans="1:35" x14ac:dyDescent="0.2">
      <c r="A135" s="64"/>
      <c r="B135" s="64"/>
      <c r="C135" s="64"/>
      <c r="D135" s="65">
        <f t="shared" si="19"/>
        <v>0</v>
      </c>
      <c r="E135" s="65">
        <f t="shared" si="19"/>
        <v>0</v>
      </c>
      <c r="F135" s="60">
        <f t="shared" si="20"/>
        <v>0</v>
      </c>
      <c r="G135" s="60">
        <f t="shared" si="20"/>
        <v>0</v>
      </c>
      <c r="H135" s="60">
        <f t="shared" si="21"/>
        <v>0</v>
      </c>
      <c r="I135" s="60">
        <f t="shared" si="22"/>
        <v>0</v>
      </c>
      <c r="J135" s="60">
        <f t="shared" si="23"/>
        <v>0</v>
      </c>
      <c r="K135" s="60">
        <f t="shared" si="24"/>
        <v>0</v>
      </c>
      <c r="L135" s="60">
        <f t="shared" si="25"/>
        <v>0</v>
      </c>
      <c r="M135" s="60">
        <f t="shared" ca="1" si="17"/>
        <v>-2.4804322692759161E-4</v>
      </c>
      <c r="N135" s="60">
        <f t="shared" ca="1" si="26"/>
        <v>0</v>
      </c>
      <c r="O135" s="74">
        <f t="shared" ca="1" si="27"/>
        <v>0</v>
      </c>
      <c r="P135" s="60">
        <f t="shared" ca="1" si="28"/>
        <v>0</v>
      </c>
      <c r="Q135" s="60">
        <f t="shared" ca="1" si="29"/>
        <v>0</v>
      </c>
      <c r="R135" s="29">
        <f t="shared" ca="1" si="18"/>
        <v>2.4804322692759161E-4</v>
      </c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</row>
    <row r="136" spans="1:35" x14ac:dyDescent="0.2">
      <c r="A136" s="64"/>
      <c r="B136" s="64"/>
      <c r="C136" s="64"/>
      <c r="D136" s="65">
        <f t="shared" si="19"/>
        <v>0</v>
      </c>
      <c r="E136" s="65">
        <f t="shared" si="19"/>
        <v>0</v>
      </c>
      <c r="F136" s="60">
        <f t="shared" si="20"/>
        <v>0</v>
      </c>
      <c r="G136" s="60">
        <f t="shared" si="20"/>
        <v>0</v>
      </c>
      <c r="H136" s="60">
        <f t="shared" si="21"/>
        <v>0</v>
      </c>
      <c r="I136" s="60">
        <f t="shared" si="22"/>
        <v>0</v>
      </c>
      <c r="J136" s="60">
        <f t="shared" si="23"/>
        <v>0</v>
      </c>
      <c r="K136" s="60">
        <f t="shared" si="24"/>
        <v>0</v>
      </c>
      <c r="L136" s="60">
        <f t="shared" si="25"/>
        <v>0</v>
      </c>
      <c r="M136" s="60">
        <f t="shared" ca="1" si="17"/>
        <v>-2.4804322692759161E-4</v>
      </c>
      <c r="N136" s="60">
        <f t="shared" ca="1" si="26"/>
        <v>0</v>
      </c>
      <c r="O136" s="74">
        <f t="shared" ca="1" si="27"/>
        <v>0</v>
      </c>
      <c r="P136" s="60">
        <f t="shared" ca="1" si="28"/>
        <v>0</v>
      </c>
      <c r="Q136" s="60">
        <f t="shared" ca="1" si="29"/>
        <v>0</v>
      </c>
      <c r="R136" s="29">
        <f t="shared" ca="1" si="18"/>
        <v>2.4804322692759161E-4</v>
      </c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</row>
    <row r="137" spans="1:35" x14ac:dyDescent="0.2">
      <c r="A137" s="64"/>
      <c r="B137" s="64"/>
      <c r="C137" s="64"/>
      <c r="D137" s="65">
        <f t="shared" si="19"/>
        <v>0</v>
      </c>
      <c r="E137" s="65">
        <f t="shared" si="19"/>
        <v>0</v>
      </c>
      <c r="F137" s="60">
        <f t="shared" si="20"/>
        <v>0</v>
      </c>
      <c r="G137" s="60">
        <f t="shared" si="20"/>
        <v>0</v>
      </c>
      <c r="H137" s="60">
        <f t="shared" si="21"/>
        <v>0</v>
      </c>
      <c r="I137" s="60">
        <f t="shared" si="22"/>
        <v>0</v>
      </c>
      <c r="J137" s="60">
        <f t="shared" si="23"/>
        <v>0</v>
      </c>
      <c r="K137" s="60">
        <f t="shared" si="24"/>
        <v>0</v>
      </c>
      <c r="L137" s="60">
        <f t="shared" si="25"/>
        <v>0</v>
      </c>
      <c r="M137" s="60">
        <f t="shared" ca="1" si="17"/>
        <v>-2.4804322692759161E-4</v>
      </c>
      <c r="N137" s="60">
        <f t="shared" ca="1" si="26"/>
        <v>0</v>
      </c>
      <c r="O137" s="74">
        <f t="shared" ca="1" si="27"/>
        <v>0</v>
      </c>
      <c r="P137" s="60">
        <f t="shared" ca="1" si="28"/>
        <v>0</v>
      </c>
      <c r="Q137" s="60">
        <f t="shared" ca="1" si="29"/>
        <v>0</v>
      </c>
      <c r="R137" s="29">
        <f t="shared" ca="1" si="18"/>
        <v>2.4804322692759161E-4</v>
      </c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</row>
    <row r="138" spans="1:35" x14ac:dyDescent="0.2">
      <c r="A138" s="64"/>
      <c r="B138" s="64"/>
      <c r="C138" s="64"/>
      <c r="D138" s="65">
        <f t="shared" si="19"/>
        <v>0</v>
      </c>
      <c r="E138" s="65">
        <f t="shared" si="19"/>
        <v>0</v>
      </c>
      <c r="F138" s="60">
        <f t="shared" si="20"/>
        <v>0</v>
      </c>
      <c r="G138" s="60">
        <f t="shared" si="20"/>
        <v>0</v>
      </c>
      <c r="H138" s="60">
        <f t="shared" si="21"/>
        <v>0</v>
      </c>
      <c r="I138" s="60">
        <f t="shared" si="22"/>
        <v>0</v>
      </c>
      <c r="J138" s="60">
        <f t="shared" si="23"/>
        <v>0</v>
      </c>
      <c r="K138" s="60">
        <f t="shared" si="24"/>
        <v>0</v>
      </c>
      <c r="L138" s="60">
        <f t="shared" si="25"/>
        <v>0</v>
      </c>
      <c r="M138" s="60">
        <f t="shared" ca="1" si="17"/>
        <v>-2.4804322692759161E-4</v>
      </c>
      <c r="N138" s="60">
        <f t="shared" ca="1" si="26"/>
        <v>0</v>
      </c>
      <c r="O138" s="74">
        <f t="shared" ca="1" si="27"/>
        <v>0</v>
      </c>
      <c r="P138" s="60">
        <f t="shared" ca="1" si="28"/>
        <v>0</v>
      </c>
      <c r="Q138" s="60">
        <f t="shared" ca="1" si="29"/>
        <v>0</v>
      </c>
      <c r="R138" s="29">
        <f t="shared" ca="1" si="18"/>
        <v>2.4804322692759161E-4</v>
      </c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</row>
    <row r="139" spans="1:35" x14ac:dyDescent="0.2">
      <c r="A139" s="64"/>
      <c r="B139" s="64"/>
      <c r="C139" s="64"/>
      <c r="D139" s="65">
        <f t="shared" si="19"/>
        <v>0</v>
      </c>
      <c r="E139" s="65">
        <f t="shared" si="19"/>
        <v>0</v>
      </c>
      <c r="F139" s="60">
        <f t="shared" si="20"/>
        <v>0</v>
      </c>
      <c r="G139" s="60">
        <f t="shared" si="20"/>
        <v>0</v>
      </c>
      <c r="H139" s="60">
        <f t="shared" si="21"/>
        <v>0</v>
      </c>
      <c r="I139" s="60">
        <f t="shared" si="22"/>
        <v>0</v>
      </c>
      <c r="J139" s="60">
        <f t="shared" si="23"/>
        <v>0</v>
      </c>
      <c r="K139" s="60">
        <f t="shared" si="24"/>
        <v>0</v>
      </c>
      <c r="L139" s="60">
        <f t="shared" si="25"/>
        <v>0</v>
      </c>
      <c r="M139" s="60">
        <f t="shared" ca="1" si="17"/>
        <v>-2.4804322692759161E-4</v>
      </c>
      <c r="N139" s="60">
        <f t="shared" ca="1" si="26"/>
        <v>0</v>
      </c>
      <c r="O139" s="74">
        <f t="shared" ca="1" si="27"/>
        <v>0</v>
      </c>
      <c r="P139" s="60">
        <f t="shared" ca="1" si="28"/>
        <v>0</v>
      </c>
      <c r="Q139" s="60">
        <f t="shared" ca="1" si="29"/>
        <v>0</v>
      </c>
      <c r="R139" s="29">
        <f t="shared" ca="1" si="18"/>
        <v>2.4804322692759161E-4</v>
      </c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</row>
    <row r="140" spans="1:35" x14ac:dyDescent="0.2">
      <c r="A140" s="64"/>
      <c r="B140" s="64"/>
      <c r="C140" s="64"/>
      <c r="D140" s="65">
        <f t="shared" si="19"/>
        <v>0</v>
      </c>
      <c r="E140" s="65">
        <f t="shared" si="19"/>
        <v>0</v>
      </c>
      <c r="F140" s="60">
        <f t="shared" si="20"/>
        <v>0</v>
      </c>
      <c r="G140" s="60">
        <f t="shared" si="20"/>
        <v>0</v>
      </c>
      <c r="H140" s="60">
        <f t="shared" si="21"/>
        <v>0</v>
      </c>
      <c r="I140" s="60">
        <f t="shared" si="22"/>
        <v>0</v>
      </c>
      <c r="J140" s="60">
        <f t="shared" si="23"/>
        <v>0</v>
      </c>
      <c r="K140" s="60">
        <f t="shared" si="24"/>
        <v>0</v>
      </c>
      <c r="L140" s="60">
        <f t="shared" si="25"/>
        <v>0</v>
      </c>
      <c r="M140" s="60">
        <f t="shared" ca="1" si="17"/>
        <v>-2.4804322692759161E-4</v>
      </c>
      <c r="N140" s="60">
        <f t="shared" ca="1" si="26"/>
        <v>0</v>
      </c>
      <c r="O140" s="74">
        <f t="shared" ca="1" si="27"/>
        <v>0</v>
      </c>
      <c r="P140" s="60">
        <f t="shared" ca="1" si="28"/>
        <v>0</v>
      </c>
      <c r="Q140" s="60">
        <f t="shared" ca="1" si="29"/>
        <v>0</v>
      </c>
      <c r="R140" s="29">
        <f t="shared" ca="1" si="18"/>
        <v>2.4804322692759161E-4</v>
      </c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</row>
    <row r="141" spans="1:35" x14ac:dyDescent="0.2">
      <c r="A141" s="64"/>
      <c r="B141" s="64"/>
      <c r="C141" s="64"/>
      <c r="D141" s="65">
        <f t="shared" si="19"/>
        <v>0</v>
      </c>
      <c r="E141" s="65">
        <f t="shared" si="19"/>
        <v>0</v>
      </c>
      <c r="F141" s="60">
        <f t="shared" si="20"/>
        <v>0</v>
      </c>
      <c r="G141" s="60">
        <f t="shared" si="20"/>
        <v>0</v>
      </c>
      <c r="H141" s="60">
        <f t="shared" si="21"/>
        <v>0</v>
      </c>
      <c r="I141" s="60">
        <f t="shared" si="22"/>
        <v>0</v>
      </c>
      <c r="J141" s="60">
        <f t="shared" si="23"/>
        <v>0</v>
      </c>
      <c r="K141" s="60">
        <f t="shared" si="24"/>
        <v>0</v>
      </c>
      <c r="L141" s="60">
        <f t="shared" si="25"/>
        <v>0</v>
      </c>
      <c r="M141" s="60">
        <f t="shared" ca="1" si="17"/>
        <v>-2.4804322692759161E-4</v>
      </c>
      <c r="N141" s="60">
        <f t="shared" ca="1" si="26"/>
        <v>0</v>
      </c>
      <c r="O141" s="74">
        <f t="shared" ca="1" si="27"/>
        <v>0</v>
      </c>
      <c r="P141" s="60">
        <f t="shared" ca="1" si="28"/>
        <v>0</v>
      </c>
      <c r="Q141" s="60">
        <f t="shared" ca="1" si="29"/>
        <v>0</v>
      </c>
      <c r="R141" s="29">
        <f t="shared" ca="1" si="18"/>
        <v>2.4804322692759161E-4</v>
      </c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</row>
    <row r="142" spans="1:35" x14ac:dyDescent="0.2">
      <c r="A142" s="64"/>
      <c r="B142" s="64"/>
      <c r="C142" s="64"/>
      <c r="D142" s="65">
        <f t="shared" si="19"/>
        <v>0</v>
      </c>
      <c r="E142" s="65">
        <f t="shared" si="19"/>
        <v>0</v>
      </c>
      <c r="F142" s="60">
        <f t="shared" si="20"/>
        <v>0</v>
      </c>
      <c r="G142" s="60">
        <f t="shared" si="20"/>
        <v>0</v>
      </c>
      <c r="H142" s="60">
        <f t="shared" si="21"/>
        <v>0</v>
      </c>
      <c r="I142" s="60">
        <f t="shared" si="22"/>
        <v>0</v>
      </c>
      <c r="J142" s="60">
        <f t="shared" si="23"/>
        <v>0</v>
      </c>
      <c r="K142" s="60">
        <f t="shared" si="24"/>
        <v>0</v>
      </c>
      <c r="L142" s="60">
        <f t="shared" si="25"/>
        <v>0</v>
      </c>
      <c r="M142" s="60">
        <f t="shared" ca="1" si="17"/>
        <v>-2.4804322692759161E-4</v>
      </c>
      <c r="N142" s="60">
        <f t="shared" ca="1" si="26"/>
        <v>0</v>
      </c>
      <c r="O142" s="74">
        <f t="shared" ca="1" si="27"/>
        <v>0</v>
      </c>
      <c r="P142" s="60">
        <f t="shared" ca="1" si="28"/>
        <v>0</v>
      </c>
      <c r="Q142" s="60">
        <f t="shared" ca="1" si="29"/>
        <v>0</v>
      </c>
      <c r="R142" s="29">
        <f t="shared" ca="1" si="18"/>
        <v>2.4804322692759161E-4</v>
      </c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</row>
    <row r="143" spans="1:35" x14ac:dyDescent="0.2">
      <c r="A143" s="64"/>
      <c r="B143" s="64"/>
      <c r="C143" s="64"/>
      <c r="D143" s="65">
        <f t="shared" si="19"/>
        <v>0</v>
      </c>
      <c r="E143" s="65">
        <f t="shared" si="19"/>
        <v>0</v>
      </c>
      <c r="F143" s="60">
        <f t="shared" si="20"/>
        <v>0</v>
      </c>
      <c r="G143" s="60">
        <f t="shared" si="20"/>
        <v>0</v>
      </c>
      <c r="H143" s="60">
        <f t="shared" si="21"/>
        <v>0</v>
      </c>
      <c r="I143" s="60">
        <f t="shared" si="22"/>
        <v>0</v>
      </c>
      <c r="J143" s="60">
        <f t="shared" si="23"/>
        <v>0</v>
      </c>
      <c r="K143" s="60">
        <f t="shared" si="24"/>
        <v>0</v>
      </c>
      <c r="L143" s="60">
        <f t="shared" si="25"/>
        <v>0</v>
      </c>
      <c r="M143" s="60">
        <f t="shared" ca="1" si="17"/>
        <v>-2.4804322692759161E-4</v>
      </c>
      <c r="N143" s="60">
        <f t="shared" ca="1" si="26"/>
        <v>0</v>
      </c>
      <c r="O143" s="74">
        <f t="shared" ca="1" si="27"/>
        <v>0</v>
      </c>
      <c r="P143" s="60">
        <f t="shared" ca="1" si="28"/>
        <v>0</v>
      </c>
      <c r="Q143" s="60">
        <f t="shared" ca="1" si="29"/>
        <v>0</v>
      </c>
      <c r="R143" s="29">
        <f t="shared" ca="1" si="18"/>
        <v>2.4804322692759161E-4</v>
      </c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</row>
    <row r="144" spans="1:35" x14ac:dyDescent="0.2">
      <c r="A144" s="64"/>
      <c r="B144" s="64"/>
      <c r="C144" s="64"/>
      <c r="D144" s="65">
        <f t="shared" si="19"/>
        <v>0</v>
      </c>
      <c r="E144" s="65">
        <f t="shared" si="19"/>
        <v>0</v>
      </c>
      <c r="F144" s="60">
        <f t="shared" si="20"/>
        <v>0</v>
      </c>
      <c r="G144" s="60">
        <f t="shared" si="20"/>
        <v>0</v>
      </c>
      <c r="H144" s="60">
        <f t="shared" si="21"/>
        <v>0</v>
      </c>
      <c r="I144" s="60">
        <f t="shared" si="22"/>
        <v>0</v>
      </c>
      <c r="J144" s="60">
        <f t="shared" si="23"/>
        <v>0</v>
      </c>
      <c r="K144" s="60">
        <f t="shared" si="24"/>
        <v>0</v>
      </c>
      <c r="L144" s="60">
        <f t="shared" si="25"/>
        <v>0</v>
      </c>
      <c r="M144" s="60">
        <f t="shared" ca="1" si="17"/>
        <v>-2.4804322692759161E-4</v>
      </c>
      <c r="N144" s="60">
        <f t="shared" ca="1" si="26"/>
        <v>0</v>
      </c>
      <c r="O144" s="74">
        <f t="shared" ca="1" si="27"/>
        <v>0</v>
      </c>
      <c r="P144" s="60">
        <f t="shared" ca="1" si="28"/>
        <v>0</v>
      </c>
      <c r="Q144" s="60">
        <f t="shared" ca="1" si="29"/>
        <v>0</v>
      </c>
      <c r="R144" s="29">
        <f t="shared" ca="1" si="18"/>
        <v>2.4804322692759161E-4</v>
      </c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</row>
    <row r="145" spans="1:35" x14ac:dyDescent="0.2">
      <c r="A145" s="64"/>
      <c r="B145" s="64"/>
      <c r="C145" s="64"/>
      <c r="D145" s="65">
        <f t="shared" ref="D145:E208" si="30">A145/A$18</f>
        <v>0</v>
      </c>
      <c r="E145" s="65">
        <f t="shared" si="30"/>
        <v>0</v>
      </c>
      <c r="F145" s="60">
        <f t="shared" ref="F145:G208" si="31">$C145*D145</f>
        <v>0</v>
      </c>
      <c r="G145" s="60">
        <f t="shared" si="31"/>
        <v>0</v>
      </c>
      <c r="H145" s="60">
        <f t="shared" si="21"/>
        <v>0</v>
      </c>
      <c r="I145" s="60">
        <f t="shared" si="22"/>
        <v>0</v>
      </c>
      <c r="J145" s="60">
        <f t="shared" si="23"/>
        <v>0</v>
      </c>
      <c r="K145" s="60">
        <f t="shared" si="24"/>
        <v>0</v>
      </c>
      <c r="L145" s="60">
        <f t="shared" si="25"/>
        <v>0</v>
      </c>
      <c r="M145" s="60">
        <f t="shared" ca="1" si="17"/>
        <v>-2.4804322692759161E-4</v>
      </c>
      <c r="N145" s="60">
        <f t="shared" ca="1" si="26"/>
        <v>0</v>
      </c>
      <c r="O145" s="74">
        <f t="shared" ca="1" si="27"/>
        <v>0</v>
      </c>
      <c r="P145" s="60">
        <f t="shared" ca="1" si="28"/>
        <v>0</v>
      </c>
      <c r="Q145" s="60">
        <f t="shared" ca="1" si="29"/>
        <v>0</v>
      </c>
      <c r="R145" s="29">
        <f t="shared" ca="1" si="18"/>
        <v>2.4804322692759161E-4</v>
      </c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</row>
    <row r="146" spans="1:35" x14ac:dyDescent="0.2">
      <c r="A146" s="64"/>
      <c r="B146" s="64"/>
      <c r="C146" s="64"/>
      <c r="D146" s="65">
        <f t="shared" si="30"/>
        <v>0</v>
      </c>
      <c r="E146" s="65">
        <f t="shared" si="30"/>
        <v>0</v>
      </c>
      <c r="F146" s="60">
        <f t="shared" si="31"/>
        <v>0</v>
      </c>
      <c r="G146" s="60">
        <f t="shared" si="31"/>
        <v>0</v>
      </c>
      <c r="H146" s="60">
        <f t="shared" si="21"/>
        <v>0</v>
      </c>
      <c r="I146" s="60">
        <f t="shared" si="22"/>
        <v>0</v>
      </c>
      <c r="J146" s="60">
        <f t="shared" si="23"/>
        <v>0</v>
      </c>
      <c r="K146" s="60">
        <f t="shared" si="24"/>
        <v>0</v>
      </c>
      <c r="L146" s="60">
        <f t="shared" si="25"/>
        <v>0</v>
      </c>
      <c r="M146" s="60">
        <f t="shared" ca="1" si="17"/>
        <v>-2.4804322692759161E-4</v>
      </c>
      <c r="N146" s="60">
        <f t="shared" ca="1" si="26"/>
        <v>0</v>
      </c>
      <c r="O146" s="74">
        <f t="shared" ca="1" si="27"/>
        <v>0</v>
      </c>
      <c r="P146" s="60">
        <f t="shared" ca="1" si="28"/>
        <v>0</v>
      </c>
      <c r="Q146" s="60">
        <f t="shared" ca="1" si="29"/>
        <v>0</v>
      </c>
      <c r="R146" s="29">
        <f t="shared" ca="1" si="18"/>
        <v>2.4804322692759161E-4</v>
      </c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</row>
    <row r="147" spans="1:35" x14ac:dyDescent="0.2">
      <c r="A147" s="64"/>
      <c r="B147" s="64"/>
      <c r="C147" s="64"/>
      <c r="D147" s="65">
        <f t="shared" si="30"/>
        <v>0</v>
      </c>
      <c r="E147" s="65">
        <f t="shared" si="30"/>
        <v>0</v>
      </c>
      <c r="F147" s="60">
        <f t="shared" si="31"/>
        <v>0</v>
      </c>
      <c r="G147" s="60">
        <f t="shared" si="31"/>
        <v>0</v>
      </c>
      <c r="H147" s="60">
        <f t="shared" si="21"/>
        <v>0</v>
      </c>
      <c r="I147" s="60">
        <f t="shared" si="22"/>
        <v>0</v>
      </c>
      <c r="J147" s="60">
        <f t="shared" si="23"/>
        <v>0</v>
      </c>
      <c r="K147" s="60">
        <f t="shared" si="24"/>
        <v>0</v>
      </c>
      <c r="L147" s="60">
        <f t="shared" si="25"/>
        <v>0</v>
      </c>
      <c r="M147" s="60">
        <f t="shared" ca="1" si="17"/>
        <v>-2.4804322692759161E-4</v>
      </c>
      <c r="N147" s="60">
        <f t="shared" ca="1" si="26"/>
        <v>0</v>
      </c>
      <c r="O147" s="74">
        <f t="shared" ca="1" si="27"/>
        <v>0</v>
      </c>
      <c r="P147" s="60">
        <f t="shared" ca="1" si="28"/>
        <v>0</v>
      </c>
      <c r="Q147" s="60">
        <f t="shared" ca="1" si="29"/>
        <v>0</v>
      </c>
      <c r="R147" s="29">
        <f t="shared" ca="1" si="18"/>
        <v>2.4804322692759161E-4</v>
      </c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</row>
    <row r="148" spans="1:35" x14ac:dyDescent="0.2">
      <c r="A148" s="64"/>
      <c r="B148" s="64"/>
      <c r="C148" s="64"/>
      <c r="D148" s="65">
        <f t="shared" si="30"/>
        <v>0</v>
      </c>
      <c r="E148" s="65">
        <f t="shared" si="30"/>
        <v>0</v>
      </c>
      <c r="F148" s="60">
        <f t="shared" si="31"/>
        <v>0</v>
      </c>
      <c r="G148" s="60">
        <f t="shared" si="31"/>
        <v>0</v>
      </c>
      <c r="H148" s="60">
        <f t="shared" si="21"/>
        <v>0</v>
      </c>
      <c r="I148" s="60">
        <f t="shared" si="22"/>
        <v>0</v>
      </c>
      <c r="J148" s="60">
        <f t="shared" si="23"/>
        <v>0</v>
      </c>
      <c r="K148" s="60">
        <f t="shared" si="24"/>
        <v>0</v>
      </c>
      <c r="L148" s="60">
        <f t="shared" si="25"/>
        <v>0</v>
      </c>
      <c r="M148" s="60">
        <f t="shared" ca="1" si="17"/>
        <v>-2.4804322692759161E-4</v>
      </c>
      <c r="N148" s="60">
        <f t="shared" ca="1" si="26"/>
        <v>0</v>
      </c>
      <c r="O148" s="74">
        <f t="shared" ca="1" si="27"/>
        <v>0</v>
      </c>
      <c r="P148" s="60">
        <f t="shared" ca="1" si="28"/>
        <v>0</v>
      </c>
      <c r="Q148" s="60">
        <f t="shared" ca="1" si="29"/>
        <v>0</v>
      </c>
      <c r="R148" s="29">
        <f t="shared" ca="1" si="18"/>
        <v>2.4804322692759161E-4</v>
      </c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</row>
    <row r="149" spans="1:35" x14ac:dyDescent="0.2">
      <c r="A149" s="64"/>
      <c r="B149" s="64"/>
      <c r="C149" s="64"/>
      <c r="D149" s="65">
        <f t="shared" si="30"/>
        <v>0</v>
      </c>
      <c r="E149" s="65">
        <f t="shared" si="30"/>
        <v>0</v>
      </c>
      <c r="F149" s="60">
        <f t="shared" si="31"/>
        <v>0</v>
      </c>
      <c r="G149" s="60">
        <f t="shared" si="31"/>
        <v>0</v>
      </c>
      <c r="H149" s="60">
        <f t="shared" si="21"/>
        <v>0</v>
      </c>
      <c r="I149" s="60">
        <f t="shared" si="22"/>
        <v>0</v>
      </c>
      <c r="J149" s="60">
        <f t="shared" si="23"/>
        <v>0</v>
      </c>
      <c r="K149" s="60">
        <f t="shared" si="24"/>
        <v>0</v>
      </c>
      <c r="L149" s="60">
        <f t="shared" si="25"/>
        <v>0</v>
      </c>
      <c r="M149" s="60">
        <f t="shared" ref="M149:M212" ca="1" si="32">+E$4+E$5*D149+E$6*D149^2</f>
        <v>-2.4804322692759161E-4</v>
      </c>
      <c r="N149" s="60">
        <f t="shared" ca="1" si="26"/>
        <v>0</v>
      </c>
      <c r="O149" s="74">
        <f t="shared" ca="1" si="27"/>
        <v>0</v>
      </c>
      <c r="P149" s="60">
        <f t="shared" ca="1" si="28"/>
        <v>0</v>
      </c>
      <c r="Q149" s="60">
        <f t="shared" ca="1" si="29"/>
        <v>0</v>
      </c>
      <c r="R149" s="29">
        <f t="shared" ref="R149:R212" ca="1" si="33">+E149-M149</f>
        <v>2.4804322692759161E-4</v>
      </c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</row>
    <row r="150" spans="1:35" x14ac:dyDescent="0.2">
      <c r="A150" s="64"/>
      <c r="B150" s="64"/>
      <c r="C150" s="64"/>
      <c r="D150" s="65">
        <f t="shared" si="30"/>
        <v>0</v>
      </c>
      <c r="E150" s="65">
        <f t="shared" si="30"/>
        <v>0</v>
      </c>
      <c r="F150" s="60">
        <f t="shared" si="31"/>
        <v>0</v>
      </c>
      <c r="G150" s="60">
        <f t="shared" si="31"/>
        <v>0</v>
      </c>
      <c r="H150" s="60">
        <f t="shared" ref="H150:H213" si="34">C150*D150*D150</f>
        <v>0</v>
      </c>
      <c r="I150" s="60">
        <f t="shared" ref="I150:I213" si="35">C150*D150*D150*D150</f>
        <v>0</v>
      </c>
      <c r="J150" s="60">
        <f t="shared" ref="J150:J213" si="36">C150*D150*D150*D150*D150</f>
        <v>0</v>
      </c>
      <c r="K150" s="60">
        <f t="shared" ref="K150:K213" si="37">C150*E150*D150</f>
        <v>0</v>
      </c>
      <c r="L150" s="60">
        <f t="shared" ref="L150:L213" si="38">C150*E150*D150*D150</f>
        <v>0</v>
      </c>
      <c r="M150" s="60">
        <f t="shared" ca="1" si="32"/>
        <v>-2.4804322692759161E-4</v>
      </c>
      <c r="N150" s="60">
        <f t="shared" ref="N150:N213" ca="1" si="39">C150*(M150-E150)^2</f>
        <v>0</v>
      </c>
      <c r="O150" s="74">
        <f t="shared" ref="O150:O213" ca="1" si="40">(C150*O$1-O$2*F150+O$3*H150)^2</f>
        <v>0</v>
      </c>
      <c r="P150" s="60">
        <f t="shared" ref="P150:P213" ca="1" si="41">(-C150*O$2+O$4*F150-O$5*H150)^2</f>
        <v>0</v>
      </c>
      <c r="Q150" s="60">
        <f t="shared" ref="Q150:Q213" ca="1" si="42">+(C150*O$3-F150*O$5+H150*O$6)^2</f>
        <v>0</v>
      </c>
      <c r="R150" s="29">
        <f t="shared" ca="1" si="33"/>
        <v>2.4804322692759161E-4</v>
      </c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</row>
    <row r="151" spans="1:35" x14ac:dyDescent="0.2">
      <c r="A151" s="64"/>
      <c r="B151" s="64"/>
      <c r="C151" s="64"/>
      <c r="D151" s="65">
        <f t="shared" si="30"/>
        <v>0</v>
      </c>
      <c r="E151" s="65">
        <f t="shared" si="30"/>
        <v>0</v>
      </c>
      <c r="F151" s="60">
        <f t="shared" si="31"/>
        <v>0</v>
      </c>
      <c r="G151" s="60">
        <f t="shared" si="31"/>
        <v>0</v>
      </c>
      <c r="H151" s="60">
        <f t="shared" si="34"/>
        <v>0</v>
      </c>
      <c r="I151" s="60">
        <f t="shared" si="35"/>
        <v>0</v>
      </c>
      <c r="J151" s="60">
        <f t="shared" si="36"/>
        <v>0</v>
      </c>
      <c r="K151" s="60">
        <f t="shared" si="37"/>
        <v>0</v>
      </c>
      <c r="L151" s="60">
        <f t="shared" si="38"/>
        <v>0</v>
      </c>
      <c r="M151" s="60">
        <f t="shared" ca="1" si="32"/>
        <v>-2.4804322692759161E-4</v>
      </c>
      <c r="N151" s="60">
        <f t="shared" ca="1" si="39"/>
        <v>0</v>
      </c>
      <c r="O151" s="74">
        <f t="shared" ca="1" si="40"/>
        <v>0</v>
      </c>
      <c r="P151" s="60">
        <f t="shared" ca="1" si="41"/>
        <v>0</v>
      </c>
      <c r="Q151" s="60">
        <f t="shared" ca="1" si="42"/>
        <v>0</v>
      </c>
      <c r="R151" s="29">
        <f t="shared" ca="1" si="33"/>
        <v>2.4804322692759161E-4</v>
      </c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</row>
    <row r="152" spans="1:35" x14ac:dyDescent="0.2">
      <c r="A152" s="64"/>
      <c r="B152" s="64"/>
      <c r="C152" s="64"/>
      <c r="D152" s="65">
        <f t="shared" si="30"/>
        <v>0</v>
      </c>
      <c r="E152" s="65">
        <f t="shared" si="30"/>
        <v>0</v>
      </c>
      <c r="F152" s="60">
        <f t="shared" si="31"/>
        <v>0</v>
      </c>
      <c r="G152" s="60">
        <f t="shared" si="31"/>
        <v>0</v>
      </c>
      <c r="H152" s="60">
        <f t="shared" si="34"/>
        <v>0</v>
      </c>
      <c r="I152" s="60">
        <f t="shared" si="35"/>
        <v>0</v>
      </c>
      <c r="J152" s="60">
        <f t="shared" si="36"/>
        <v>0</v>
      </c>
      <c r="K152" s="60">
        <f t="shared" si="37"/>
        <v>0</v>
      </c>
      <c r="L152" s="60">
        <f t="shared" si="38"/>
        <v>0</v>
      </c>
      <c r="M152" s="60">
        <f t="shared" ca="1" si="32"/>
        <v>-2.4804322692759161E-4</v>
      </c>
      <c r="N152" s="60">
        <f t="shared" ca="1" si="39"/>
        <v>0</v>
      </c>
      <c r="O152" s="74">
        <f t="shared" ca="1" si="40"/>
        <v>0</v>
      </c>
      <c r="P152" s="60">
        <f t="shared" ca="1" si="41"/>
        <v>0</v>
      </c>
      <c r="Q152" s="60">
        <f t="shared" ca="1" si="42"/>
        <v>0</v>
      </c>
      <c r="R152" s="29">
        <f t="shared" ca="1" si="33"/>
        <v>2.4804322692759161E-4</v>
      </c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</row>
    <row r="153" spans="1:35" x14ac:dyDescent="0.2">
      <c r="A153" s="64"/>
      <c r="B153" s="64"/>
      <c r="C153" s="64"/>
      <c r="D153" s="65">
        <f t="shared" si="30"/>
        <v>0</v>
      </c>
      <c r="E153" s="65">
        <f t="shared" si="30"/>
        <v>0</v>
      </c>
      <c r="F153" s="60">
        <f t="shared" si="31"/>
        <v>0</v>
      </c>
      <c r="G153" s="60">
        <f t="shared" si="31"/>
        <v>0</v>
      </c>
      <c r="H153" s="60">
        <f t="shared" si="34"/>
        <v>0</v>
      </c>
      <c r="I153" s="60">
        <f t="shared" si="35"/>
        <v>0</v>
      </c>
      <c r="J153" s="60">
        <f t="shared" si="36"/>
        <v>0</v>
      </c>
      <c r="K153" s="60">
        <f t="shared" si="37"/>
        <v>0</v>
      </c>
      <c r="L153" s="60">
        <f t="shared" si="38"/>
        <v>0</v>
      </c>
      <c r="M153" s="60">
        <f t="shared" ca="1" si="32"/>
        <v>-2.4804322692759161E-4</v>
      </c>
      <c r="N153" s="60">
        <f t="shared" ca="1" si="39"/>
        <v>0</v>
      </c>
      <c r="O153" s="74">
        <f t="shared" ca="1" si="40"/>
        <v>0</v>
      </c>
      <c r="P153" s="60">
        <f t="shared" ca="1" si="41"/>
        <v>0</v>
      </c>
      <c r="Q153" s="60">
        <f t="shared" ca="1" si="42"/>
        <v>0</v>
      </c>
      <c r="R153" s="29">
        <f t="shared" ca="1" si="33"/>
        <v>2.4804322692759161E-4</v>
      </c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</row>
    <row r="154" spans="1:35" x14ac:dyDescent="0.2">
      <c r="A154" s="64"/>
      <c r="B154" s="64"/>
      <c r="C154" s="64"/>
      <c r="D154" s="65">
        <f t="shared" si="30"/>
        <v>0</v>
      </c>
      <c r="E154" s="65">
        <f t="shared" si="30"/>
        <v>0</v>
      </c>
      <c r="F154" s="60">
        <f t="shared" si="31"/>
        <v>0</v>
      </c>
      <c r="G154" s="60">
        <f t="shared" si="31"/>
        <v>0</v>
      </c>
      <c r="H154" s="60">
        <f t="shared" si="34"/>
        <v>0</v>
      </c>
      <c r="I154" s="60">
        <f t="shared" si="35"/>
        <v>0</v>
      </c>
      <c r="J154" s="60">
        <f t="shared" si="36"/>
        <v>0</v>
      </c>
      <c r="K154" s="60">
        <f t="shared" si="37"/>
        <v>0</v>
      </c>
      <c r="L154" s="60">
        <f t="shared" si="38"/>
        <v>0</v>
      </c>
      <c r="M154" s="60">
        <f t="shared" ca="1" si="32"/>
        <v>-2.4804322692759161E-4</v>
      </c>
      <c r="N154" s="60">
        <f t="shared" ca="1" si="39"/>
        <v>0</v>
      </c>
      <c r="O154" s="74">
        <f t="shared" ca="1" si="40"/>
        <v>0</v>
      </c>
      <c r="P154" s="60">
        <f t="shared" ca="1" si="41"/>
        <v>0</v>
      </c>
      <c r="Q154" s="60">
        <f t="shared" ca="1" si="42"/>
        <v>0</v>
      </c>
      <c r="R154" s="29">
        <f t="shared" ca="1" si="33"/>
        <v>2.4804322692759161E-4</v>
      </c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</row>
    <row r="155" spans="1:35" x14ac:dyDescent="0.2">
      <c r="A155" s="64"/>
      <c r="B155" s="64"/>
      <c r="C155" s="64"/>
      <c r="D155" s="65">
        <f t="shared" si="30"/>
        <v>0</v>
      </c>
      <c r="E155" s="65">
        <f t="shared" si="30"/>
        <v>0</v>
      </c>
      <c r="F155" s="60">
        <f t="shared" si="31"/>
        <v>0</v>
      </c>
      <c r="G155" s="60">
        <f t="shared" si="31"/>
        <v>0</v>
      </c>
      <c r="H155" s="60">
        <f t="shared" si="34"/>
        <v>0</v>
      </c>
      <c r="I155" s="60">
        <f t="shared" si="35"/>
        <v>0</v>
      </c>
      <c r="J155" s="60">
        <f t="shared" si="36"/>
        <v>0</v>
      </c>
      <c r="K155" s="60">
        <f t="shared" si="37"/>
        <v>0</v>
      </c>
      <c r="L155" s="60">
        <f t="shared" si="38"/>
        <v>0</v>
      </c>
      <c r="M155" s="60">
        <f t="shared" ca="1" si="32"/>
        <v>-2.4804322692759161E-4</v>
      </c>
      <c r="N155" s="60">
        <f t="shared" ca="1" si="39"/>
        <v>0</v>
      </c>
      <c r="O155" s="74">
        <f t="shared" ca="1" si="40"/>
        <v>0</v>
      </c>
      <c r="P155" s="60">
        <f t="shared" ca="1" si="41"/>
        <v>0</v>
      </c>
      <c r="Q155" s="60">
        <f t="shared" ca="1" si="42"/>
        <v>0</v>
      </c>
      <c r="R155" s="29">
        <f t="shared" ca="1" si="33"/>
        <v>2.4804322692759161E-4</v>
      </c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</row>
    <row r="156" spans="1:35" x14ac:dyDescent="0.2">
      <c r="A156" s="64"/>
      <c r="B156" s="64"/>
      <c r="C156" s="64"/>
      <c r="D156" s="65">
        <f t="shared" si="30"/>
        <v>0</v>
      </c>
      <c r="E156" s="65">
        <f t="shared" si="30"/>
        <v>0</v>
      </c>
      <c r="F156" s="60">
        <f t="shared" si="31"/>
        <v>0</v>
      </c>
      <c r="G156" s="60">
        <f t="shared" si="31"/>
        <v>0</v>
      </c>
      <c r="H156" s="60">
        <f t="shared" si="34"/>
        <v>0</v>
      </c>
      <c r="I156" s="60">
        <f t="shared" si="35"/>
        <v>0</v>
      </c>
      <c r="J156" s="60">
        <f t="shared" si="36"/>
        <v>0</v>
      </c>
      <c r="K156" s="60">
        <f t="shared" si="37"/>
        <v>0</v>
      </c>
      <c r="L156" s="60">
        <f t="shared" si="38"/>
        <v>0</v>
      </c>
      <c r="M156" s="60">
        <f t="shared" ca="1" si="32"/>
        <v>-2.4804322692759161E-4</v>
      </c>
      <c r="N156" s="60">
        <f t="shared" ca="1" si="39"/>
        <v>0</v>
      </c>
      <c r="O156" s="74">
        <f t="shared" ca="1" si="40"/>
        <v>0</v>
      </c>
      <c r="P156" s="60">
        <f t="shared" ca="1" si="41"/>
        <v>0</v>
      </c>
      <c r="Q156" s="60">
        <f t="shared" ca="1" si="42"/>
        <v>0</v>
      </c>
      <c r="R156" s="29">
        <f t="shared" ca="1" si="33"/>
        <v>2.4804322692759161E-4</v>
      </c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</row>
    <row r="157" spans="1:35" x14ac:dyDescent="0.2">
      <c r="A157" s="64"/>
      <c r="B157" s="64"/>
      <c r="C157" s="64"/>
      <c r="D157" s="65">
        <f t="shared" si="30"/>
        <v>0</v>
      </c>
      <c r="E157" s="65">
        <f t="shared" si="30"/>
        <v>0</v>
      </c>
      <c r="F157" s="60">
        <f t="shared" si="31"/>
        <v>0</v>
      </c>
      <c r="G157" s="60">
        <f t="shared" si="31"/>
        <v>0</v>
      </c>
      <c r="H157" s="60">
        <f t="shared" si="34"/>
        <v>0</v>
      </c>
      <c r="I157" s="60">
        <f t="shared" si="35"/>
        <v>0</v>
      </c>
      <c r="J157" s="60">
        <f t="shared" si="36"/>
        <v>0</v>
      </c>
      <c r="K157" s="60">
        <f t="shared" si="37"/>
        <v>0</v>
      </c>
      <c r="L157" s="60">
        <f t="shared" si="38"/>
        <v>0</v>
      </c>
      <c r="M157" s="60">
        <f t="shared" ca="1" si="32"/>
        <v>-2.4804322692759161E-4</v>
      </c>
      <c r="N157" s="60">
        <f t="shared" ca="1" si="39"/>
        <v>0</v>
      </c>
      <c r="O157" s="74">
        <f t="shared" ca="1" si="40"/>
        <v>0</v>
      </c>
      <c r="P157" s="60">
        <f t="shared" ca="1" si="41"/>
        <v>0</v>
      </c>
      <c r="Q157" s="60">
        <f t="shared" ca="1" si="42"/>
        <v>0</v>
      </c>
      <c r="R157" s="29">
        <f t="shared" ca="1" si="33"/>
        <v>2.4804322692759161E-4</v>
      </c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</row>
    <row r="158" spans="1:35" x14ac:dyDescent="0.2">
      <c r="A158" s="64"/>
      <c r="B158" s="64"/>
      <c r="C158" s="64"/>
      <c r="D158" s="65">
        <f t="shared" si="30"/>
        <v>0</v>
      </c>
      <c r="E158" s="65">
        <f t="shared" si="30"/>
        <v>0</v>
      </c>
      <c r="F158" s="60">
        <f t="shared" si="31"/>
        <v>0</v>
      </c>
      <c r="G158" s="60">
        <f t="shared" si="31"/>
        <v>0</v>
      </c>
      <c r="H158" s="60">
        <f t="shared" si="34"/>
        <v>0</v>
      </c>
      <c r="I158" s="60">
        <f t="shared" si="35"/>
        <v>0</v>
      </c>
      <c r="J158" s="60">
        <f t="shared" si="36"/>
        <v>0</v>
      </c>
      <c r="K158" s="60">
        <f t="shared" si="37"/>
        <v>0</v>
      </c>
      <c r="L158" s="60">
        <f t="shared" si="38"/>
        <v>0</v>
      </c>
      <c r="M158" s="60">
        <f t="shared" ca="1" si="32"/>
        <v>-2.4804322692759161E-4</v>
      </c>
      <c r="N158" s="60">
        <f t="shared" ca="1" si="39"/>
        <v>0</v>
      </c>
      <c r="O158" s="74">
        <f t="shared" ca="1" si="40"/>
        <v>0</v>
      </c>
      <c r="P158" s="60">
        <f t="shared" ca="1" si="41"/>
        <v>0</v>
      </c>
      <c r="Q158" s="60">
        <f t="shared" ca="1" si="42"/>
        <v>0</v>
      </c>
      <c r="R158" s="29">
        <f t="shared" ca="1" si="33"/>
        <v>2.4804322692759161E-4</v>
      </c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</row>
    <row r="159" spans="1:35" x14ac:dyDescent="0.2">
      <c r="A159" s="64"/>
      <c r="B159" s="64"/>
      <c r="C159" s="64"/>
      <c r="D159" s="65">
        <f t="shared" si="30"/>
        <v>0</v>
      </c>
      <c r="E159" s="65">
        <f t="shared" si="30"/>
        <v>0</v>
      </c>
      <c r="F159" s="60">
        <f t="shared" si="31"/>
        <v>0</v>
      </c>
      <c r="G159" s="60">
        <f t="shared" si="31"/>
        <v>0</v>
      </c>
      <c r="H159" s="60">
        <f t="shared" si="34"/>
        <v>0</v>
      </c>
      <c r="I159" s="60">
        <f t="shared" si="35"/>
        <v>0</v>
      </c>
      <c r="J159" s="60">
        <f t="shared" si="36"/>
        <v>0</v>
      </c>
      <c r="K159" s="60">
        <f t="shared" si="37"/>
        <v>0</v>
      </c>
      <c r="L159" s="60">
        <f t="shared" si="38"/>
        <v>0</v>
      </c>
      <c r="M159" s="60">
        <f t="shared" ca="1" si="32"/>
        <v>-2.4804322692759161E-4</v>
      </c>
      <c r="N159" s="60">
        <f t="shared" ca="1" si="39"/>
        <v>0</v>
      </c>
      <c r="O159" s="74">
        <f t="shared" ca="1" si="40"/>
        <v>0</v>
      </c>
      <c r="P159" s="60">
        <f t="shared" ca="1" si="41"/>
        <v>0</v>
      </c>
      <c r="Q159" s="60">
        <f t="shared" ca="1" si="42"/>
        <v>0</v>
      </c>
      <c r="R159" s="29">
        <f t="shared" ca="1" si="33"/>
        <v>2.4804322692759161E-4</v>
      </c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</row>
    <row r="160" spans="1:35" x14ac:dyDescent="0.2">
      <c r="A160" s="64"/>
      <c r="B160" s="64"/>
      <c r="C160" s="64"/>
      <c r="D160" s="65">
        <f t="shared" si="30"/>
        <v>0</v>
      </c>
      <c r="E160" s="65">
        <f t="shared" si="30"/>
        <v>0</v>
      </c>
      <c r="F160" s="60">
        <f t="shared" si="31"/>
        <v>0</v>
      </c>
      <c r="G160" s="60">
        <f t="shared" si="31"/>
        <v>0</v>
      </c>
      <c r="H160" s="60">
        <f t="shared" si="34"/>
        <v>0</v>
      </c>
      <c r="I160" s="60">
        <f t="shared" si="35"/>
        <v>0</v>
      </c>
      <c r="J160" s="60">
        <f t="shared" si="36"/>
        <v>0</v>
      </c>
      <c r="K160" s="60">
        <f t="shared" si="37"/>
        <v>0</v>
      </c>
      <c r="L160" s="60">
        <f t="shared" si="38"/>
        <v>0</v>
      </c>
      <c r="M160" s="60">
        <f t="shared" ca="1" si="32"/>
        <v>-2.4804322692759161E-4</v>
      </c>
      <c r="N160" s="60">
        <f t="shared" ca="1" si="39"/>
        <v>0</v>
      </c>
      <c r="O160" s="74">
        <f t="shared" ca="1" si="40"/>
        <v>0</v>
      </c>
      <c r="P160" s="60">
        <f t="shared" ca="1" si="41"/>
        <v>0</v>
      </c>
      <c r="Q160" s="60">
        <f t="shared" ca="1" si="42"/>
        <v>0</v>
      </c>
      <c r="R160" s="29">
        <f t="shared" ca="1" si="33"/>
        <v>2.4804322692759161E-4</v>
      </c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</row>
    <row r="161" spans="1:35" x14ac:dyDescent="0.2">
      <c r="A161" s="64"/>
      <c r="B161" s="64"/>
      <c r="C161" s="64"/>
      <c r="D161" s="65">
        <f t="shared" si="30"/>
        <v>0</v>
      </c>
      <c r="E161" s="65">
        <f t="shared" si="30"/>
        <v>0</v>
      </c>
      <c r="F161" s="60">
        <f t="shared" si="31"/>
        <v>0</v>
      </c>
      <c r="G161" s="60">
        <f t="shared" si="31"/>
        <v>0</v>
      </c>
      <c r="H161" s="60">
        <f t="shared" si="34"/>
        <v>0</v>
      </c>
      <c r="I161" s="60">
        <f t="shared" si="35"/>
        <v>0</v>
      </c>
      <c r="J161" s="60">
        <f t="shared" si="36"/>
        <v>0</v>
      </c>
      <c r="K161" s="60">
        <f t="shared" si="37"/>
        <v>0</v>
      </c>
      <c r="L161" s="60">
        <f t="shared" si="38"/>
        <v>0</v>
      </c>
      <c r="M161" s="60">
        <f t="shared" ca="1" si="32"/>
        <v>-2.4804322692759161E-4</v>
      </c>
      <c r="N161" s="60">
        <f t="shared" ca="1" si="39"/>
        <v>0</v>
      </c>
      <c r="O161" s="74">
        <f t="shared" ca="1" si="40"/>
        <v>0</v>
      </c>
      <c r="P161" s="60">
        <f t="shared" ca="1" si="41"/>
        <v>0</v>
      </c>
      <c r="Q161" s="60">
        <f t="shared" ca="1" si="42"/>
        <v>0</v>
      </c>
      <c r="R161" s="29">
        <f t="shared" ca="1" si="33"/>
        <v>2.4804322692759161E-4</v>
      </c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</row>
    <row r="162" spans="1:35" x14ac:dyDescent="0.2">
      <c r="A162" s="64"/>
      <c r="B162" s="64"/>
      <c r="C162" s="64"/>
      <c r="D162" s="65">
        <f t="shared" si="30"/>
        <v>0</v>
      </c>
      <c r="E162" s="65">
        <f t="shared" si="30"/>
        <v>0</v>
      </c>
      <c r="F162" s="60">
        <f t="shared" si="31"/>
        <v>0</v>
      </c>
      <c r="G162" s="60">
        <f t="shared" si="31"/>
        <v>0</v>
      </c>
      <c r="H162" s="60">
        <f t="shared" si="34"/>
        <v>0</v>
      </c>
      <c r="I162" s="60">
        <f t="shared" si="35"/>
        <v>0</v>
      </c>
      <c r="J162" s="60">
        <f t="shared" si="36"/>
        <v>0</v>
      </c>
      <c r="K162" s="60">
        <f t="shared" si="37"/>
        <v>0</v>
      </c>
      <c r="L162" s="60">
        <f t="shared" si="38"/>
        <v>0</v>
      </c>
      <c r="M162" s="60">
        <f t="shared" ca="1" si="32"/>
        <v>-2.4804322692759161E-4</v>
      </c>
      <c r="N162" s="60">
        <f t="shared" ca="1" si="39"/>
        <v>0</v>
      </c>
      <c r="O162" s="74">
        <f t="shared" ca="1" si="40"/>
        <v>0</v>
      </c>
      <c r="P162" s="60">
        <f t="shared" ca="1" si="41"/>
        <v>0</v>
      </c>
      <c r="Q162" s="60">
        <f t="shared" ca="1" si="42"/>
        <v>0</v>
      </c>
      <c r="R162" s="29">
        <f t="shared" ca="1" si="33"/>
        <v>2.4804322692759161E-4</v>
      </c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</row>
    <row r="163" spans="1:35" x14ac:dyDescent="0.2">
      <c r="A163" s="64"/>
      <c r="B163" s="64"/>
      <c r="C163" s="64"/>
      <c r="D163" s="65">
        <f t="shared" si="30"/>
        <v>0</v>
      </c>
      <c r="E163" s="65">
        <f t="shared" si="30"/>
        <v>0</v>
      </c>
      <c r="F163" s="60">
        <f t="shared" si="31"/>
        <v>0</v>
      </c>
      <c r="G163" s="60">
        <f t="shared" si="31"/>
        <v>0</v>
      </c>
      <c r="H163" s="60">
        <f t="shared" si="34"/>
        <v>0</v>
      </c>
      <c r="I163" s="60">
        <f t="shared" si="35"/>
        <v>0</v>
      </c>
      <c r="J163" s="60">
        <f t="shared" si="36"/>
        <v>0</v>
      </c>
      <c r="K163" s="60">
        <f t="shared" si="37"/>
        <v>0</v>
      </c>
      <c r="L163" s="60">
        <f t="shared" si="38"/>
        <v>0</v>
      </c>
      <c r="M163" s="60">
        <f t="shared" ca="1" si="32"/>
        <v>-2.4804322692759161E-4</v>
      </c>
      <c r="N163" s="60">
        <f t="shared" ca="1" si="39"/>
        <v>0</v>
      </c>
      <c r="O163" s="74">
        <f t="shared" ca="1" si="40"/>
        <v>0</v>
      </c>
      <c r="P163" s="60">
        <f t="shared" ca="1" si="41"/>
        <v>0</v>
      </c>
      <c r="Q163" s="60">
        <f t="shared" ca="1" si="42"/>
        <v>0</v>
      </c>
      <c r="R163" s="29">
        <f t="shared" ca="1" si="33"/>
        <v>2.4804322692759161E-4</v>
      </c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</row>
    <row r="164" spans="1:35" x14ac:dyDescent="0.2">
      <c r="A164" s="64"/>
      <c r="B164" s="64"/>
      <c r="C164" s="64"/>
      <c r="D164" s="65">
        <f t="shared" si="30"/>
        <v>0</v>
      </c>
      <c r="E164" s="65">
        <f t="shared" si="30"/>
        <v>0</v>
      </c>
      <c r="F164" s="60">
        <f t="shared" si="31"/>
        <v>0</v>
      </c>
      <c r="G164" s="60">
        <f t="shared" si="31"/>
        <v>0</v>
      </c>
      <c r="H164" s="60">
        <f t="shared" si="34"/>
        <v>0</v>
      </c>
      <c r="I164" s="60">
        <f t="shared" si="35"/>
        <v>0</v>
      </c>
      <c r="J164" s="60">
        <f t="shared" si="36"/>
        <v>0</v>
      </c>
      <c r="K164" s="60">
        <f t="shared" si="37"/>
        <v>0</v>
      </c>
      <c r="L164" s="60">
        <f t="shared" si="38"/>
        <v>0</v>
      </c>
      <c r="M164" s="60">
        <f t="shared" ca="1" si="32"/>
        <v>-2.4804322692759161E-4</v>
      </c>
      <c r="N164" s="60">
        <f t="shared" ca="1" si="39"/>
        <v>0</v>
      </c>
      <c r="O164" s="74">
        <f t="shared" ca="1" si="40"/>
        <v>0</v>
      </c>
      <c r="P164" s="60">
        <f t="shared" ca="1" si="41"/>
        <v>0</v>
      </c>
      <c r="Q164" s="60">
        <f t="shared" ca="1" si="42"/>
        <v>0</v>
      </c>
      <c r="R164" s="29">
        <f t="shared" ca="1" si="33"/>
        <v>2.4804322692759161E-4</v>
      </c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</row>
    <row r="165" spans="1:35" x14ac:dyDescent="0.2">
      <c r="A165" s="64"/>
      <c r="B165" s="64"/>
      <c r="C165" s="64"/>
      <c r="D165" s="65">
        <f t="shared" si="30"/>
        <v>0</v>
      </c>
      <c r="E165" s="65">
        <f t="shared" si="30"/>
        <v>0</v>
      </c>
      <c r="F165" s="60">
        <f t="shared" si="31"/>
        <v>0</v>
      </c>
      <c r="G165" s="60">
        <f t="shared" si="31"/>
        <v>0</v>
      </c>
      <c r="H165" s="60">
        <f t="shared" si="34"/>
        <v>0</v>
      </c>
      <c r="I165" s="60">
        <f t="shared" si="35"/>
        <v>0</v>
      </c>
      <c r="J165" s="60">
        <f t="shared" si="36"/>
        <v>0</v>
      </c>
      <c r="K165" s="60">
        <f t="shared" si="37"/>
        <v>0</v>
      </c>
      <c r="L165" s="60">
        <f t="shared" si="38"/>
        <v>0</v>
      </c>
      <c r="M165" s="60">
        <f t="shared" ca="1" si="32"/>
        <v>-2.4804322692759161E-4</v>
      </c>
      <c r="N165" s="60">
        <f t="shared" ca="1" si="39"/>
        <v>0</v>
      </c>
      <c r="O165" s="74">
        <f t="shared" ca="1" si="40"/>
        <v>0</v>
      </c>
      <c r="P165" s="60">
        <f t="shared" ca="1" si="41"/>
        <v>0</v>
      </c>
      <c r="Q165" s="60">
        <f t="shared" ca="1" si="42"/>
        <v>0</v>
      </c>
      <c r="R165" s="29">
        <f t="shared" ca="1" si="33"/>
        <v>2.4804322692759161E-4</v>
      </c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</row>
    <row r="166" spans="1:35" x14ac:dyDescent="0.2">
      <c r="A166" s="64"/>
      <c r="B166" s="64"/>
      <c r="C166" s="64"/>
      <c r="D166" s="65">
        <f t="shared" si="30"/>
        <v>0</v>
      </c>
      <c r="E166" s="65">
        <f t="shared" si="30"/>
        <v>0</v>
      </c>
      <c r="F166" s="60">
        <f t="shared" si="31"/>
        <v>0</v>
      </c>
      <c r="G166" s="60">
        <f t="shared" si="31"/>
        <v>0</v>
      </c>
      <c r="H166" s="60">
        <f t="shared" si="34"/>
        <v>0</v>
      </c>
      <c r="I166" s="60">
        <f t="shared" si="35"/>
        <v>0</v>
      </c>
      <c r="J166" s="60">
        <f t="shared" si="36"/>
        <v>0</v>
      </c>
      <c r="K166" s="60">
        <f t="shared" si="37"/>
        <v>0</v>
      </c>
      <c r="L166" s="60">
        <f t="shared" si="38"/>
        <v>0</v>
      </c>
      <c r="M166" s="60">
        <f t="shared" ca="1" si="32"/>
        <v>-2.4804322692759161E-4</v>
      </c>
      <c r="N166" s="60">
        <f t="shared" ca="1" si="39"/>
        <v>0</v>
      </c>
      <c r="O166" s="74">
        <f t="shared" ca="1" si="40"/>
        <v>0</v>
      </c>
      <c r="P166" s="60">
        <f t="shared" ca="1" si="41"/>
        <v>0</v>
      </c>
      <c r="Q166" s="60">
        <f t="shared" ca="1" si="42"/>
        <v>0</v>
      </c>
      <c r="R166" s="29">
        <f t="shared" ca="1" si="33"/>
        <v>2.4804322692759161E-4</v>
      </c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</row>
    <row r="167" spans="1:35" x14ac:dyDescent="0.2">
      <c r="A167" s="64"/>
      <c r="B167" s="64"/>
      <c r="C167" s="64"/>
      <c r="D167" s="65">
        <f t="shared" si="30"/>
        <v>0</v>
      </c>
      <c r="E167" s="65">
        <f t="shared" si="30"/>
        <v>0</v>
      </c>
      <c r="F167" s="60">
        <f t="shared" si="31"/>
        <v>0</v>
      </c>
      <c r="G167" s="60">
        <f t="shared" si="31"/>
        <v>0</v>
      </c>
      <c r="H167" s="60">
        <f t="shared" si="34"/>
        <v>0</v>
      </c>
      <c r="I167" s="60">
        <f t="shared" si="35"/>
        <v>0</v>
      </c>
      <c r="J167" s="60">
        <f t="shared" si="36"/>
        <v>0</v>
      </c>
      <c r="K167" s="60">
        <f t="shared" si="37"/>
        <v>0</v>
      </c>
      <c r="L167" s="60">
        <f t="shared" si="38"/>
        <v>0</v>
      </c>
      <c r="M167" s="60">
        <f t="shared" ca="1" si="32"/>
        <v>-2.4804322692759161E-4</v>
      </c>
      <c r="N167" s="60">
        <f t="shared" ca="1" si="39"/>
        <v>0</v>
      </c>
      <c r="O167" s="74">
        <f t="shared" ca="1" si="40"/>
        <v>0</v>
      </c>
      <c r="P167" s="60">
        <f t="shared" ca="1" si="41"/>
        <v>0</v>
      </c>
      <c r="Q167" s="60">
        <f t="shared" ca="1" si="42"/>
        <v>0</v>
      </c>
      <c r="R167" s="29">
        <f t="shared" ca="1" si="33"/>
        <v>2.4804322692759161E-4</v>
      </c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</row>
    <row r="168" spans="1:35" x14ac:dyDescent="0.2">
      <c r="A168" s="64"/>
      <c r="B168" s="64"/>
      <c r="C168" s="64"/>
      <c r="D168" s="65">
        <f t="shared" si="30"/>
        <v>0</v>
      </c>
      <c r="E168" s="65">
        <f t="shared" si="30"/>
        <v>0</v>
      </c>
      <c r="F168" s="60">
        <f t="shared" si="31"/>
        <v>0</v>
      </c>
      <c r="G168" s="60">
        <f t="shared" si="31"/>
        <v>0</v>
      </c>
      <c r="H168" s="60">
        <f t="shared" si="34"/>
        <v>0</v>
      </c>
      <c r="I168" s="60">
        <f t="shared" si="35"/>
        <v>0</v>
      </c>
      <c r="J168" s="60">
        <f t="shared" si="36"/>
        <v>0</v>
      </c>
      <c r="K168" s="60">
        <f t="shared" si="37"/>
        <v>0</v>
      </c>
      <c r="L168" s="60">
        <f t="shared" si="38"/>
        <v>0</v>
      </c>
      <c r="M168" s="60">
        <f t="shared" ca="1" si="32"/>
        <v>-2.4804322692759161E-4</v>
      </c>
      <c r="N168" s="60">
        <f t="shared" ca="1" si="39"/>
        <v>0</v>
      </c>
      <c r="O168" s="74">
        <f t="shared" ca="1" si="40"/>
        <v>0</v>
      </c>
      <c r="P168" s="60">
        <f t="shared" ca="1" si="41"/>
        <v>0</v>
      </c>
      <c r="Q168" s="60">
        <f t="shared" ca="1" si="42"/>
        <v>0</v>
      </c>
      <c r="R168" s="29">
        <f t="shared" ca="1" si="33"/>
        <v>2.4804322692759161E-4</v>
      </c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</row>
    <row r="169" spans="1:35" x14ac:dyDescent="0.2">
      <c r="A169" s="64"/>
      <c r="B169" s="64"/>
      <c r="C169" s="64"/>
      <c r="D169" s="65">
        <f t="shared" si="30"/>
        <v>0</v>
      </c>
      <c r="E169" s="65">
        <f t="shared" si="30"/>
        <v>0</v>
      </c>
      <c r="F169" s="60">
        <f t="shared" si="31"/>
        <v>0</v>
      </c>
      <c r="G169" s="60">
        <f t="shared" si="31"/>
        <v>0</v>
      </c>
      <c r="H169" s="60">
        <f t="shared" si="34"/>
        <v>0</v>
      </c>
      <c r="I169" s="60">
        <f t="shared" si="35"/>
        <v>0</v>
      </c>
      <c r="J169" s="60">
        <f t="shared" si="36"/>
        <v>0</v>
      </c>
      <c r="K169" s="60">
        <f t="shared" si="37"/>
        <v>0</v>
      </c>
      <c r="L169" s="60">
        <f t="shared" si="38"/>
        <v>0</v>
      </c>
      <c r="M169" s="60">
        <f t="shared" ca="1" si="32"/>
        <v>-2.4804322692759161E-4</v>
      </c>
      <c r="N169" s="60">
        <f t="shared" ca="1" si="39"/>
        <v>0</v>
      </c>
      <c r="O169" s="74">
        <f t="shared" ca="1" si="40"/>
        <v>0</v>
      </c>
      <c r="P169" s="60">
        <f t="shared" ca="1" si="41"/>
        <v>0</v>
      </c>
      <c r="Q169" s="60">
        <f t="shared" ca="1" si="42"/>
        <v>0</v>
      </c>
      <c r="R169" s="29">
        <f t="shared" ca="1" si="33"/>
        <v>2.4804322692759161E-4</v>
      </c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</row>
    <row r="170" spans="1:35" x14ac:dyDescent="0.2">
      <c r="A170" s="64"/>
      <c r="B170" s="64"/>
      <c r="C170" s="64"/>
      <c r="D170" s="65">
        <f t="shared" si="30"/>
        <v>0</v>
      </c>
      <c r="E170" s="65">
        <f t="shared" si="30"/>
        <v>0</v>
      </c>
      <c r="F170" s="60">
        <f t="shared" si="31"/>
        <v>0</v>
      </c>
      <c r="G170" s="60">
        <f t="shared" si="31"/>
        <v>0</v>
      </c>
      <c r="H170" s="60">
        <f t="shared" si="34"/>
        <v>0</v>
      </c>
      <c r="I170" s="60">
        <f t="shared" si="35"/>
        <v>0</v>
      </c>
      <c r="J170" s="60">
        <f t="shared" si="36"/>
        <v>0</v>
      </c>
      <c r="K170" s="60">
        <f t="shared" si="37"/>
        <v>0</v>
      </c>
      <c r="L170" s="60">
        <f t="shared" si="38"/>
        <v>0</v>
      </c>
      <c r="M170" s="60">
        <f t="shared" ca="1" si="32"/>
        <v>-2.4804322692759161E-4</v>
      </c>
      <c r="N170" s="60">
        <f t="shared" ca="1" si="39"/>
        <v>0</v>
      </c>
      <c r="O170" s="74">
        <f t="shared" ca="1" si="40"/>
        <v>0</v>
      </c>
      <c r="P170" s="60">
        <f t="shared" ca="1" si="41"/>
        <v>0</v>
      </c>
      <c r="Q170" s="60">
        <f t="shared" ca="1" si="42"/>
        <v>0</v>
      </c>
      <c r="R170" s="29">
        <f t="shared" ca="1" si="33"/>
        <v>2.4804322692759161E-4</v>
      </c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</row>
    <row r="171" spans="1:35" x14ac:dyDescent="0.2">
      <c r="A171" s="64"/>
      <c r="B171" s="64"/>
      <c r="C171" s="64"/>
      <c r="D171" s="65">
        <f t="shared" si="30"/>
        <v>0</v>
      </c>
      <c r="E171" s="65">
        <f t="shared" si="30"/>
        <v>0</v>
      </c>
      <c r="F171" s="60">
        <f t="shared" si="31"/>
        <v>0</v>
      </c>
      <c r="G171" s="60">
        <f t="shared" si="31"/>
        <v>0</v>
      </c>
      <c r="H171" s="60">
        <f t="shared" si="34"/>
        <v>0</v>
      </c>
      <c r="I171" s="60">
        <f t="shared" si="35"/>
        <v>0</v>
      </c>
      <c r="J171" s="60">
        <f t="shared" si="36"/>
        <v>0</v>
      </c>
      <c r="K171" s="60">
        <f t="shared" si="37"/>
        <v>0</v>
      </c>
      <c r="L171" s="60">
        <f t="shared" si="38"/>
        <v>0</v>
      </c>
      <c r="M171" s="60">
        <f t="shared" ca="1" si="32"/>
        <v>-2.4804322692759161E-4</v>
      </c>
      <c r="N171" s="60">
        <f t="shared" ca="1" si="39"/>
        <v>0</v>
      </c>
      <c r="O171" s="74">
        <f t="shared" ca="1" si="40"/>
        <v>0</v>
      </c>
      <c r="P171" s="60">
        <f t="shared" ca="1" si="41"/>
        <v>0</v>
      </c>
      <c r="Q171" s="60">
        <f t="shared" ca="1" si="42"/>
        <v>0</v>
      </c>
      <c r="R171" s="29">
        <f t="shared" ca="1" si="33"/>
        <v>2.4804322692759161E-4</v>
      </c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</row>
    <row r="172" spans="1:35" x14ac:dyDescent="0.2">
      <c r="A172" s="64"/>
      <c r="B172" s="64"/>
      <c r="C172" s="64"/>
      <c r="D172" s="65">
        <f t="shared" si="30"/>
        <v>0</v>
      </c>
      <c r="E172" s="65">
        <f t="shared" si="30"/>
        <v>0</v>
      </c>
      <c r="F172" s="60">
        <f t="shared" si="31"/>
        <v>0</v>
      </c>
      <c r="G172" s="60">
        <f t="shared" si="31"/>
        <v>0</v>
      </c>
      <c r="H172" s="60">
        <f t="shared" si="34"/>
        <v>0</v>
      </c>
      <c r="I172" s="60">
        <f t="shared" si="35"/>
        <v>0</v>
      </c>
      <c r="J172" s="60">
        <f t="shared" si="36"/>
        <v>0</v>
      </c>
      <c r="K172" s="60">
        <f t="shared" si="37"/>
        <v>0</v>
      </c>
      <c r="L172" s="60">
        <f t="shared" si="38"/>
        <v>0</v>
      </c>
      <c r="M172" s="60">
        <f t="shared" ca="1" si="32"/>
        <v>-2.4804322692759161E-4</v>
      </c>
      <c r="N172" s="60">
        <f t="shared" ca="1" si="39"/>
        <v>0</v>
      </c>
      <c r="O172" s="74">
        <f t="shared" ca="1" si="40"/>
        <v>0</v>
      </c>
      <c r="P172" s="60">
        <f t="shared" ca="1" si="41"/>
        <v>0</v>
      </c>
      <c r="Q172" s="60">
        <f t="shared" ca="1" si="42"/>
        <v>0</v>
      </c>
      <c r="R172" s="29">
        <f t="shared" ca="1" si="33"/>
        <v>2.4804322692759161E-4</v>
      </c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</row>
    <row r="173" spans="1:35" x14ac:dyDescent="0.2">
      <c r="A173" s="64"/>
      <c r="B173" s="64"/>
      <c r="C173" s="64"/>
      <c r="D173" s="65">
        <f t="shared" si="30"/>
        <v>0</v>
      </c>
      <c r="E173" s="65">
        <f t="shared" si="30"/>
        <v>0</v>
      </c>
      <c r="F173" s="60">
        <f t="shared" si="31"/>
        <v>0</v>
      </c>
      <c r="G173" s="60">
        <f t="shared" si="31"/>
        <v>0</v>
      </c>
      <c r="H173" s="60">
        <f t="shared" si="34"/>
        <v>0</v>
      </c>
      <c r="I173" s="60">
        <f t="shared" si="35"/>
        <v>0</v>
      </c>
      <c r="J173" s="60">
        <f t="shared" si="36"/>
        <v>0</v>
      </c>
      <c r="K173" s="60">
        <f t="shared" si="37"/>
        <v>0</v>
      </c>
      <c r="L173" s="60">
        <f t="shared" si="38"/>
        <v>0</v>
      </c>
      <c r="M173" s="60">
        <f t="shared" ca="1" si="32"/>
        <v>-2.4804322692759161E-4</v>
      </c>
      <c r="N173" s="60">
        <f t="shared" ca="1" si="39"/>
        <v>0</v>
      </c>
      <c r="O173" s="74">
        <f t="shared" ca="1" si="40"/>
        <v>0</v>
      </c>
      <c r="P173" s="60">
        <f t="shared" ca="1" si="41"/>
        <v>0</v>
      </c>
      <c r="Q173" s="60">
        <f t="shared" ca="1" si="42"/>
        <v>0</v>
      </c>
      <c r="R173" s="29">
        <f t="shared" ca="1" si="33"/>
        <v>2.4804322692759161E-4</v>
      </c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</row>
    <row r="174" spans="1:35" x14ac:dyDescent="0.2">
      <c r="A174" s="64"/>
      <c r="B174" s="64"/>
      <c r="C174" s="64"/>
      <c r="D174" s="65">
        <f t="shared" si="30"/>
        <v>0</v>
      </c>
      <c r="E174" s="65">
        <f t="shared" si="30"/>
        <v>0</v>
      </c>
      <c r="F174" s="60">
        <f t="shared" si="31"/>
        <v>0</v>
      </c>
      <c r="G174" s="60">
        <f t="shared" si="31"/>
        <v>0</v>
      </c>
      <c r="H174" s="60">
        <f t="shared" si="34"/>
        <v>0</v>
      </c>
      <c r="I174" s="60">
        <f t="shared" si="35"/>
        <v>0</v>
      </c>
      <c r="J174" s="60">
        <f t="shared" si="36"/>
        <v>0</v>
      </c>
      <c r="K174" s="60">
        <f t="shared" si="37"/>
        <v>0</v>
      </c>
      <c r="L174" s="60">
        <f t="shared" si="38"/>
        <v>0</v>
      </c>
      <c r="M174" s="60">
        <f t="shared" ca="1" si="32"/>
        <v>-2.4804322692759161E-4</v>
      </c>
      <c r="N174" s="60">
        <f t="shared" ca="1" si="39"/>
        <v>0</v>
      </c>
      <c r="O174" s="74">
        <f t="shared" ca="1" si="40"/>
        <v>0</v>
      </c>
      <c r="P174" s="60">
        <f t="shared" ca="1" si="41"/>
        <v>0</v>
      </c>
      <c r="Q174" s="60">
        <f t="shared" ca="1" si="42"/>
        <v>0</v>
      </c>
      <c r="R174" s="29">
        <f t="shared" ca="1" si="33"/>
        <v>2.4804322692759161E-4</v>
      </c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</row>
    <row r="175" spans="1:35" x14ac:dyDescent="0.2">
      <c r="A175" s="64"/>
      <c r="B175" s="64"/>
      <c r="C175" s="64"/>
      <c r="D175" s="65">
        <f t="shared" si="30"/>
        <v>0</v>
      </c>
      <c r="E175" s="65">
        <f t="shared" si="30"/>
        <v>0</v>
      </c>
      <c r="F175" s="60">
        <f t="shared" si="31"/>
        <v>0</v>
      </c>
      <c r="G175" s="60">
        <f t="shared" si="31"/>
        <v>0</v>
      </c>
      <c r="H175" s="60">
        <f t="shared" si="34"/>
        <v>0</v>
      </c>
      <c r="I175" s="60">
        <f t="shared" si="35"/>
        <v>0</v>
      </c>
      <c r="J175" s="60">
        <f t="shared" si="36"/>
        <v>0</v>
      </c>
      <c r="K175" s="60">
        <f t="shared" si="37"/>
        <v>0</v>
      </c>
      <c r="L175" s="60">
        <f t="shared" si="38"/>
        <v>0</v>
      </c>
      <c r="M175" s="60">
        <f t="shared" ca="1" si="32"/>
        <v>-2.4804322692759161E-4</v>
      </c>
      <c r="N175" s="60">
        <f t="shared" ca="1" si="39"/>
        <v>0</v>
      </c>
      <c r="O175" s="74">
        <f t="shared" ca="1" si="40"/>
        <v>0</v>
      </c>
      <c r="P175" s="60">
        <f t="shared" ca="1" si="41"/>
        <v>0</v>
      </c>
      <c r="Q175" s="60">
        <f t="shared" ca="1" si="42"/>
        <v>0</v>
      </c>
      <c r="R175" s="29">
        <f t="shared" ca="1" si="33"/>
        <v>2.4804322692759161E-4</v>
      </c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</row>
    <row r="176" spans="1:35" x14ac:dyDescent="0.2">
      <c r="A176" s="64"/>
      <c r="B176" s="64"/>
      <c r="C176" s="64"/>
      <c r="D176" s="65">
        <f t="shared" si="30"/>
        <v>0</v>
      </c>
      <c r="E176" s="65">
        <f t="shared" si="30"/>
        <v>0</v>
      </c>
      <c r="F176" s="60">
        <f t="shared" si="31"/>
        <v>0</v>
      </c>
      <c r="G176" s="60">
        <f t="shared" si="31"/>
        <v>0</v>
      </c>
      <c r="H176" s="60">
        <f t="shared" si="34"/>
        <v>0</v>
      </c>
      <c r="I176" s="60">
        <f t="shared" si="35"/>
        <v>0</v>
      </c>
      <c r="J176" s="60">
        <f t="shared" si="36"/>
        <v>0</v>
      </c>
      <c r="K176" s="60">
        <f t="shared" si="37"/>
        <v>0</v>
      </c>
      <c r="L176" s="60">
        <f t="shared" si="38"/>
        <v>0</v>
      </c>
      <c r="M176" s="60">
        <f t="shared" ca="1" si="32"/>
        <v>-2.4804322692759161E-4</v>
      </c>
      <c r="N176" s="60">
        <f t="shared" ca="1" si="39"/>
        <v>0</v>
      </c>
      <c r="O176" s="74">
        <f t="shared" ca="1" si="40"/>
        <v>0</v>
      </c>
      <c r="P176" s="60">
        <f t="shared" ca="1" si="41"/>
        <v>0</v>
      </c>
      <c r="Q176" s="60">
        <f t="shared" ca="1" si="42"/>
        <v>0</v>
      </c>
      <c r="R176" s="29">
        <f t="shared" ca="1" si="33"/>
        <v>2.4804322692759161E-4</v>
      </c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</row>
    <row r="177" spans="1:35" x14ac:dyDescent="0.2">
      <c r="A177" s="64"/>
      <c r="B177" s="64"/>
      <c r="C177" s="64"/>
      <c r="D177" s="65">
        <f t="shared" si="30"/>
        <v>0</v>
      </c>
      <c r="E177" s="65">
        <f t="shared" si="30"/>
        <v>0</v>
      </c>
      <c r="F177" s="60">
        <f t="shared" si="31"/>
        <v>0</v>
      </c>
      <c r="G177" s="60">
        <f t="shared" si="31"/>
        <v>0</v>
      </c>
      <c r="H177" s="60">
        <f t="shared" si="34"/>
        <v>0</v>
      </c>
      <c r="I177" s="60">
        <f t="shared" si="35"/>
        <v>0</v>
      </c>
      <c r="J177" s="60">
        <f t="shared" si="36"/>
        <v>0</v>
      </c>
      <c r="K177" s="60">
        <f t="shared" si="37"/>
        <v>0</v>
      </c>
      <c r="L177" s="60">
        <f t="shared" si="38"/>
        <v>0</v>
      </c>
      <c r="M177" s="60">
        <f t="shared" ca="1" si="32"/>
        <v>-2.4804322692759161E-4</v>
      </c>
      <c r="N177" s="60">
        <f t="shared" ca="1" si="39"/>
        <v>0</v>
      </c>
      <c r="O177" s="74">
        <f t="shared" ca="1" si="40"/>
        <v>0</v>
      </c>
      <c r="P177" s="60">
        <f t="shared" ca="1" si="41"/>
        <v>0</v>
      </c>
      <c r="Q177" s="60">
        <f t="shared" ca="1" si="42"/>
        <v>0</v>
      </c>
      <c r="R177" s="29">
        <f t="shared" ca="1" si="33"/>
        <v>2.4804322692759161E-4</v>
      </c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</row>
    <row r="178" spans="1:35" x14ac:dyDescent="0.2">
      <c r="A178" s="64"/>
      <c r="B178" s="64"/>
      <c r="C178" s="64"/>
      <c r="D178" s="65">
        <f t="shared" si="30"/>
        <v>0</v>
      </c>
      <c r="E178" s="65">
        <f t="shared" si="30"/>
        <v>0</v>
      </c>
      <c r="F178" s="60">
        <f t="shared" si="31"/>
        <v>0</v>
      </c>
      <c r="G178" s="60">
        <f t="shared" si="31"/>
        <v>0</v>
      </c>
      <c r="H178" s="60">
        <f t="shared" si="34"/>
        <v>0</v>
      </c>
      <c r="I178" s="60">
        <f t="shared" si="35"/>
        <v>0</v>
      </c>
      <c r="J178" s="60">
        <f t="shared" si="36"/>
        <v>0</v>
      </c>
      <c r="K178" s="60">
        <f t="shared" si="37"/>
        <v>0</v>
      </c>
      <c r="L178" s="60">
        <f t="shared" si="38"/>
        <v>0</v>
      </c>
      <c r="M178" s="60">
        <f t="shared" ca="1" si="32"/>
        <v>-2.4804322692759161E-4</v>
      </c>
      <c r="N178" s="60">
        <f t="shared" ca="1" si="39"/>
        <v>0</v>
      </c>
      <c r="O178" s="74">
        <f t="shared" ca="1" si="40"/>
        <v>0</v>
      </c>
      <c r="P178" s="60">
        <f t="shared" ca="1" si="41"/>
        <v>0</v>
      </c>
      <c r="Q178" s="60">
        <f t="shared" ca="1" si="42"/>
        <v>0</v>
      </c>
      <c r="R178" s="29">
        <f t="shared" ca="1" si="33"/>
        <v>2.4804322692759161E-4</v>
      </c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</row>
    <row r="179" spans="1:35" x14ac:dyDescent="0.2">
      <c r="A179" s="64"/>
      <c r="B179" s="64"/>
      <c r="C179" s="64"/>
      <c r="D179" s="65">
        <f t="shared" si="30"/>
        <v>0</v>
      </c>
      <c r="E179" s="65">
        <f t="shared" si="30"/>
        <v>0</v>
      </c>
      <c r="F179" s="60">
        <f t="shared" si="31"/>
        <v>0</v>
      </c>
      <c r="G179" s="60">
        <f t="shared" si="31"/>
        <v>0</v>
      </c>
      <c r="H179" s="60">
        <f t="shared" si="34"/>
        <v>0</v>
      </c>
      <c r="I179" s="60">
        <f t="shared" si="35"/>
        <v>0</v>
      </c>
      <c r="J179" s="60">
        <f t="shared" si="36"/>
        <v>0</v>
      </c>
      <c r="K179" s="60">
        <f t="shared" si="37"/>
        <v>0</v>
      </c>
      <c r="L179" s="60">
        <f t="shared" si="38"/>
        <v>0</v>
      </c>
      <c r="M179" s="60">
        <f t="shared" ca="1" si="32"/>
        <v>-2.4804322692759161E-4</v>
      </c>
      <c r="N179" s="60">
        <f t="shared" ca="1" si="39"/>
        <v>0</v>
      </c>
      <c r="O179" s="74">
        <f t="shared" ca="1" si="40"/>
        <v>0</v>
      </c>
      <c r="P179" s="60">
        <f t="shared" ca="1" si="41"/>
        <v>0</v>
      </c>
      <c r="Q179" s="60">
        <f t="shared" ca="1" si="42"/>
        <v>0</v>
      </c>
      <c r="R179" s="29">
        <f t="shared" ca="1" si="33"/>
        <v>2.4804322692759161E-4</v>
      </c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</row>
    <row r="180" spans="1:35" x14ac:dyDescent="0.2">
      <c r="A180" s="64"/>
      <c r="B180" s="64"/>
      <c r="C180" s="64"/>
      <c r="D180" s="65">
        <f t="shared" si="30"/>
        <v>0</v>
      </c>
      <c r="E180" s="65">
        <f t="shared" si="30"/>
        <v>0</v>
      </c>
      <c r="F180" s="60">
        <f t="shared" si="31"/>
        <v>0</v>
      </c>
      <c r="G180" s="60">
        <f t="shared" si="31"/>
        <v>0</v>
      </c>
      <c r="H180" s="60">
        <f t="shared" si="34"/>
        <v>0</v>
      </c>
      <c r="I180" s="60">
        <f t="shared" si="35"/>
        <v>0</v>
      </c>
      <c r="J180" s="60">
        <f t="shared" si="36"/>
        <v>0</v>
      </c>
      <c r="K180" s="60">
        <f t="shared" si="37"/>
        <v>0</v>
      </c>
      <c r="L180" s="60">
        <f t="shared" si="38"/>
        <v>0</v>
      </c>
      <c r="M180" s="60">
        <f t="shared" ca="1" si="32"/>
        <v>-2.4804322692759161E-4</v>
      </c>
      <c r="N180" s="60">
        <f t="shared" ca="1" si="39"/>
        <v>0</v>
      </c>
      <c r="O180" s="74">
        <f t="shared" ca="1" si="40"/>
        <v>0</v>
      </c>
      <c r="P180" s="60">
        <f t="shared" ca="1" si="41"/>
        <v>0</v>
      </c>
      <c r="Q180" s="60">
        <f t="shared" ca="1" si="42"/>
        <v>0</v>
      </c>
      <c r="R180" s="29">
        <f t="shared" ca="1" si="33"/>
        <v>2.4804322692759161E-4</v>
      </c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</row>
    <row r="181" spans="1:35" x14ac:dyDescent="0.2">
      <c r="A181" s="64"/>
      <c r="B181" s="64"/>
      <c r="C181" s="64"/>
      <c r="D181" s="65">
        <f t="shared" si="30"/>
        <v>0</v>
      </c>
      <c r="E181" s="65">
        <f t="shared" si="30"/>
        <v>0</v>
      </c>
      <c r="F181" s="60">
        <f t="shared" si="31"/>
        <v>0</v>
      </c>
      <c r="G181" s="60">
        <f t="shared" si="31"/>
        <v>0</v>
      </c>
      <c r="H181" s="60">
        <f t="shared" si="34"/>
        <v>0</v>
      </c>
      <c r="I181" s="60">
        <f t="shared" si="35"/>
        <v>0</v>
      </c>
      <c r="J181" s="60">
        <f t="shared" si="36"/>
        <v>0</v>
      </c>
      <c r="K181" s="60">
        <f t="shared" si="37"/>
        <v>0</v>
      </c>
      <c r="L181" s="60">
        <f t="shared" si="38"/>
        <v>0</v>
      </c>
      <c r="M181" s="60">
        <f t="shared" ca="1" si="32"/>
        <v>-2.4804322692759161E-4</v>
      </c>
      <c r="N181" s="60">
        <f t="shared" ca="1" si="39"/>
        <v>0</v>
      </c>
      <c r="O181" s="74">
        <f t="shared" ca="1" si="40"/>
        <v>0</v>
      </c>
      <c r="P181" s="60">
        <f t="shared" ca="1" si="41"/>
        <v>0</v>
      </c>
      <c r="Q181" s="60">
        <f t="shared" ca="1" si="42"/>
        <v>0</v>
      </c>
      <c r="R181" s="29">
        <f t="shared" ca="1" si="33"/>
        <v>2.4804322692759161E-4</v>
      </c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</row>
    <row r="182" spans="1:35" x14ac:dyDescent="0.2">
      <c r="A182" s="64"/>
      <c r="B182" s="64"/>
      <c r="C182" s="64"/>
      <c r="D182" s="65">
        <f t="shared" si="30"/>
        <v>0</v>
      </c>
      <c r="E182" s="65">
        <f t="shared" si="30"/>
        <v>0</v>
      </c>
      <c r="F182" s="60">
        <f t="shared" si="31"/>
        <v>0</v>
      </c>
      <c r="G182" s="60">
        <f t="shared" si="31"/>
        <v>0</v>
      </c>
      <c r="H182" s="60">
        <f t="shared" si="34"/>
        <v>0</v>
      </c>
      <c r="I182" s="60">
        <f t="shared" si="35"/>
        <v>0</v>
      </c>
      <c r="J182" s="60">
        <f t="shared" si="36"/>
        <v>0</v>
      </c>
      <c r="K182" s="60">
        <f t="shared" si="37"/>
        <v>0</v>
      </c>
      <c r="L182" s="60">
        <f t="shared" si="38"/>
        <v>0</v>
      </c>
      <c r="M182" s="60">
        <f t="shared" ca="1" si="32"/>
        <v>-2.4804322692759161E-4</v>
      </c>
      <c r="N182" s="60">
        <f t="shared" ca="1" si="39"/>
        <v>0</v>
      </c>
      <c r="O182" s="74">
        <f t="shared" ca="1" si="40"/>
        <v>0</v>
      </c>
      <c r="P182" s="60">
        <f t="shared" ca="1" si="41"/>
        <v>0</v>
      </c>
      <c r="Q182" s="60">
        <f t="shared" ca="1" si="42"/>
        <v>0</v>
      </c>
      <c r="R182" s="29">
        <f t="shared" ca="1" si="33"/>
        <v>2.4804322692759161E-4</v>
      </c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</row>
    <row r="183" spans="1:35" x14ac:dyDescent="0.2">
      <c r="A183" s="64"/>
      <c r="B183" s="64"/>
      <c r="C183" s="64"/>
      <c r="D183" s="65">
        <f t="shared" si="30"/>
        <v>0</v>
      </c>
      <c r="E183" s="65">
        <f t="shared" si="30"/>
        <v>0</v>
      </c>
      <c r="F183" s="60">
        <f t="shared" si="31"/>
        <v>0</v>
      </c>
      <c r="G183" s="60">
        <f t="shared" si="31"/>
        <v>0</v>
      </c>
      <c r="H183" s="60">
        <f t="shared" si="34"/>
        <v>0</v>
      </c>
      <c r="I183" s="60">
        <f t="shared" si="35"/>
        <v>0</v>
      </c>
      <c r="J183" s="60">
        <f t="shared" si="36"/>
        <v>0</v>
      </c>
      <c r="K183" s="60">
        <f t="shared" si="37"/>
        <v>0</v>
      </c>
      <c r="L183" s="60">
        <f t="shared" si="38"/>
        <v>0</v>
      </c>
      <c r="M183" s="60">
        <f t="shared" ca="1" si="32"/>
        <v>-2.4804322692759161E-4</v>
      </c>
      <c r="N183" s="60">
        <f t="shared" ca="1" si="39"/>
        <v>0</v>
      </c>
      <c r="O183" s="74">
        <f t="shared" ca="1" si="40"/>
        <v>0</v>
      </c>
      <c r="P183" s="60">
        <f t="shared" ca="1" si="41"/>
        <v>0</v>
      </c>
      <c r="Q183" s="60">
        <f t="shared" ca="1" si="42"/>
        <v>0</v>
      </c>
      <c r="R183" s="29">
        <f t="shared" ca="1" si="33"/>
        <v>2.4804322692759161E-4</v>
      </c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</row>
    <row r="184" spans="1:35" x14ac:dyDescent="0.2">
      <c r="A184" s="64"/>
      <c r="B184" s="64"/>
      <c r="C184" s="64"/>
      <c r="D184" s="65">
        <f t="shared" si="30"/>
        <v>0</v>
      </c>
      <c r="E184" s="65">
        <f t="shared" si="30"/>
        <v>0</v>
      </c>
      <c r="F184" s="60">
        <f t="shared" si="31"/>
        <v>0</v>
      </c>
      <c r="G184" s="60">
        <f t="shared" si="31"/>
        <v>0</v>
      </c>
      <c r="H184" s="60">
        <f t="shared" si="34"/>
        <v>0</v>
      </c>
      <c r="I184" s="60">
        <f t="shared" si="35"/>
        <v>0</v>
      </c>
      <c r="J184" s="60">
        <f t="shared" si="36"/>
        <v>0</v>
      </c>
      <c r="K184" s="60">
        <f t="shared" si="37"/>
        <v>0</v>
      </c>
      <c r="L184" s="60">
        <f t="shared" si="38"/>
        <v>0</v>
      </c>
      <c r="M184" s="60">
        <f t="shared" ca="1" si="32"/>
        <v>-2.4804322692759161E-4</v>
      </c>
      <c r="N184" s="60">
        <f t="shared" ca="1" si="39"/>
        <v>0</v>
      </c>
      <c r="O184" s="74">
        <f t="shared" ca="1" si="40"/>
        <v>0</v>
      </c>
      <c r="P184" s="60">
        <f t="shared" ca="1" si="41"/>
        <v>0</v>
      </c>
      <c r="Q184" s="60">
        <f t="shared" ca="1" si="42"/>
        <v>0</v>
      </c>
      <c r="R184" s="29">
        <f t="shared" ca="1" si="33"/>
        <v>2.4804322692759161E-4</v>
      </c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</row>
    <row r="185" spans="1:35" x14ac:dyDescent="0.2">
      <c r="A185" s="64"/>
      <c r="B185" s="64"/>
      <c r="C185" s="64"/>
      <c r="D185" s="65">
        <f t="shared" si="30"/>
        <v>0</v>
      </c>
      <c r="E185" s="65">
        <f t="shared" si="30"/>
        <v>0</v>
      </c>
      <c r="F185" s="60">
        <f t="shared" si="31"/>
        <v>0</v>
      </c>
      <c r="G185" s="60">
        <f t="shared" si="31"/>
        <v>0</v>
      </c>
      <c r="H185" s="60">
        <f t="shared" si="34"/>
        <v>0</v>
      </c>
      <c r="I185" s="60">
        <f t="shared" si="35"/>
        <v>0</v>
      </c>
      <c r="J185" s="60">
        <f t="shared" si="36"/>
        <v>0</v>
      </c>
      <c r="K185" s="60">
        <f t="shared" si="37"/>
        <v>0</v>
      </c>
      <c r="L185" s="60">
        <f t="shared" si="38"/>
        <v>0</v>
      </c>
      <c r="M185" s="60">
        <f t="shared" ca="1" si="32"/>
        <v>-2.4804322692759161E-4</v>
      </c>
      <c r="N185" s="60">
        <f t="shared" ca="1" si="39"/>
        <v>0</v>
      </c>
      <c r="O185" s="74">
        <f t="shared" ca="1" si="40"/>
        <v>0</v>
      </c>
      <c r="P185" s="60">
        <f t="shared" ca="1" si="41"/>
        <v>0</v>
      </c>
      <c r="Q185" s="60">
        <f t="shared" ca="1" si="42"/>
        <v>0</v>
      </c>
      <c r="R185" s="29">
        <f t="shared" ca="1" si="33"/>
        <v>2.4804322692759161E-4</v>
      </c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</row>
    <row r="186" spans="1:35" x14ac:dyDescent="0.2">
      <c r="A186" s="64"/>
      <c r="B186" s="64"/>
      <c r="C186" s="64"/>
      <c r="D186" s="65">
        <f t="shared" si="30"/>
        <v>0</v>
      </c>
      <c r="E186" s="65">
        <f t="shared" si="30"/>
        <v>0</v>
      </c>
      <c r="F186" s="60">
        <f t="shared" si="31"/>
        <v>0</v>
      </c>
      <c r="G186" s="60">
        <f t="shared" si="31"/>
        <v>0</v>
      </c>
      <c r="H186" s="60">
        <f t="shared" si="34"/>
        <v>0</v>
      </c>
      <c r="I186" s="60">
        <f t="shared" si="35"/>
        <v>0</v>
      </c>
      <c r="J186" s="60">
        <f t="shared" si="36"/>
        <v>0</v>
      </c>
      <c r="K186" s="60">
        <f t="shared" si="37"/>
        <v>0</v>
      </c>
      <c r="L186" s="60">
        <f t="shared" si="38"/>
        <v>0</v>
      </c>
      <c r="M186" s="60">
        <f t="shared" ca="1" si="32"/>
        <v>-2.4804322692759161E-4</v>
      </c>
      <c r="N186" s="60">
        <f t="shared" ca="1" si="39"/>
        <v>0</v>
      </c>
      <c r="O186" s="74">
        <f t="shared" ca="1" si="40"/>
        <v>0</v>
      </c>
      <c r="P186" s="60">
        <f t="shared" ca="1" si="41"/>
        <v>0</v>
      </c>
      <c r="Q186" s="60">
        <f t="shared" ca="1" si="42"/>
        <v>0</v>
      </c>
      <c r="R186" s="29">
        <f t="shared" ca="1" si="33"/>
        <v>2.4804322692759161E-4</v>
      </c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</row>
    <row r="187" spans="1:35" x14ac:dyDescent="0.2">
      <c r="A187" s="64"/>
      <c r="B187" s="64"/>
      <c r="C187" s="64"/>
      <c r="D187" s="65">
        <f t="shared" si="30"/>
        <v>0</v>
      </c>
      <c r="E187" s="65">
        <f t="shared" si="30"/>
        <v>0</v>
      </c>
      <c r="F187" s="60">
        <f t="shared" si="31"/>
        <v>0</v>
      </c>
      <c r="G187" s="60">
        <f t="shared" si="31"/>
        <v>0</v>
      </c>
      <c r="H187" s="60">
        <f t="shared" si="34"/>
        <v>0</v>
      </c>
      <c r="I187" s="60">
        <f t="shared" si="35"/>
        <v>0</v>
      </c>
      <c r="J187" s="60">
        <f t="shared" si="36"/>
        <v>0</v>
      </c>
      <c r="K187" s="60">
        <f t="shared" si="37"/>
        <v>0</v>
      </c>
      <c r="L187" s="60">
        <f t="shared" si="38"/>
        <v>0</v>
      </c>
      <c r="M187" s="60">
        <f t="shared" ca="1" si="32"/>
        <v>-2.4804322692759161E-4</v>
      </c>
      <c r="N187" s="60">
        <f t="shared" ca="1" si="39"/>
        <v>0</v>
      </c>
      <c r="O187" s="74">
        <f t="shared" ca="1" si="40"/>
        <v>0</v>
      </c>
      <c r="P187" s="60">
        <f t="shared" ca="1" si="41"/>
        <v>0</v>
      </c>
      <c r="Q187" s="60">
        <f t="shared" ca="1" si="42"/>
        <v>0</v>
      </c>
      <c r="R187" s="29">
        <f t="shared" ca="1" si="33"/>
        <v>2.4804322692759161E-4</v>
      </c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</row>
    <row r="188" spans="1:35" x14ac:dyDescent="0.2">
      <c r="A188" s="64"/>
      <c r="B188" s="64"/>
      <c r="C188" s="64"/>
      <c r="D188" s="65">
        <f t="shared" si="30"/>
        <v>0</v>
      </c>
      <c r="E188" s="65">
        <f t="shared" si="30"/>
        <v>0</v>
      </c>
      <c r="F188" s="60">
        <f t="shared" si="31"/>
        <v>0</v>
      </c>
      <c r="G188" s="60">
        <f t="shared" si="31"/>
        <v>0</v>
      </c>
      <c r="H188" s="60">
        <f t="shared" si="34"/>
        <v>0</v>
      </c>
      <c r="I188" s="60">
        <f t="shared" si="35"/>
        <v>0</v>
      </c>
      <c r="J188" s="60">
        <f t="shared" si="36"/>
        <v>0</v>
      </c>
      <c r="K188" s="60">
        <f t="shared" si="37"/>
        <v>0</v>
      </c>
      <c r="L188" s="60">
        <f t="shared" si="38"/>
        <v>0</v>
      </c>
      <c r="M188" s="60">
        <f t="shared" ca="1" si="32"/>
        <v>-2.4804322692759161E-4</v>
      </c>
      <c r="N188" s="60">
        <f t="shared" ca="1" si="39"/>
        <v>0</v>
      </c>
      <c r="O188" s="74">
        <f t="shared" ca="1" si="40"/>
        <v>0</v>
      </c>
      <c r="P188" s="60">
        <f t="shared" ca="1" si="41"/>
        <v>0</v>
      </c>
      <c r="Q188" s="60">
        <f t="shared" ca="1" si="42"/>
        <v>0</v>
      </c>
      <c r="R188" s="29">
        <f t="shared" ca="1" si="33"/>
        <v>2.4804322692759161E-4</v>
      </c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</row>
    <row r="189" spans="1:35" x14ac:dyDescent="0.2">
      <c r="A189" s="64"/>
      <c r="B189" s="64"/>
      <c r="C189" s="64"/>
      <c r="D189" s="65">
        <f t="shared" si="30"/>
        <v>0</v>
      </c>
      <c r="E189" s="65">
        <f t="shared" si="30"/>
        <v>0</v>
      </c>
      <c r="F189" s="60">
        <f t="shared" si="31"/>
        <v>0</v>
      </c>
      <c r="G189" s="60">
        <f t="shared" si="31"/>
        <v>0</v>
      </c>
      <c r="H189" s="60">
        <f t="shared" si="34"/>
        <v>0</v>
      </c>
      <c r="I189" s="60">
        <f t="shared" si="35"/>
        <v>0</v>
      </c>
      <c r="J189" s="60">
        <f t="shared" si="36"/>
        <v>0</v>
      </c>
      <c r="K189" s="60">
        <f t="shared" si="37"/>
        <v>0</v>
      </c>
      <c r="L189" s="60">
        <f t="shared" si="38"/>
        <v>0</v>
      </c>
      <c r="M189" s="60">
        <f t="shared" ca="1" si="32"/>
        <v>-2.4804322692759161E-4</v>
      </c>
      <c r="N189" s="60">
        <f t="shared" ca="1" si="39"/>
        <v>0</v>
      </c>
      <c r="O189" s="74">
        <f t="shared" ca="1" si="40"/>
        <v>0</v>
      </c>
      <c r="P189" s="60">
        <f t="shared" ca="1" si="41"/>
        <v>0</v>
      </c>
      <c r="Q189" s="60">
        <f t="shared" ca="1" si="42"/>
        <v>0</v>
      </c>
      <c r="R189" s="29">
        <f t="shared" ca="1" si="33"/>
        <v>2.4804322692759161E-4</v>
      </c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</row>
    <row r="190" spans="1:35" x14ac:dyDescent="0.2">
      <c r="A190" s="64"/>
      <c r="B190" s="64"/>
      <c r="C190" s="64"/>
      <c r="D190" s="65">
        <f t="shared" si="30"/>
        <v>0</v>
      </c>
      <c r="E190" s="65">
        <f t="shared" si="30"/>
        <v>0</v>
      </c>
      <c r="F190" s="60">
        <f t="shared" si="31"/>
        <v>0</v>
      </c>
      <c r="G190" s="60">
        <f t="shared" si="31"/>
        <v>0</v>
      </c>
      <c r="H190" s="60">
        <f t="shared" si="34"/>
        <v>0</v>
      </c>
      <c r="I190" s="60">
        <f t="shared" si="35"/>
        <v>0</v>
      </c>
      <c r="J190" s="60">
        <f t="shared" si="36"/>
        <v>0</v>
      </c>
      <c r="K190" s="60">
        <f t="shared" si="37"/>
        <v>0</v>
      </c>
      <c r="L190" s="60">
        <f t="shared" si="38"/>
        <v>0</v>
      </c>
      <c r="M190" s="60">
        <f t="shared" ca="1" si="32"/>
        <v>-2.4804322692759161E-4</v>
      </c>
      <c r="N190" s="60">
        <f t="shared" ca="1" si="39"/>
        <v>0</v>
      </c>
      <c r="O190" s="74">
        <f t="shared" ca="1" si="40"/>
        <v>0</v>
      </c>
      <c r="P190" s="60">
        <f t="shared" ca="1" si="41"/>
        <v>0</v>
      </c>
      <c r="Q190" s="60">
        <f t="shared" ca="1" si="42"/>
        <v>0</v>
      </c>
      <c r="R190" s="29">
        <f t="shared" ca="1" si="33"/>
        <v>2.4804322692759161E-4</v>
      </c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</row>
    <row r="191" spans="1:35" x14ac:dyDescent="0.2">
      <c r="A191" s="64"/>
      <c r="B191" s="64"/>
      <c r="C191" s="64"/>
      <c r="D191" s="65">
        <f t="shared" si="30"/>
        <v>0</v>
      </c>
      <c r="E191" s="65">
        <f t="shared" si="30"/>
        <v>0</v>
      </c>
      <c r="F191" s="60">
        <f t="shared" si="31"/>
        <v>0</v>
      </c>
      <c r="G191" s="60">
        <f t="shared" si="31"/>
        <v>0</v>
      </c>
      <c r="H191" s="60">
        <f t="shared" si="34"/>
        <v>0</v>
      </c>
      <c r="I191" s="60">
        <f t="shared" si="35"/>
        <v>0</v>
      </c>
      <c r="J191" s="60">
        <f t="shared" si="36"/>
        <v>0</v>
      </c>
      <c r="K191" s="60">
        <f t="shared" si="37"/>
        <v>0</v>
      </c>
      <c r="L191" s="60">
        <f t="shared" si="38"/>
        <v>0</v>
      </c>
      <c r="M191" s="60">
        <f t="shared" ca="1" si="32"/>
        <v>-2.4804322692759161E-4</v>
      </c>
      <c r="N191" s="60">
        <f t="shared" ca="1" si="39"/>
        <v>0</v>
      </c>
      <c r="O191" s="74">
        <f t="shared" ca="1" si="40"/>
        <v>0</v>
      </c>
      <c r="P191" s="60">
        <f t="shared" ca="1" si="41"/>
        <v>0</v>
      </c>
      <c r="Q191" s="60">
        <f t="shared" ca="1" si="42"/>
        <v>0</v>
      </c>
      <c r="R191" s="29">
        <f t="shared" ca="1" si="33"/>
        <v>2.4804322692759161E-4</v>
      </c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</row>
    <row r="192" spans="1:35" x14ac:dyDescent="0.2">
      <c r="A192" s="64"/>
      <c r="B192" s="64"/>
      <c r="C192" s="64"/>
      <c r="D192" s="65">
        <f t="shared" si="30"/>
        <v>0</v>
      </c>
      <c r="E192" s="65">
        <f t="shared" si="30"/>
        <v>0</v>
      </c>
      <c r="F192" s="60">
        <f t="shared" si="31"/>
        <v>0</v>
      </c>
      <c r="G192" s="60">
        <f t="shared" si="31"/>
        <v>0</v>
      </c>
      <c r="H192" s="60">
        <f t="shared" si="34"/>
        <v>0</v>
      </c>
      <c r="I192" s="60">
        <f t="shared" si="35"/>
        <v>0</v>
      </c>
      <c r="J192" s="60">
        <f t="shared" si="36"/>
        <v>0</v>
      </c>
      <c r="K192" s="60">
        <f t="shared" si="37"/>
        <v>0</v>
      </c>
      <c r="L192" s="60">
        <f t="shared" si="38"/>
        <v>0</v>
      </c>
      <c r="M192" s="60">
        <f t="shared" ca="1" si="32"/>
        <v>-2.4804322692759161E-4</v>
      </c>
      <c r="N192" s="60">
        <f t="shared" ca="1" si="39"/>
        <v>0</v>
      </c>
      <c r="O192" s="74">
        <f t="shared" ca="1" si="40"/>
        <v>0</v>
      </c>
      <c r="P192" s="60">
        <f t="shared" ca="1" si="41"/>
        <v>0</v>
      </c>
      <c r="Q192" s="60">
        <f t="shared" ca="1" si="42"/>
        <v>0</v>
      </c>
      <c r="R192" s="29">
        <f t="shared" ca="1" si="33"/>
        <v>2.4804322692759161E-4</v>
      </c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</row>
    <row r="193" spans="1:35" x14ac:dyDescent="0.2">
      <c r="A193" s="64"/>
      <c r="B193" s="64"/>
      <c r="C193" s="64"/>
      <c r="D193" s="65">
        <f t="shared" si="30"/>
        <v>0</v>
      </c>
      <c r="E193" s="65">
        <f t="shared" si="30"/>
        <v>0</v>
      </c>
      <c r="F193" s="60">
        <f t="shared" si="31"/>
        <v>0</v>
      </c>
      <c r="G193" s="60">
        <f t="shared" si="31"/>
        <v>0</v>
      </c>
      <c r="H193" s="60">
        <f t="shared" si="34"/>
        <v>0</v>
      </c>
      <c r="I193" s="60">
        <f t="shared" si="35"/>
        <v>0</v>
      </c>
      <c r="J193" s="60">
        <f t="shared" si="36"/>
        <v>0</v>
      </c>
      <c r="K193" s="60">
        <f t="shared" si="37"/>
        <v>0</v>
      </c>
      <c r="L193" s="60">
        <f t="shared" si="38"/>
        <v>0</v>
      </c>
      <c r="M193" s="60">
        <f t="shared" ca="1" si="32"/>
        <v>-2.4804322692759161E-4</v>
      </c>
      <c r="N193" s="60">
        <f t="shared" ca="1" si="39"/>
        <v>0</v>
      </c>
      <c r="O193" s="74">
        <f t="shared" ca="1" si="40"/>
        <v>0</v>
      </c>
      <c r="P193" s="60">
        <f t="shared" ca="1" si="41"/>
        <v>0</v>
      </c>
      <c r="Q193" s="60">
        <f t="shared" ca="1" si="42"/>
        <v>0</v>
      </c>
      <c r="R193" s="29">
        <f t="shared" ca="1" si="33"/>
        <v>2.4804322692759161E-4</v>
      </c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</row>
    <row r="194" spans="1:35" x14ac:dyDescent="0.2">
      <c r="A194" s="64"/>
      <c r="B194" s="64"/>
      <c r="C194" s="64"/>
      <c r="D194" s="65">
        <f t="shared" si="30"/>
        <v>0</v>
      </c>
      <c r="E194" s="65">
        <f t="shared" si="30"/>
        <v>0</v>
      </c>
      <c r="F194" s="60">
        <f t="shared" si="31"/>
        <v>0</v>
      </c>
      <c r="G194" s="60">
        <f t="shared" si="31"/>
        <v>0</v>
      </c>
      <c r="H194" s="60">
        <f t="shared" si="34"/>
        <v>0</v>
      </c>
      <c r="I194" s="60">
        <f t="shared" si="35"/>
        <v>0</v>
      </c>
      <c r="J194" s="60">
        <f t="shared" si="36"/>
        <v>0</v>
      </c>
      <c r="K194" s="60">
        <f t="shared" si="37"/>
        <v>0</v>
      </c>
      <c r="L194" s="60">
        <f t="shared" si="38"/>
        <v>0</v>
      </c>
      <c r="M194" s="60">
        <f t="shared" ca="1" si="32"/>
        <v>-2.4804322692759161E-4</v>
      </c>
      <c r="N194" s="60">
        <f t="shared" ca="1" si="39"/>
        <v>0</v>
      </c>
      <c r="O194" s="74">
        <f t="shared" ca="1" si="40"/>
        <v>0</v>
      </c>
      <c r="P194" s="60">
        <f t="shared" ca="1" si="41"/>
        <v>0</v>
      </c>
      <c r="Q194" s="60">
        <f t="shared" ca="1" si="42"/>
        <v>0</v>
      </c>
      <c r="R194" s="29">
        <f t="shared" ca="1" si="33"/>
        <v>2.4804322692759161E-4</v>
      </c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</row>
    <row r="195" spans="1:35" x14ac:dyDescent="0.2">
      <c r="A195" s="64"/>
      <c r="B195" s="64"/>
      <c r="C195" s="64"/>
      <c r="D195" s="65">
        <f t="shared" si="30"/>
        <v>0</v>
      </c>
      <c r="E195" s="65">
        <f t="shared" si="30"/>
        <v>0</v>
      </c>
      <c r="F195" s="60">
        <f t="shared" si="31"/>
        <v>0</v>
      </c>
      <c r="G195" s="60">
        <f t="shared" si="31"/>
        <v>0</v>
      </c>
      <c r="H195" s="60">
        <f t="shared" si="34"/>
        <v>0</v>
      </c>
      <c r="I195" s="60">
        <f t="shared" si="35"/>
        <v>0</v>
      </c>
      <c r="J195" s="60">
        <f t="shared" si="36"/>
        <v>0</v>
      </c>
      <c r="K195" s="60">
        <f t="shared" si="37"/>
        <v>0</v>
      </c>
      <c r="L195" s="60">
        <f t="shared" si="38"/>
        <v>0</v>
      </c>
      <c r="M195" s="60">
        <f t="shared" ca="1" si="32"/>
        <v>-2.4804322692759161E-4</v>
      </c>
      <c r="N195" s="60">
        <f t="shared" ca="1" si="39"/>
        <v>0</v>
      </c>
      <c r="O195" s="74">
        <f t="shared" ca="1" si="40"/>
        <v>0</v>
      </c>
      <c r="P195" s="60">
        <f t="shared" ca="1" si="41"/>
        <v>0</v>
      </c>
      <c r="Q195" s="60">
        <f t="shared" ca="1" si="42"/>
        <v>0</v>
      </c>
      <c r="R195" s="29">
        <f t="shared" ca="1" si="33"/>
        <v>2.4804322692759161E-4</v>
      </c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</row>
    <row r="196" spans="1:35" x14ac:dyDescent="0.2">
      <c r="A196" s="64"/>
      <c r="B196" s="64"/>
      <c r="C196" s="64"/>
      <c r="D196" s="65">
        <f t="shared" si="30"/>
        <v>0</v>
      </c>
      <c r="E196" s="65">
        <f t="shared" si="30"/>
        <v>0</v>
      </c>
      <c r="F196" s="60">
        <f t="shared" si="31"/>
        <v>0</v>
      </c>
      <c r="G196" s="60">
        <f t="shared" si="31"/>
        <v>0</v>
      </c>
      <c r="H196" s="60">
        <f t="shared" si="34"/>
        <v>0</v>
      </c>
      <c r="I196" s="60">
        <f t="shared" si="35"/>
        <v>0</v>
      </c>
      <c r="J196" s="60">
        <f t="shared" si="36"/>
        <v>0</v>
      </c>
      <c r="K196" s="60">
        <f t="shared" si="37"/>
        <v>0</v>
      </c>
      <c r="L196" s="60">
        <f t="shared" si="38"/>
        <v>0</v>
      </c>
      <c r="M196" s="60">
        <f t="shared" ca="1" si="32"/>
        <v>-2.4804322692759161E-4</v>
      </c>
      <c r="N196" s="60">
        <f t="shared" ca="1" si="39"/>
        <v>0</v>
      </c>
      <c r="O196" s="74">
        <f t="shared" ca="1" si="40"/>
        <v>0</v>
      </c>
      <c r="P196" s="60">
        <f t="shared" ca="1" si="41"/>
        <v>0</v>
      </c>
      <c r="Q196" s="60">
        <f t="shared" ca="1" si="42"/>
        <v>0</v>
      </c>
      <c r="R196" s="29">
        <f t="shared" ca="1" si="33"/>
        <v>2.4804322692759161E-4</v>
      </c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</row>
    <row r="197" spans="1:35" x14ac:dyDescent="0.2">
      <c r="A197" s="64"/>
      <c r="B197" s="64"/>
      <c r="C197" s="64"/>
      <c r="D197" s="65">
        <f t="shared" si="30"/>
        <v>0</v>
      </c>
      <c r="E197" s="65">
        <f t="shared" si="30"/>
        <v>0</v>
      </c>
      <c r="F197" s="60">
        <f t="shared" si="31"/>
        <v>0</v>
      </c>
      <c r="G197" s="60">
        <f t="shared" si="31"/>
        <v>0</v>
      </c>
      <c r="H197" s="60">
        <f t="shared" si="34"/>
        <v>0</v>
      </c>
      <c r="I197" s="60">
        <f t="shared" si="35"/>
        <v>0</v>
      </c>
      <c r="J197" s="60">
        <f t="shared" si="36"/>
        <v>0</v>
      </c>
      <c r="K197" s="60">
        <f t="shared" si="37"/>
        <v>0</v>
      </c>
      <c r="L197" s="60">
        <f t="shared" si="38"/>
        <v>0</v>
      </c>
      <c r="M197" s="60">
        <f t="shared" ca="1" si="32"/>
        <v>-2.4804322692759161E-4</v>
      </c>
      <c r="N197" s="60">
        <f t="shared" ca="1" si="39"/>
        <v>0</v>
      </c>
      <c r="O197" s="74">
        <f t="shared" ca="1" si="40"/>
        <v>0</v>
      </c>
      <c r="P197" s="60">
        <f t="shared" ca="1" si="41"/>
        <v>0</v>
      </c>
      <c r="Q197" s="60">
        <f t="shared" ca="1" si="42"/>
        <v>0</v>
      </c>
      <c r="R197" s="29">
        <f t="shared" ca="1" si="33"/>
        <v>2.4804322692759161E-4</v>
      </c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</row>
    <row r="198" spans="1:35" x14ac:dyDescent="0.2">
      <c r="A198" s="64"/>
      <c r="B198" s="64"/>
      <c r="C198" s="64"/>
      <c r="D198" s="65">
        <f t="shared" si="30"/>
        <v>0</v>
      </c>
      <c r="E198" s="65">
        <f t="shared" si="30"/>
        <v>0</v>
      </c>
      <c r="F198" s="60">
        <f t="shared" si="31"/>
        <v>0</v>
      </c>
      <c r="G198" s="60">
        <f t="shared" si="31"/>
        <v>0</v>
      </c>
      <c r="H198" s="60">
        <f t="shared" si="34"/>
        <v>0</v>
      </c>
      <c r="I198" s="60">
        <f t="shared" si="35"/>
        <v>0</v>
      </c>
      <c r="J198" s="60">
        <f t="shared" si="36"/>
        <v>0</v>
      </c>
      <c r="K198" s="60">
        <f t="shared" si="37"/>
        <v>0</v>
      </c>
      <c r="L198" s="60">
        <f t="shared" si="38"/>
        <v>0</v>
      </c>
      <c r="M198" s="60">
        <f t="shared" ca="1" si="32"/>
        <v>-2.4804322692759161E-4</v>
      </c>
      <c r="N198" s="60">
        <f t="shared" ca="1" si="39"/>
        <v>0</v>
      </c>
      <c r="O198" s="74">
        <f t="shared" ca="1" si="40"/>
        <v>0</v>
      </c>
      <c r="P198" s="60">
        <f t="shared" ca="1" si="41"/>
        <v>0</v>
      </c>
      <c r="Q198" s="60">
        <f t="shared" ca="1" si="42"/>
        <v>0</v>
      </c>
      <c r="R198" s="29">
        <f t="shared" ca="1" si="33"/>
        <v>2.4804322692759161E-4</v>
      </c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</row>
    <row r="199" spans="1:35" x14ac:dyDescent="0.2">
      <c r="A199" s="64"/>
      <c r="B199" s="64"/>
      <c r="C199" s="64"/>
      <c r="D199" s="65">
        <f t="shared" si="30"/>
        <v>0</v>
      </c>
      <c r="E199" s="65">
        <f t="shared" si="30"/>
        <v>0</v>
      </c>
      <c r="F199" s="60">
        <f t="shared" si="31"/>
        <v>0</v>
      </c>
      <c r="G199" s="60">
        <f t="shared" si="31"/>
        <v>0</v>
      </c>
      <c r="H199" s="60">
        <f t="shared" si="34"/>
        <v>0</v>
      </c>
      <c r="I199" s="60">
        <f t="shared" si="35"/>
        <v>0</v>
      </c>
      <c r="J199" s="60">
        <f t="shared" si="36"/>
        <v>0</v>
      </c>
      <c r="K199" s="60">
        <f t="shared" si="37"/>
        <v>0</v>
      </c>
      <c r="L199" s="60">
        <f t="shared" si="38"/>
        <v>0</v>
      </c>
      <c r="M199" s="60">
        <f t="shared" ca="1" si="32"/>
        <v>-2.4804322692759161E-4</v>
      </c>
      <c r="N199" s="60">
        <f t="shared" ca="1" si="39"/>
        <v>0</v>
      </c>
      <c r="O199" s="74">
        <f t="shared" ca="1" si="40"/>
        <v>0</v>
      </c>
      <c r="P199" s="60">
        <f t="shared" ca="1" si="41"/>
        <v>0</v>
      </c>
      <c r="Q199" s="60">
        <f t="shared" ca="1" si="42"/>
        <v>0</v>
      </c>
      <c r="R199" s="29">
        <f t="shared" ca="1" si="33"/>
        <v>2.4804322692759161E-4</v>
      </c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</row>
    <row r="200" spans="1:35" x14ac:dyDescent="0.2">
      <c r="A200" s="64"/>
      <c r="B200" s="64"/>
      <c r="C200" s="64"/>
      <c r="D200" s="65">
        <f t="shared" si="30"/>
        <v>0</v>
      </c>
      <c r="E200" s="65">
        <f t="shared" si="30"/>
        <v>0</v>
      </c>
      <c r="F200" s="60">
        <f t="shared" si="31"/>
        <v>0</v>
      </c>
      <c r="G200" s="60">
        <f t="shared" si="31"/>
        <v>0</v>
      </c>
      <c r="H200" s="60">
        <f t="shared" si="34"/>
        <v>0</v>
      </c>
      <c r="I200" s="60">
        <f t="shared" si="35"/>
        <v>0</v>
      </c>
      <c r="J200" s="60">
        <f t="shared" si="36"/>
        <v>0</v>
      </c>
      <c r="K200" s="60">
        <f t="shared" si="37"/>
        <v>0</v>
      </c>
      <c r="L200" s="60">
        <f t="shared" si="38"/>
        <v>0</v>
      </c>
      <c r="M200" s="60">
        <f t="shared" ca="1" si="32"/>
        <v>-2.4804322692759161E-4</v>
      </c>
      <c r="N200" s="60">
        <f t="shared" ca="1" si="39"/>
        <v>0</v>
      </c>
      <c r="O200" s="74">
        <f t="shared" ca="1" si="40"/>
        <v>0</v>
      </c>
      <c r="P200" s="60">
        <f t="shared" ca="1" si="41"/>
        <v>0</v>
      </c>
      <c r="Q200" s="60">
        <f t="shared" ca="1" si="42"/>
        <v>0</v>
      </c>
      <c r="R200" s="29">
        <f t="shared" ca="1" si="33"/>
        <v>2.4804322692759161E-4</v>
      </c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</row>
    <row r="201" spans="1:35" x14ac:dyDescent="0.2">
      <c r="A201" s="64"/>
      <c r="B201" s="64"/>
      <c r="C201" s="64"/>
      <c r="D201" s="65">
        <f t="shared" si="30"/>
        <v>0</v>
      </c>
      <c r="E201" s="65">
        <f t="shared" si="30"/>
        <v>0</v>
      </c>
      <c r="F201" s="60">
        <f t="shared" si="31"/>
        <v>0</v>
      </c>
      <c r="G201" s="60">
        <f t="shared" si="31"/>
        <v>0</v>
      </c>
      <c r="H201" s="60">
        <f t="shared" si="34"/>
        <v>0</v>
      </c>
      <c r="I201" s="60">
        <f t="shared" si="35"/>
        <v>0</v>
      </c>
      <c r="J201" s="60">
        <f t="shared" si="36"/>
        <v>0</v>
      </c>
      <c r="K201" s="60">
        <f t="shared" si="37"/>
        <v>0</v>
      </c>
      <c r="L201" s="60">
        <f t="shared" si="38"/>
        <v>0</v>
      </c>
      <c r="M201" s="60">
        <f t="shared" ca="1" si="32"/>
        <v>-2.4804322692759161E-4</v>
      </c>
      <c r="N201" s="60">
        <f t="shared" ca="1" si="39"/>
        <v>0</v>
      </c>
      <c r="O201" s="74">
        <f t="shared" ca="1" si="40"/>
        <v>0</v>
      </c>
      <c r="P201" s="60">
        <f t="shared" ca="1" si="41"/>
        <v>0</v>
      </c>
      <c r="Q201" s="60">
        <f t="shared" ca="1" si="42"/>
        <v>0</v>
      </c>
      <c r="R201" s="29">
        <f t="shared" ca="1" si="33"/>
        <v>2.4804322692759161E-4</v>
      </c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</row>
    <row r="202" spans="1:35" x14ac:dyDescent="0.2">
      <c r="A202" s="64"/>
      <c r="B202" s="64"/>
      <c r="C202" s="64"/>
      <c r="D202" s="65">
        <f t="shared" si="30"/>
        <v>0</v>
      </c>
      <c r="E202" s="65">
        <f t="shared" si="30"/>
        <v>0</v>
      </c>
      <c r="F202" s="60">
        <f t="shared" si="31"/>
        <v>0</v>
      </c>
      <c r="G202" s="60">
        <f t="shared" si="31"/>
        <v>0</v>
      </c>
      <c r="H202" s="60">
        <f t="shared" si="34"/>
        <v>0</v>
      </c>
      <c r="I202" s="60">
        <f t="shared" si="35"/>
        <v>0</v>
      </c>
      <c r="J202" s="60">
        <f t="shared" si="36"/>
        <v>0</v>
      </c>
      <c r="K202" s="60">
        <f t="shared" si="37"/>
        <v>0</v>
      </c>
      <c r="L202" s="60">
        <f t="shared" si="38"/>
        <v>0</v>
      </c>
      <c r="M202" s="60">
        <f t="shared" ca="1" si="32"/>
        <v>-2.4804322692759161E-4</v>
      </c>
      <c r="N202" s="60">
        <f t="shared" ca="1" si="39"/>
        <v>0</v>
      </c>
      <c r="O202" s="74">
        <f t="shared" ca="1" si="40"/>
        <v>0</v>
      </c>
      <c r="P202" s="60">
        <f t="shared" ca="1" si="41"/>
        <v>0</v>
      </c>
      <c r="Q202" s="60">
        <f t="shared" ca="1" si="42"/>
        <v>0</v>
      </c>
      <c r="R202" s="29">
        <f t="shared" ca="1" si="33"/>
        <v>2.4804322692759161E-4</v>
      </c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</row>
    <row r="203" spans="1:35" x14ac:dyDescent="0.2">
      <c r="A203" s="64"/>
      <c r="B203" s="64"/>
      <c r="C203" s="64"/>
      <c r="D203" s="65">
        <f t="shared" si="30"/>
        <v>0</v>
      </c>
      <c r="E203" s="65">
        <f t="shared" si="30"/>
        <v>0</v>
      </c>
      <c r="F203" s="60">
        <f t="shared" si="31"/>
        <v>0</v>
      </c>
      <c r="G203" s="60">
        <f t="shared" si="31"/>
        <v>0</v>
      </c>
      <c r="H203" s="60">
        <f t="shared" si="34"/>
        <v>0</v>
      </c>
      <c r="I203" s="60">
        <f t="shared" si="35"/>
        <v>0</v>
      </c>
      <c r="J203" s="60">
        <f t="shared" si="36"/>
        <v>0</v>
      </c>
      <c r="K203" s="60">
        <f t="shared" si="37"/>
        <v>0</v>
      </c>
      <c r="L203" s="60">
        <f t="shared" si="38"/>
        <v>0</v>
      </c>
      <c r="M203" s="60">
        <f t="shared" ca="1" si="32"/>
        <v>-2.4804322692759161E-4</v>
      </c>
      <c r="N203" s="60">
        <f t="shared" ca="1" si="39"/>
        <v>0</v>
      </c>
      <c r="O203" s="74">
        <f t="shared" ca="1" si="40"/>
        <v>0</v>
      </c>
      <c r="P203" s="60">
        <f t="shared" ca="1" si="41"/>
        <v>0</v>
      </c>
      <c r="Q203" s="60">
        <f t="shared" ca="1" si="42"/>
        <v>0</v>
      </c>
      <c r="R203" s="29">
        <f t="shared" ca="1" si="33"/>
        <v>2.4804322692759161E-4</v>
      </c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</row>
    <row r="204" spans="1:35" x14ac:dyDescent="0.2">
      <c r="A204" s="64"/>
      <c r="B204" s="64"/>
      <c r="C204" s="64"/>
      <c r="D204" s="65">
        <f t="shared" si="30"/>
        <v>0</v>
      </c>
      <c r="E204" s="65">
        <f t="shared" si="30"/>
        <v>0</v>
      </c>
      <c r="F204" s="60">
        <f t="shared" si="31"/>
        <v>0</v>
      </c>
      <c r="G204" s="60">
        <f t="shared" si="31"/>
        <v>0</v>
      </c>
      <c r="H204" s="60">
        <f t="shared" si="34"/>
        <v>0</v>
      </c>
      <c r="I204" s="60">
        <f t="shared" si="35"/>
        <v>0</v>
      </c>
      <c r="J204" s="60">
        <f t="shared" si="36"/>
        <v>0</v>
      </c>
      <c r="K204" s="60">
        <f t="shared" si="37"/>
        <v>0</v>
      </c>
      <c r="L204" s="60">
        <f t="shared" si="38"/>
        <v>0</v>
      </c>
      <c r="M204" s="60">
        <f t="shared" ca="1" si="32"/>
        <v>-2.4804322692759161E-4</v>
      </c>
      <c r="N204" s="60">
        <f t="shared" ca="1" si="39"/>
        <v>0</v>
      </c>
      <c r="O204" s="74">
        <f t="shared" ca="1" si="40"/>
        <v>0</v>
      </c>
      <c r="P204" s="60">
        <f t="shared" ca="1" si="41"/>
        <v>0</v>
      </c>
      <c r="Q204" s="60">
        <f t="shared" ca="1" si="42"/>
        <v>0</v>
      </c>
      <c r="R204" s="29">
        <f t="shared" ca="1" si="33"/>
        <v>2.4804322692759161E-4</v>
      </c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</row>
    <row r="205" spans="1:35" x14ac:dyDescent="0.2">
      <c r="A205" s="64"/>
      <c r="B205" s="64"/>
      <c r="C205" s="64"/>
      <c r="D205" s="65">
        <f t="shared" si="30"/>
        <v>0</v>
      </c>
      <c r="E205" s="65">
        <f t="shared" si="30"/>
        <v>0</v>
      </c>
      <c r="F205" s="60">
        <f t="shared" si="31"/>
        <v>0</v>
      </c>
      <c r="G205" s="60">
        <f t="shared" si="31"/>
        <v>0</v>
      </c>
      <c r="H205" s="60">
        <f t="shared" si="34"/>
        <v>0</v>
      </c>
      <c r="I205" s="60">
        <f t="shared" si="35"/>
        <v>0</v>
      </c>
      <c r="J205" s="60">
        <f t="shared" si="36"/>
        <v>0</v>
      </c>
      <c r="K205" s="60">
        <f t="shared" si="37"/>
        <v>0</v>
      </c>
      <c r="L205" s="60">
        <f t="shared" si="38"/>
        <v>0</v>
      </c>
      <c r="M205" s="60">
        <f t="shared" ca="1" si="32"/>
        <v>-2.4804322692759161E-4</v>
      </c>
      <c r="N205" s="60">
        <f t="shared" ca="1" si="39"/>
        <v>0</v>
      </c>
      <c r="O205" s="74">
        <f t="shared" ca="1" si="40"/>
        <v>0</v>
      </c>
      <c r="P205" s="60">
        <f t="shared" ca="1" si="41"/>
        <v>0</v>
      </c>
      <c r="Q205" s="60">
        <f t="shared" ca="1" si="42"/>
        <v>0</v>
      </c>
      <c r="R205" s="29">
        <f t="shared" ca="1" si="33"/>
        <v>2.4804322692759161E-4</v>
      </c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</row>
    <row r="206" spans="1:35" x14ac:dyDescent="0.2">
      <c r="A206" s="64"/>
      <c r="B206" s="64"/>
      <c r="C206" s="64"/>
      <c r="D206" s="65">
        <f t="shared" si="30"/>
        <v>0</v>
      </c>
      <c r="E206" s="65">
        <f t="shared" si="30"/>
        <v>0</v>
      </c>
      <c r="F206" s="60">
        <f t="shared" si="31"/>
        <v>0</v>
      </c>
      <c r="G206" s="60">
        <f t="shared" si="31"/>
        <v>0</v>
      </c>
      <c r="H206" s="60">
        <f t="shared" si="34"/>
        <v>0</v>
      </c>
      <c r="I206" s="60">
        <f t="shared" si="35"/>
        <v>0</v>
      </c>
      <c r="J206" s="60">
        <f t="shared" si="36"/>
        <v>0</v>
      </c>
      <c r="K206" s="60">
        <f t="shared" si="37"/>
        <v>0</v>
      </c>
      <c r="L206" s="60">
        <f t="shared" si="38"/>
        <v>0</v>
      </c>
      <c r="M206" s="60">
        <f t="shared" ca="1" si="32"/>
        <v>-2.4804322692759161E-4</v>
      </c>
      <c r="N206" s="60">
        <f t="shared" ca="1" si="39"/>
        <v>0</v>
      </c>
      <c r="O206" s="74">
        <f t="shared" ca="1" si="40"/>
        <v>0</v>
      </c>
      <c r="P206" s="60">
        <f t="shared" ca="1" si="41"/>
        <v>0</v>
      </c>
      <c r="Q206" s="60">
        <f t="shared" ca="1" si="42"/>
        <v>0</v>
      </c>
      <c r="R206" s="29">
        <f t="shared" ca="1" si="33"/>
        <v>2.4804322692759161E-4</v>
      </c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</row>
    <row r="207" spans="1:35" x14ac:dyDescent="0.2">
      <c r="A207" s="64"/>
      <c r="B207" s="64"/>
      <c r="C207" s="64"/>
      <c r="D207" s="65">
        <f t="shared" si="30"/>
        <v>0</v>
      </c>
      <c r="E207" s="65">
        <f t="shared" si="30"/>
        <v>0</v>
      </c>
      <c r="F207" s="60">
        <f t="shared" si="31"/>
        <v>0</v>
      </c>
      <c r="G207" s="60">
        <f t="shared" si="31"/>
        <v>0</v>
      </c>
      <c r="H207" s="60">
        <f t="shared" si="34"/>
        <v>0</v>
      </c>
      <c r="I207" s="60">
        <f t="shared" si="35"/>
        <v>0</v>
      </c>
      <c r="J207" s="60">
        <f t="shared" si="36"/>
        <v>0</v>
      </c>
      <c r="K207" s="60">
        <f t="shared" si="37"/>
        <v>0</v>
      </c>
      <c r="L207" s="60">
        <f t="shared" si="38"/>
        <v>0</v>
      </c>
      <c r="M207" s="60">
        <f t="shared" ca="1" si="32"/>
        <v>-2.4804322692759161E-4</v>
      </c>
      <c r="N207" s="60">
        <f t="shared" ca="1" si="39"/>
        <v>0</v>
      </c>
      <c r="O207" s="74">
        <f t="shared" ca="1" si="40"/>
        <v>0</v>
      </c>
      <c r="P207" s="60">
        <f t="shared" ca="1" si="41"/>
        <v>0</v>
      </c>
      <c r="Q207" s="60">
        <f t="shared" ca="1" si="42"/>
        <v>0</v>
      </c>
      <c r="R207" s="29">
        <f t="shared" ca="1" si="33"/>
        <v>2.4804322692759161E-4</v>
      </c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</row>
    <row r="208" spans="1:35" x14ac:dyDescent="0.2">
      <c r="A208" s="64"/>
      <c r="B208" s="64"/>
      <c r="C208" s="64"/>
      <c r="D208" s="65">
        <f t="shared" si="30"/>
        <v>0</v>
      </c>
      <c r="E208" s="65">
        <f t="shared" si="30"/>
        <v>0</v>
      </c>
      <c r="F208" s="60">
        <f t="shared" si="31"/>
        <v>0</v>
      </c>
      <c r="G208" s="60">
        <f t="shared" si="31"/>
        <v>0</v>
      </c>
      <c r="H208" s="60">
        <f t="shared" si="34"/>
        <v>0</v>
      </c>
      <c r="I208" s="60">
        <f t="shared" si="35"/>
        <v>0</v>
      </c>
      <c r="J208" s="60">
        <f t="shared" si="36"/>
        <v>0</v>
      </c>
      <c r="K208" s="60">
        <f t="shared" si="37"/>
        <v>0</v>
      </c>
      <c r="L208" s="60">
        <f t="shared" si="38"/>
        <v>0</v>
      </c>
      <c r="M208" s="60">
        <f t="shared" ca="1" si="32"/>
        <v>-2.4804322692759161E-4</v>
      </c>
      <c r="N208" s="60">
        <f t="shared" ca="1" si="39"/>
        <v>0</v>
      </c>
      <c r="O208" s="74">
        <f t="shared" ca="1" si="40"/>
        <v>0</v>
      </c>
      <c r="P208" s="60">
        <f t="shared" ca="1" si="41"/>
        <v>0</v>
      </c>
      <c r="Q208" s="60">
        <f t="shared" ca="1" si="42"/>
        <v>0</v>
      </c>
      <c r="R208" s="29">
        <f t="shared" ca="1" si="33"/>
        <v>2.4804322692759161E-4</v>
      </c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</row>
    <row r="209" spans="1:35" x14ac:dyDescent="0.2">
      <c r="A209" s="64"/>
      <c r="B209" s="64"/>
      <c r="C209" s="64"/>
      <c r="D209" s="65">
        <f t="shared" ref="D209:E272" si="43">A209/A$18</f>
        <v>0</v>
      </c>
      <c r="E209" s="65">
        <f t="shared" si="43"/>
        <v>0</v>
      </c>
      <c r="F209" s="60">
        <f t="shared" ref="F209:G272" si="44">$C209*D209</f>
        <v>0</v>
      </c>
      <c r="G209" s="60">
        <f t="shared" si="44"/>
        <v>0</v>
      </c>
      <c r="H209" s="60">
        <f t="shared" si="34"/>
        <v>0</v>
      </c>
      <c r="I209" s="60">
        <f t="shared" si="35"/>
        <v>0</v>
      </c>
      <c r="J209" s="60">
        <f t="shared" si="36"/>
        <v>0</v>
      </c>
      <c r="K209" s="60">
        <f t="shared" si="37"/>
        <v>0</v>
      </c>
      <c r="L209" s="60">
        <f t="shared" si="38"/>
        <v>0</v>
      </c>
      <c r="M209" s="60">
        <f t="shared" ca="1" si="32"/>
        <v>-2.4804322692759161E-4</v>
      </c>
      <c r="N209" s="60">
        <f t="shared" ca="1" si="39"/>
        <v>0</v>
      </c>
      <c r="O209" s="74">
        <f t="shared" ca="1" si="40"/>
        <v>0</v>
      </c>
      <c r="P209" s="60">
        <f t="shared" ca="1" si="41"/>
        <v>0</v>
      </c>
      <c r="Q209" s="60">
        <f t="shared" ca="1" si="42"/>
        <v>0</v>
      </c>
      <c r="R209" s="29">
        <f t="shared" ca="1" si="33"/>
        <v>2.4804322692759161E-4</v>
      </c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</row>
    <row r="210" spans="1:35" x14ac:dyDescent="0.2">
      <c r="A210" s="64"/>
      <c r="B210" s="64"/>
      <c r="C210" s="64"/>
      <c r="D210" s="65">
        <f t="shared" si="43"/>
        <v>0</v>
      </c>
      <c r="E210" s="65">
        <f t="shared" si="43"/>
        <v>0</v>
      </c>
      <c r="F210" s="60">
        <f t="shared" si="44"/>
        <v>0</v>
      </c>
      <c r="G210" s="60">
        <f t="shared" si="44"/>
        <v>0</v>
      </c>
      <c r="H210" s="60">
        <f t="shared" si="34"/>
        <v>0</v>
      </c>
      <c r="I210" s="60">
        <f t="shared" si="35"/>
        <v>0</v>
      </c>
      <c r="J210" s="60">
        <f t="shared" si="36"/>
        <v>0</v>
      </c>
      <c r="K210" s="60">
        <f t="shared" si="37"/>
        <v>0</v>
      </c>
      <c r="L210" s="60">
        <f t="shared" si="38"/>
        <v>0</v>
      </c>
      <c r="M210" s="60">
        <f t="shared" ca="1" si="32"/>
        <v>-2.4804322692759161E-4</v>
      </c>
      <c r="N210" s="60">
        <f t="shared" ca="1" si="39"/>
        <v>0</v>
      </c>
      <c r="O210" s="74">
        <f t="shared" ca="1" si="40"/>
        <v>0</v>
      </c>
      <c r="P210" s="60">
        <f t="shared" ca="1" si="41"/>
        <v>0</v>
      </c>
      <c r="Q210" s="60">
        <f t="shared" ca="1" si="42"/>
        <v>0</v>
      </c>
      <c r="R210" s="29">
        <f t="shared" ca="1" si="33"/>
        <v>2.4804322692759161E-4</v>
      </c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</row>
    <row r="211" spans="1:35" x14ac:dyDescent="0.2">
      <c r="A211" s="64"/>
      <c r="B211" s="64"/>
      <c r="C211" s="64"/>
      <c r="D211" s="65">
        <f t="shared" si="43"/>
        <v>0</v>
      </c>
      <c r="E211" s="65">
        <f t="shared" si="43"/>
        <v>0</v>
      </c>
      <c r="F211" s="60">
        <f t="shared" si="44"/>
        <v>0</v>
      </c>
      <c r="G211" s="60">
        <f t="shared" si="44"/>
        <v>0</v>
      </c>
      <c r="H211" s="60">
        <f t="shared" si="34"/>
        <v>0</v>
      </c>
      <c r="I211" s="60">
        <f t="shared" si="35"/>
        <v>0</v>
      </c>
      <c r="J211" s="60">
        <f t="shared" si="36"/>
        <v>0</v>
      </c>
      <c r="K211" s="60">
        <f t="shared" si="37"/>
        <v>0</v>
      </c>
      <c r="L211" s="60">
        <f t="shared" si="38"/>
        <v>0</v>
      </c>
      <c r="M211" s="60">
        <f t="shared" ca="1" si="32"/>
        <v>-2.4804322692759161E-4</v>
      </c>
      <c r="N211" s="60">
        <f t="shared" ca="1" si="39"/>
        <v>0</v>
      </c>
      <c r="O211" s="74">
        <f t="shared" ca="1" si="40"/>
        <v>0</v>
      </c>
      <c r="P211" s="60">
        <f t="shared" ca="1" si="41"/>
        <v>0</v>
      </c>
      <c r="Q211" s="60">
        <f t="shared" ca="1" si="42"/>
        <v>0</v>
      </c>
      <c r="R211" s="29">
        <f t="shared" ca="1" si="33"/>
        <v>2.4804322692759161E-4</v>
      </c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</row>
    <row r="212" spans="1:35" x14ac:dyDescent="0.2">
      <c r="A212" s="64"/>
      <c r="B212" s="64"/>
      <c r="C212" s="64"/>
      <c r="D212" s="65">
        <f t="shared" si="43"/>
        <v>0</v>
      </c>
      <c r="E212" s="65">
        <f t="shared" si="43"/>
        <v>0</v>
      </c>
      <c r="F212" s="60">
        <f t="shared" si="44"/>
        <v>0</v>
      </c>
      <c r="G212" s="60">
        <f t="shared" si="44"/>
        <v>0</v>
      </c>
      <c r="H212" s="60">
        <f t="shared" si="34"/>
        <v>0</v>
      </c>
      <c r="I212" s="60">
        <f t="shared" si="35"/>
        <v>0</v>
      </c>
      <c r="J212" s="60">
        <f t="shared" si="36"/>
        <v>0</v>
      </c>
      <c r="K212" s="60">
        <f t="shared" si="37"/>
        <v>0</v>
      </c>
      <c r="L212" s="60">
        <f t="shared" si="38"/>
        <v>0</v>
      </c>
      <c r="M212" s="60">
        <f t="shared" ca="1" si="32"/>
        <v>-2.4804322692759161E-4</v>
      </c>
      <c r="N212" s="60">
        <f t="shared" ca="1" si="39"/>
        <v>0</v>
      </c>
      <c r="O212" s="74">
        <f t="shared" ca="1" si="40"/>
        <v>0</v>
      </c>
      <c r="P212" s="60">
        <f t="shared" ca="1" si="41"/>
        <v>0</v>
      </c>
      <c r="Q212" s="60">
        <f t="shared" ca="1" si="42"/>
        <v>0</v>
      </c>
      <c r="R212" s="29">
        <f t="shared" ca="1" si="33"/>
        <v>2.4804322692759161E-4</v>
      </c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</row>
    <row r="213" spans="1:35" x14ac:dyDescent="0.2">
      <c r="A213" s="64"/>
      <c r="B213" s="64"/>
      <c r="C213" s="64"/>
      <c r="D213" s="65">
        <f t="shared" si="43"/>
        <v>0</v>
      </c>
      <c r="E213" s="65">
        <f t="shared" si="43"/>
        <v>0</v>
      </c>
      <c r="F213" s="60">
        <f t="shared" si="44"/>
        <v>0</v>
      </c>
      <c r="G213" s="60">
        <f t="shared" si="44"/>
        <v>0</v>
      </c>
      <c r="H213" s="60">
        <f t="shared" si="34"/>
        <v>0</v>
      </c>
      <c r="I213" s="60">
        <f t="shared" si="35"/>
        <v>0</v>
      </c>
      <c r="J213" s="60">
        <f t="shared" si="36"/>
        <v>0</v>
      </c>
      <c r="K213" s="60">
        <f t="shared" si="37"/>
        <v>0</v>
      </c>
      <c r="L213" s="60">
        <f t="shared" si="38"/>
        <v>0</v>
      </c>
      <c r="M213" s="60">
        <f t="shared" ref="M213:M276" ca="1" si="45">+E$4+E$5*D213+E$6*D213^2</f>
        <v>-2.4804322692759161E-4</v>
      </c>
      <c r="N213" s="60">
        <f t="shared" ca="1" si="39"/>
        <v>0</v>
      </c>
      <c r="O213" s="74">
        <f t="shared" ca="1" si="40"/>
        <v>0</v>
      </c>
      <c r="P213" s="60">
        <f t="shared" ca="1" si="41"/>
        <v>0</v>
      </c>
      <c r="Q213" s="60">
        <f t="shared" ca="1" si="42"/>
        <v>0</v>
      </c>
      <c r="R213" s="29">
        <f t="shared" ref="R213:R276" ca="1" si="46">+E213-M213</f>
        <v>2.4804322692759161E-4</v>
      </c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</row>
    <row r="214" spans="1:35" x14ac:dyDescent="0.2">
      <c r="A214" s="64"/>
      <c r="B214" s="64"/>
      <c r="C214" s="64"/>
      <c r="D214" s="65">
        <f t="shared" si="43"/>
        <v>0</v>
      </c>
      <c r="E214" s="65">
        <f t="shared" si="43"/>
        <v>0</v>
      </c>
      <c r="F214" s="60">
        <f t="shared" si="44"/>
        <v>0</v>
      </c>
      <c r="G214" s="60">
        <f t="shared" si="44"/>
        <v>0</v>
      </c>
      <c r="H214" s="60">
        <f t="shared" ref="H214:H277" si="47">C214*D214*D214</f>
        <v>0</v>
      </c>
      <c r="I214" s="60">
        <f t="shared" ref="I214:I277" si="48">C214*D214*D214*D214</f>
        <v>0</v>
      </c>
      <c r="J214" s="60">
        <f t="shared" ref="J214:J277" si="49">C214*D214*D214*D214*D214</f>
        <v>0</v>
      </c>
      <c r="K214" s="60">
        <f t="shared" ref="K214:K277" si="50">C214*E214*D214</f>
        <v>0</v>
      </c>
      <c r="L214" s="60">
        <f t="shared" ref="L214:L277" si="51">C214*E214*D214*D214</f>
        <v>0</v>
      </c>
      <c r="M214" s="60">
        <f t="shared" ca="1" si="45"/>
        <v>-2.4804322692759161E-4</v>
      </c>
      <c r="N214" s="60">
        <f t="shared" ref="N214:N277" ca="1" si="52">C214*(M214-E214)^2</f>
        <v>0</v>
      </c>
      <c r="O214" s="74">
        <f t="shared" ref="O214:O277" ca="1" si="53">(C214*O$1-O$2*F214+O$3*H214)^2</f>
        <v>0</v>
      </c>
      <c r="P214" s="60">
        <f t="shared" ref="P214:P277" ca="1" si="54">(-C214*O$2+O$4*F214-O$5*H214)^2</f>
        <v>0</v>
      </c>
      <c r="Q214" s="60">
        <f t="shared" ref="Q214:Q277" ca="1" si="55">+(C214*O$3-F214*O$5+H214*O$6)^2</f>
        <v>0</v>
      </c>
      <c r="R214" s="29">
        <f t="shared" ca="1" si="46"/>
        <v>2.4804322692759161E-4</v>
      </c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</row>
    <row r="215" spans="1:35" x14ac:dyDescent="0.2">
      <c r="A215" s="64"/>
      <c r="B215" s="64"/>
      <c r="C215" s="64"/>
      <c r="D215" s="65">
        <f t="shared" si="43"/>
        <v>0</v>
      </c>
      <c r="E215" s="65">
        <f t="shared" si="43"/>
        <v>0</v>
      </c>
      <c r="F215" s="60">
        <f t="shared" si="44"/>
        <v>0</v>
      </c>
      <c r="G215" s="60">
        <f t="shared" si="44"/>
        <v>0</v>
      </c>
      <c r="H215" s="60">
        <f t="shared" si="47"/>
        <v>0</v>
      </c>
      <c r="I215" s="60">
        <f t="shared" si="48"/>
        <v>0</v>
      </c>
      <c r="J215" s="60">
        <f t="shared" si="49"/>
        <v>0</v>
      </c>
      <c r="K215" s="60">
        <f t="shared" si="50"/>
        <v>0</v>
      </c>
      <c r="L215" s="60">
        <f t="shared" si="51"/>
        <v>0</v>
      </c>
      <c r="M215" s="60">
        <f t="shared" ca="1" si="45"/>
        <v>-2.4804322692759161E-4</v>
      </c>
      <c r="N215" s="60">
        <f t="shared" ca="1" si="52"/>
        <v>0</v>
      </c>
      <c r="O215" s="74">
        <f t="shared" ca="1" si="53"/>
        <v>0</v>
      </c>
      <c r="P215" s="60">
        <f t="shared" ca="1" si="54"/>
        <v>0</v>
      </c>
      <c r="Q215" s="60">
        <f t="shared" ca="1" si="55"/>
        <v>0</v>
      </c>
      <c r="R215" s="29">
        <f t="shared" ca="1" si="46"/>
        <v>2.4804322692759161E-4</v>
      </c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</row>
    <row r="216" spans="1:35" x14ac:dyDescent="0.2">
      <c r="A216" s="64"/>
      <c r="B216" s="64"/>
      <c r="C216" s="64"/>
      <c r="D216" s="65">
        <f t="shared" si="43"/>
        <v>0</v>
      </c>
      <c r="E216" s="65">
        <f t="shared" si="43"/>
        <v>0</v>
      </c>
      <c r="F216" s="60">
        <f t="shared" si="44"/>
        <v>0</v>
      </c>
      <c r="G216" s="60">
        <f t="shared" si="44"/>
        <v>0</v>
      </c>
      <c r="H216" s="60">
        <f t="shared" si="47"/>
        <v>0</v>
      </c>
      <c r="I216" s="60">
        <f t="shared" si="48"/>
        <v>0</v>
      </c>
      <c r="J216" s="60">
        <f t="shared" si="49"/>
        <v>0</v>
      </c>
      <c r="K216" s="60">
        <f t="shared" si="50"/>
        <v>0</v>
      </c>
      <c r="L216" s="60">
        <f t="shared" si="51"/>
        <v>0</v>
      </c>
      <c r="M216" s="60">
        <f t="shared" ca="1" si="45"/>
        <v>-2.4804322692759161E-4</v>
      </c>
      <c r="N216" s="60">
        <f t="shared" ca="1" si="52"/>
        <v>0</v>
      </c>
      <c r="O216" s="74">
        <f t="shared" ca="1" si="53"/>
        <v>0</v>
      </c>
      <c r="P216" s="60">
        <f t="shared" ca="1" si="54"/>
        <v>0</v>
      </c>
      <c r="Q216" s="60">
        <f t="shared" ca="1" si="55"/>
        <v>0</v>
      </c>
      <c r="R216" s="29">
        <f t="shared" ca="1" si="46"/>
        <v>2.4804322692759161E-4</v>
      </c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</row>
    <row r="217" spans="1:35" x14ac:dyDescent="0.2">
      <c r="A217" s="64"/>
      <c r="B217" s="64"/>
      <c r="C217" s="64"/>
      <c r="D217" s="65">
        <f t="shared" si="43"/>
        <v>0</v>
      </c>
      <c r="E217" s="65">
        <f t="shared" si="43"/>
        <v>0</v>
      </c>
      <c r="F217" s="60">
        <f t="shared" si="44"/>
        <v>0</v>
      </c>
      <c r="G217" s="60">
        <f t="shared" si="44"/>
        <v>0</v>
      </c>
      <c r="H217" s="60">
        <f t="shared" si="47"/>
        <v>0</v>
      </c>
      <c r="I217" s="60">
        <f t="shared" si="48"/>
        <v>0</v>
      </c>
      <c r="J217" s="60">
        <f t="shared" si="49"/>
        <v>0</v>
      </c>
      <c r="K217" s="60">
        <f t="shared" si="50"/>
        <v>0</v>
      </c>
      <c r="L217" s="60">
        <f t="shared" si="51"/>
        <v>0</v>
      </c>
      <c r="M217" s="60">
        <f t="shared" ca="1" si="45"/>
        <v>-2.4804322692759161E-4</v>
      </c>
      <c r="N217" s="60">
        <f t="shared" ca="1" si="52"/>
        <v>0</v>
      </c>
      <c r="O217" s="74">
        <f t="shared" ca="1" si="53"/>
        <v>0</v>
      </c>
      <c r="P217" s="60">
        <f t="shared" ca="1" si="54"/>
        <v>0</v>
      </c>
      <c r="Q217" s="60">
        <f t="shared" ca="1" si="55"/>
        <v>0</v>
      </c>
      <c r="R217" s="29">
        <f t="shared" ca="1" si="46"/>
        <v>2.4804322692759161E-4</v>
      </c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</row>
    <row r="218" spans="1:35" x14ac:dyDescent="0.2">
      <c r="A218" s="64"/>
      <c r="B218" s="64"/>
      <c r="C218" s="64"/>
      <c r="D218" s="65">
        <f t="shared" si="43"/>
        <v>0</v>
      </c>
      <c r="E218" s="65">
        <f t="shared" si="43"/>
        <v>0</v>
      </c>
      <c r="F218" s="60">
        <f t="shared" si="44"/>
        <v>0</v>
      </c>
      <c r="G218" s="60">
        <f t="shared" si="44"/>
        <v>0</v>
      </c>
      <c r="H218" s="60">
        <f t="shared" si="47"/>
        <v>0</v>
      </c>
      <c r="I218" s="60">
        <f t="shared" si="48"/>
        <v>0</v>
      </c>
      <c r="J218" s="60">
        <f t="shared" si="49"/>
        <v>0</v>
      </c>
      <c r="K218" s="60">
        <f t="shared" si="50"/>
        <v>0</v>
      </c>
      <c r="L218" s="60">
        <f t="shared" si="51"/>
        <v>0</v>
      </c>
      <c r="M218" s="60">
        <f t="shared" ca="1" si="45"/>
        <v>-2.4804322692759161E-4</v>
      </c>
      <c r="N218" s="60">
        <f t="shared" ca="1" si="52"/>
        <v>0</v>
      </c>
      <c r="O218" s="74">
        <f t="shared" ca="1" si="53"/>
        <v>0</v>
      </c>
      <c r="P218" s="60">
        <f t="shared" ca="1" si="54"/>
        <v>0</v>
      </c>
      <c r="Q218" s="60">
        <f t="shared" ca="1" si="55"/>
        <v>0</v>
      </c>
      <c r="R218" s="29">
        <f t="shared" ca="1" si="46"/>
        <v>2.4804322692759161E-4</v>
      </c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</row>
    <row r="219" spans="1:35" x14ac:dyDescent="0.2">
      <c r="A219" s="64"/>
      <c r="B219" s="64"/>
      <c r="C219" s="64"/>
      <c r="D219" s="65">
        <f t="shared" si="43"/>
        <v>0</v>
      </c>
      <c r="E219" s="65">
        <f t="shared" si="43"/>
        <v>0</v>
      </c>
      <c r="F219" s="60">
        <f t="shared" si="44"/>
        <v>0</v>
      </c>
      <c r="G219" s="60">
        <f t="shared" si="44"/>
        <v>0</v>
      </c>
      <c r="H219" s="60">
        <f t="shared" si="47"/>
        <v>0</v>
      </c>
      <c r="I219" s="60">
        <f t="shared" si="48"/>
        <v>0</v>
      </c>
      <c r="J219" s="60">
        <f t="shared" si="49"/>
        <v>0</v>
      </c>
      <c r="K219" s="60">
        <f t="shared" si="50"/>
        <v>0</v>
      </c>
      <c r="L219" s="60">
        <f t="shared" si="51"/>
        <v>0</v>
      </c>
      <c r="M219" s="60">
        <f t="shared" ca="1" si="45"/>
        <v>-2.4804322692759161E-4</v>
      </c>
      <c r="N219" s="60">
        <f t="shared" ca="1" si="52"/>
        <v>0</v>
      </c>
      <c r="O219" s="74">
        <f t="shared" ca="1" si="53"/>
        <v>0</v>
      </c>
      <c r="P219" s="60">
        <f t="shared" ca="1" si="54"/>
        <v>0</v>
      </c>
      <c r="Q219" s="60">
        <f t="shared" ca="1" si="55"/>
        <v>0</v>
      </c>
      <c r="R219" s="29">
        <f t="shared" ca="1" si="46"/>
        <v>2.4804322692759161E-4</v>
      </c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</row>
    <row r="220" spans="1:35" x14ac:dyDescent="0.2">
      <c r="A220" s="64"/>
      <c r="B220" s="64"/>
      <c r="C220" s="64"/>
      <c r="D220" s="65">
        <f t="shared" si="43"/>
        <v>0</v>
      </c>
      <c r="E220" s="65">
        <f t="shared" si="43"/>
        <v>0</v>
      </c>
      <c r="F220" s="60">
        <f t="shared" si="44"/>
        <v>0</v>
      </c>
      <c r="G220" s="60">
        <f t="shared" si="44"/>
        <v>0</v>
      </c>
      <c r="H220" s="60">
        <f t="shared" si="47"/>
        <v>0</v>
      </c>
      <c r="I220" s="60">
        <f t="shared" si="48"/>
        <v>0</v>
      </c>
      <c r="J220" s="60">
        <f t="shared" si="49"/>
        <v>0</v>
      </c>
      <c r="K220" s="60">
        <f t="shared" si="50"/>
        <v>0</v>
      </c>
      <c r="L220" s="60">
        <f t="shared" si="51"/>
        <v>0</v>
      </c>
      <c r="M220" s="60">
        <f t="shared" ca="1" si="45"/>
        <v>-2.4804322692759161E-4</v>
      </c>
      <c r="N220" s="60">
        <f t="shared" ca="1" si="52"/>
        <v>0</v>
      </c>
      <c r="O220" s="74">
        <f t="shared" ca="1" si="53"/>
        <v>0</v>
      </c>
      <c r="P220" s="60">
        <f t="shared" ca="1" si="54"/>
        <v>0</v>
      </c>
      <c r="Q220" s="60">
        <f t="shared" ca="1" si="55"/>
        <v>0</v>
      </c>
      <c r="R220" s="29">
        <f t="shared" ca="1" si="46"/>
        <v>2.4804322692759161E-4</v>
      </c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</row>
    <row r="221" spans="1:35" x14ac:dyDescent="0.2">
      <c r="A221" s="64"/>
      <c r="B221" s="64"/>
      <c r="C221" s="64"/>
      <c r="D221" s="65">
        <f t="shared" si="43"/>
        <v>0</v>
      </c>
      <c r="E221" s="65">
        <f t="shared" si="43"/>
        <v>0</v>
      </c>
      <c r="F221" s="60">
        <f t="shared" si="44"/>
        <v>0</v>
      </c>
      <c r="G221" s="60">
        <f t="shared" si="44"/>
        <v>0</v>
      </c>
      <c r="H221" s="60">
        <f t="shared" si="47"/>
        <v>0</v>
      </c>
      <c r="I221" s="60">
        <f t="shared" si="48"/>
        <v>0</v>
      </c>
      <c r="J221" s="60">
        <f t="shared" si="49"/>
        <v>0</v>
      </c>
      <c r="K221" s="60">
        <f t="shared" si="50"/>
        <v>0</v>
      </c>
      <c r="L221" s="60">
        <f t="shared" si="51"/>
        <v>0</v>
      </c>
      <c r="M221" s="60">
        <f t="shared" ca="1" si="45"/>
        <v>-2.4804322692759161E-4</v>
      </c>
      <c r="N221" s="60">
        <f t="shared" ca="1" si="52"/>
        <v>0</v>
      </c>
      <c r="O221" s="74">
        <f t="shared" ca="1" si="53"/>
        <v>0</v>
      </c>
      <c r="P221" s="60">
        <f t="shared" ca="1" si="54"/>
        <v>0</v>
      </c>
      <c r="Q221" s="60">
        <f t="shared" ca="1" si="55"/>
        <v>0</v>
      </c>
      <c r="R221" s="29">
        <f t="shared" ca="1" si="46"/>
        <v>2.4804322692759161E-4</v>
      </c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</row>
    <row r="222" spans="1:35" x14ac:dyDescent="0.2">
      <c r="A222" s="64"/>
      <c r="B222" s="64"/>
      <c r="C222" s="64"/>
      <c r="D222" s="65">
        <f t="shared" si="43"/>
        <v>0</v>
      </c>
      <c r="E222" s="65">
        <f t="shared" si="43"/>
        <v>0</v>
      </c>
      <c r="F222" s="60">
        <f t="shared" si="44"/>
        <v>0</v>
      </c>
      <c r="G222" s="60">
        <f t="shared" si="44"/>
        <v>0</v>
      </c>
      <c r="H222" s="60">
        <f t="shared" si="47"/>
        <v>0</v>
      </c>
      <c r="I222" s="60">
        <f t="shared" si="48"/>
        <v>0</v>
      </c>
      <c r="J222" s="60">
        <f t="shared" si="49"/>
        <v>0</v>
      </c>
      <c r="K222" s="60">
        <f t="shared" si="50"/>
        <v>0</v>
      </c>
      <c r="L222" s="60">
        <f t="shared" si="51"/>
        <v>0</v>
      </c>
      <c r="M222" s="60">
        <f t="shared" ca="1" si="45"/>
        <v>-2.4804322692759161E-4</v>
      </c>
      <c r="N222" s="60">
        <f t="shared" ca="1" si="52"/>
        <v>0</v>
      </c>
      <c r="O222" s="74">
        <f t="shared" ca="1" si="53"/>
        <v>0</v>
      </c>
      <c r="P222" s="60">
        <f t="shared" ca="1" si="54"/>
        <v>0</v>
      </c>
      <c r="Q222" s="60">
        <f t="shared" ca="1" si="55"/>
        <v>0</v>
      </c>
      <c r="R222" s="29">
        <f t="shared" ca="1" si="46"/>
        <v>2.4804322692759161E-4</v>
      </c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</row>
    <row r="223" spans="1:35" x14ac:dyDescent="0.2">
      <c r="A223" s="64"/>
      <c r="B223" s="64"/>
      <c r="C223" s="64"/>
      <c r="D223" s="65">
        <f t="shared" si="43"/>
        <v>0</v>
      </c>
      <c r="E223" s="65">
        <f t="shared" si="43"/>
        <v>0</v>
      </c>
      <c r="F223" s="60">
        <f t="shared" si="44"/>
        <v>0</v>
      </c>
      <c r="G223" s="60">
        <f t="shared" si="44"/>
        <v>0</v>
      </c>
      <c r="H223" s="60">
        <f t="shared" si="47"/>
        <v>0</v>
      </c>
      <c r="I223" s="60">
        <f t="shared" si="48"/>
        <v>0</v>
      </c>
      <c r="J223" s="60">
        <f t="shared" si="49"/>
        <v>0</v>
      </c>
      <c r="K223" s="60">
        <f t="shared" si="50"/>
        <v>0</v>
      </c>
      <c r="L223" s="60">
        <f t="shared" si="51"/>
        <v>0</v>
      </c>
      <c r="M223" s="60">
        <f t="shared" ca="1" si="45"/>
        <v>-2.4804322692759161E-4</v>
      </c>
      <c r="N223" s="60">
        <f t="shared" ca="1" si="52"/>
        <v>0</v>
      </c>
      <c r="O223" s="74">
        <f t="shared" ca="1" si="53"/>
        <v>0</v>
      </c>
      <c r="P223" s="60">
        <f t="shared" ca="1" si="54"/>
        <v>0</v>
      </c>
      <c r="Q223" s="60">
        <f t="shared" ca="1" si="55"/>
        <v>0</v>
      </c>
      <c r="R223" s="29">
        <f t="shared" ca="1" si="46"/>
        <v>2.4804322692759161E-4</v>
      </c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</row>
    <row r="224" spans="1:35" x14ac:dyDescent="0.2">
      <c r="A224" s="64"/>
      <c r="B224" s="64"/>
      <c r="C224" s="64"/>
      <c r="D224" s="65">
        <f t="shared" si="43"/>
        <v>0</v>
      </c>
      <c r="E224" s="65">
        <f t="shared" si="43"/>
        <v>0</v>
      </c>
      <c r="F224" s="60">
        <f t="shared" si="44"/>
        <v>0</v>
      </c>
      <c r="G224" s="60">
        <f t="shared" si="44"/>
        <v>0</v>
      </c>
      <c r="H224" s="60">
        <f t="shared" si="47"/>
        <v>0</v>
      </c>
      <c r="I224" s="60">
        <f t="shared" si="48"/>
        <v>0</v>
      </c>
      <c r="J224" s="60">
        <f t="shared" si="49"/>
        <v>0</v>
      </c>
      <c r="K224" s="60">
        <f t="shared" si="50"/>
        <v>0</v>
      </c>
      <c r="L224" s="60">
        <f t="shared" si="51"/>
        <v>0</v>
      </c>
      <c r="M224" s="60">
        <f t="shared" ca="1" si="45"/>
        <v>-2.4804322692759161E-4</v>
      </c>
      <c r="N224" s="60">
        <f t="shared" ca="1" si="52"/>
        <v>0</v>
      </c>
      <c r="O224" s="74">
        <f t="shared" ca="1" si="53"/>
        <v>0</v>
      </c>
      <c r="P224" s="60">
        <f t="shared" ca="1" si="54"/>
        <v>0</v>
      </c>
      <c r="Q224" s="60">
        <f t="shared" ca="1" si="55"/>
        <v>0</v>
      </c>
      <c r="R224" s="29">
        <f t="shared" ca="1" si="46"/>
        <v>2.4804322692759161E-4</v>
      </c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</row>
    <row r="225" spans="1:35" x14ac:dyDescent="0.2">
      <c r="A225" s="64"/>
      <c r="B225" s="64"/>
      <c r="C225" s="64"/>
      <c r="D225" s="65">
        <f t="shared" si="43"/>
        <v>0</v>
      </c>
      <c r="E225" s="65">
        <f t="shared" si="43"/>
        <v>0</v>
      </c>
      <c r="F225" s="60">
        <f t="shared" si="44"/>
        <v>0</v>
      </c>
      <c r="G225" s="60">
        <f t="shared" si="44"/>
        <v>0</v>
      </c>
      <c r="H225" s="60">
        <f t="shared" si="47"/>
        <v>0</v>
      </c>
      <c r="I225" s="60">
        <f t="shared" si="48"/>
        <v>0</v>
      </c>
      <c r="J225" s="60">
        <f t="shared" si="49"/>
        <v>0</v>
      </c>
      <c r="K225" s="60">
        <f t="shared" si="50"/>
        <v>0</v>
      </c>
      <c r="L225" s="60">
        <f t="shared" si="51"/>
        <v>0</v>
      </c>
      <c r="M225" s="60">
        <f t="shared" ca="1" si="45"/>
        <v>-2.4804322692759161E-4</v>
      </c>
      <c r="N225" s="60">
        <f t="shared" ca="1" si="52"/>
        <v>0</v>
      </c>
      <c r="O225" s="74">
        <f t="shared" ca="1" si="53"/>
        <v>0</v>
      </c>
      <c r="P225" s="60">
        <f t="shared" ca="1" si="54"/>
        <v>0</v>
      </c>
      <c r="Q225" s="60">
        <f t="shared" ca="1" si="55"/>
        <v>0</v>
      </c>
      <c r="R225" s="29">
        <f t="shared" ca="1" si="46"/>
        <v>2.4804322692759161E-4</v>
      </c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</row>
    <row r="226" spans="1:35" x14ac:dyDescent="0.2">
      <c r="A226" s="64"/>
      <c r="B226" s="64"/>
      <c r="C226" s="64"/>
      <c r="D226" s="65">
        <f t="shared" si="43"/>
        <v>0</v>
      </c>
      <c r="E226" s="65">
        <f t="shared" si="43"/>
        <v>0</v>
      </c>
      <c r="F226" s="60">
        <f t="shared" si="44"/>
        <v>0</v>
      </c>
      <c r="G226" s="60">
        <f t="shared" si="44"/>
        <v>0</v>
      </c>
      <c r="H226" s="60">
        <f t="shared" si="47"/>
        <v>0</v>
      </c>
      <c r="I226" s="60">
        <f t="shared" si="48"/>
        <v>0</v>
      </c>
      <c r="J226" s="60">
        <f t="shared" si="49"/>
        <v>0</v>
      </c>
      <c r="K226" s="60">
        <f t="shared" si="50"/>
        <v>0</v>
      </c>
      <c r="L226" s="60">
        <f t="shared" si="51"/>
        <v>0</v>
      </c>
      <c r="M226" s="60">
        <f t="shared" ca="1" si="45"/>
        <v>-2.4804322692759161E-4</v>
      </c>
      <c r="N226" s="60">
        <f t="shared" ca="1" si="52"/>
        <v>0</v>
      </c>
      <c r="O226" s="74">
        <f t="shared" ca="1" si="53"/>
        <v>0</v>
      </c>
      <c r="P226" s="60">
        <f t="shared" ca="1" si="54"/>
        <v>0</v>
      </c>
      <c r="Q226" s="60">
        <f t="shared" ca="1" si="55"/>
        <v>0</v>
      </c>
      <c r="R226" s="29">
        <f t="shared" ca="1" si="46"/>
        <v>2.4804322692759161E-4</v>
      </c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</row>
    <row r="227" spans="1:35" x14ac:dyDescent="0.2">
      <c r="A227" s="64"/>
      <c r="B227" s="64"/>
      <c r="C227" s="64"/>
      <c r="D227" s="65">
        <f t="shared" si="43"/>
        <v>0</v>
      </c>
      <c r="E227" s="65">
        <f t="shared" si="43"/>
        <v>0</v>
      </c>
      <c r="F227" s="60">
        <f t="shared" si="44"/>
        <v>0</v>
      </c>
      <c r="G227" s="60">
        <f t="shared" si="44"/>
        <v>0</v>
      </c>
      <c r="H227" s="60">
        <f t="shared" si="47"/>
        <v>0</v>
      </c>
      <c r="I227" s="60">
        <f t="shared" si="48"/>
        <v>0</v>
      </c>
      <c r="J227" s="60">
        <f t="shared" si="49"/>
        <v>0</v>
      </c>
      <c r="K227" s="60">
        <f t="shared" si="50"/>
        <v>0</v>
      </c>
      <c r="L227" s="60">
        <f t="shared" si="51"/>
        <v>0</v>
      </c>
      <c r="M227" s="60">
        <f t="shared" ca="1" si="45"/>
        <v>-2.4804322692759161E-4</v>
      </c>
      <c r="N227" s="60">
        <f t="shared" ca="1" si="52"/>
        <v>0</v>
      </c>
      <c r="O227" s="74">
        <f t="shared" ca="1" si="53"/>
        <v>0</v>
      </c>
      <c r="P227" s="60">
        <f t="shared" ca="1" si="54"/>
        <v>0</v>
      </c>
      <c r="Q227" s="60">
        <f t="shared" ca="1" si="55"/>
        <v>0</v>
      </c>
      <c r="R227" s="29">
        <f t="shared" ca="1" si="46"/>
        <v>2.4804322692759161E-4</v>
      </c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</row>
    <row r="228" spans="1:35" x14ac:dyDescent="0.2">
      <c r="A228" s="64"/>
      <c r="B228" s="64"/>
      <c r="C228" s="64"/>
      <c r="D228" s="65">
        <f t="shared" si="43"/>
        <v>0</v>
      </c>
      <c r="E228" s="65">
        <f t="shared" si="43"/>
        <v>0</v>
      </c>
      <c r="F228" s="60">
        <f t="shared" si="44"/>
        <v>0</v>
      </c>
      <c r="G228" s="60">
        <f t="shared" si="44"/>
        <v>0</v>
      </c>
      <c r="H228" s="60">
        <f t="shared" si="47"/>
        <v>0</v>
      </c>
      <c r="I228" s="60">
        <f t="shared" si="48"/>
        <v>0</v>
      </c>
      <c r="J228" s="60">
        <f t="shared" si="49"/>
        <v>0</v>
      </c>
      <c r="K228" s="60">
        <f t="shared" si="50"/>
        <v>0</v>
      </c>
      <c r="L228" s="60">
        <f t="shared" si="51"/>
        <v>0</v>
      </c>
      <c r="M228" s="60">
        <f t="shared" ca="1" si="45"/>
        <v>-2.4804322692759161E-4</v>
      </c>
      <c r="N228" s="60">
        <f t="shared" ca="1" si="52"/>
        <v>0</v>
      </c>
      <c r="O228" s="74">
        <f t="shared" ca="1" si="53"/>
        <v>0</v>
      </c>
      <c r="P228" s="60">
        <f t="shared" ca="1" si="54"/>
        <v>0</v>
      </c>
      <c r="Q228" s="60">
        <f t="shared" ca="1" si="55"/>
        <v>0</v>
      </c>
      <c r="R228" s="29">
        <f t="shared" ca="1" si="46"/>
        <v>2.4804322692759161E-4</v>
      </c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</row>
    <row r="229" spans="1:35" x14ac:dyDescent="0.2">
      <c r="A229" s="64"/>
      <c r="B229" s="64"/>
      <c r="C229" s="64"/>
      <c r="D229" s="65">
        <f t="shared" si="43"/>
        <v>0</v>
      </c>
      <c r="E229" s="65">
        <f t="shared" si="43"/>
        <v>0</v>
      </c>
      <c r="F229" s="60">
        <f t="shared" si="44"/>
        <v>0</v>
      </c>
      <c r="G229" s="60">
        <f t="shared" si="44"/>
        <v>0</v>
      </c>
      <c r="H229" s="60">
        <f t="shared" si="47"/>
        <v>0</v>
      </c>
      <c r="I229" s="60">
        <f t="shared" si="48"/>
        <v>0</v>
      </c>
      <c r="J229" s="60">
        <f t="shared" si="49"/>
        <v>0</v>
      </c>
      <c r="K229" s="60">
        <f t="shared" si="50"/>
        <v>0</v>
      </c>
      <c r="L229" s="60">
        <f t="shared" si="51"/>
        <v>0</v>
      </c>
      <c r="M229" s="60">
        <f t="shared" ca="1" si="45"/>
        <v>-2.4804322692759161E-4</v>
      </c>
      <c r="N229" s="60">
        <f t="shared" ca="1" si="52"/>
        <v>0</v>
      </c>
      <c r="O229" s="74">
        <f t="shared" ca="1" si="53"/>
        <v>0</v>
      </c>
      <c r="P229" s="60">
        <f t="shared" ca="1" si="54"/>
        <v>0</v>
      </c>
      <c r="Q229" s="60">
        <f t="shared" ca="1" si="55"/>
        <v>0</v>
      </c>
      <c r="R229" s="29">
        <f t="shared" ca="1" si="46"/>
        <v>2.4804322692759161E-4</v>
      </c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</row>
    <row r="230" spans="1:35" x14ac:dyDescent="0.2">
      <c r="A230" s="64"/>
      <c r="B230" s="64"/>
      <c r="C230" s="64"/>
      <c r="D230" s="65">
        <f t="shared" si="43"/>
        <v>0</v>
      </c>
      <c r="E230" s="65">
        <f t="shared" si="43"/>
        <v>0</v>
      </c>
      <c r="F230" s="60">
        <f t="shared" si="44"/>
        <v>0</v>
      </c>
      <c r="G230" s="60">
        <f t="shared" si="44"/>
        <v>0</v>
      </c>
      <c r="H230" s="60">
        <f t="shared" si="47"/>
        <v>0</v>
      </c>
      <c r="I230" s="60">
        <f t="shared" si="48"/>
        <v>0</v>
      </c>
      <c r="J230" s="60">
        <f t="shared" si="49"/>
        <v>0</v>
      </c>
      <c r="K230" s="60">
        <f t="shared" si="50"/>
        <v>0</v>
      </c>
      <c r="L230" s="60">
        <f t="shared" si="51"/>
        <v>0</v>
      </c>
      <c r="M230" s="60">
        <f t="shared" ca="1" si="45"/>
        <v>-2.4804322692759161E-4</v>
      </c>
      <c r="N230" s="60">
        <f t="shared" ca="1" si="52"/>
        <v>0</v>
      </c>
      <c r="O230" s="74">
        <f t="shared" ca="1" si="53"/>
        <v>0</v>
      </c>
      <c r="P230" s="60">
        <f t="shared" ca="1" si="54"/>
        <v>0</v>
      </c>
      <c r="Q230" s="60">
        <f t="shared" ca="1" si="55"/>
        <v>0</v>
      </c>
      <c r="R230" s="29">
        <f t="shared" ca="1" si="46"/>
        <v>2.4804322692759161E-4</v>
      </c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</row>
    <row r="231" spans="1:35" x14ac:dyDescent="0.2">
      <c r="A231" s="64"/>
      <c r="B231" s="64"/>
      <c r="C231" s="64"/>
      <c r="D231" s="65">
        <f t="shared" si="43"/>
        <v>0</v>
      </c>
      <c r="E231" s="65">
        <f t="shared" si="43"/>
        <v>0</v>
      </c>
      <c r="F231" s="60">
        <f t="shared" si="44"/>
        <v>0</v>
      </c>
      <c r="G231" s="60">
        <f t="shared" si="44"/>
        <v>0</v>
      </c>
      <c r="H231" s="60">
        <f t="shared" si="47"/>
        <v>0</v>
      </c>
      <c r="I231" s="60">
        <f t="shared" si="48"/>
        <v>0</v>
      </c>
      <c r="J231" s="60">
        <f t="shared" si="49"/>
        <v>0</v>
      </c>
      <c r="K231" s="60">
        <f t="shared" si="50"/>
        <v>0</v>
      </c>
      <c r="L231" s="60">
        <f t="shared" si="51"/>
        <v>0</v>
      </c>
      <c r="M231" s="60">
        <f t="shared" ca="1" si="45"/>
        <v>-2.4804322692759161E-4</v>
      </c>
      <c r="N231" s="60">
        <f t="shared" ca="1" si="52"/>
        <v>0</v>
      </c>
      <c r="O231" s="74">
        <f t="shared" ca="1" si="53"/>
        <v>0</v>
      </c>
      <c r="P231" s="60">
        <f t="shared" ca="1" si="54"/>
        <v>0</v>
      </c>
      <c r="Q231" s="60">
        <f t="shared" ca="1" si="55"/>
        <v>0</v>
      </c>
      <c r="R231" s="29">
        <f t="shared" ca="1" si="46"/>
        <v>2.4804322692759161E-4</v>
      </c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</row>
    <row r="232" spans="1:35" x14ac:dyDescent="0.2">
      <c r="A232" s="64"/>
      <c r="B232" s="64"/>
      <c r="C232" s="64"/>
      <c r="D232" s="65">
        <f t="shared" si="43"/>
        <v>0</v>
      </c>
      <c r="E232" s="65">
        <f t="shared" si="43"/>
        <v>0</v>
      </c>
      <c r="F232" s="60">
        <f t="shared" si="44"/>
        <v>0</v>
      </c>
      <c r="G232" s="60">
        <f t="shared" si="44"/>
        <v>0</v>
      </c>
      <c r="H232" s="60">
        <f t="shared" si="47"/>
        <v>0</v>
      </c>
      <c r="I232" s="60">
        <f t="shared" si="48"/>
        <v>0</v>
      </c>
      <c r="J232" s="60">
        <f t="shared" si="49"/>
        <v>0</v>
      </c>
      <c r="K232" s="60">
        <f t="shared" si="50"/>
        <v>0</v>
      </c>
      <c r="L232" s="60">
        <f t="shared" si="51"/>
        <v>0</v>
      </c>
      <c r="M232" s="60">
        <f t="shared" ca="1" si="45"/>
        <v>-2.4804322692759161E-4</v>
      </c>
      <c r="N232" s="60">
        <f t="shared" ca="1" si="52"/>
        <v>0</v>
      </c>
      <c r="O232" s="74">
        <f t="shared" ca="1" si="53"/>
        <v>0</v>
      </c>
      <c r="P232" s="60">
        <f t="shared" ca="1" si="54"/>
        <v>0</v>
      </c>
      <c r="Q232" s="60">
        <f t="shared" ca="1" si="55"/>
        <v>0</v>
      </c>
      <c r="R232" s="29">
        <f t="shared" ca="1" si="46"/>
        <v>2.4804322692759161E-4</v>
      </c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</row>
    <row r="233" spans="1:35" x14ac:dyDescent="0.2">
      <c r="A233" s="64"/>
      <c r="B233" s="64"/>
      <c r="C233" s="64"/>
      <c r="D233" s="65">
        <f t="shared" si="43"/>
        <v>0</v>
      </c>
      <c r="E233" s="65">
        <f t="shared" si="43"/>
        <v>0</v>
      </c>
      <c r="F233" s="60">
        <f t="shared" si="44"/>
        <v>0</v>
      </c>
      <c r="G233" s="60">
        <f t="shared" si="44"/>
        <v>0</v>
      </c>
      <c r="H233" s="60">
        <f t="shared" si="47"/>
        <v>0</v>
      </c>
      <c r="I233" s="60">
        <f t="shared" si="48"/>
        <v>0</v>
      </c>
      <c r="J233" s="60">
        <f t="shared" si="49"/>
        <v>0</v>
      </c>
      <c r="K233" s="60">
        <f t="shared" si="50"/>
        <v>0</v>
      </c>
      <c r="L233" s="60">
        <f t="shared" si="51"/>
        <v>0</v>
      </c>
      <c r="M233" s="60">
        <f t="shared" ca="1" si="45"/>
        <v>-2.4804322692759161E-4</v>
      </c>
      <c r="N233" s="60">
        <f t="shared" ca="1" si="52"/>
        <v>0</v>
      </c>
      <c r="O233" s="74">
        <f t="shared" ca="1" si="53"/>
        <v>0</v>
      </c>
      <c r="P233" s="60">
        <f t="shared" ca="1" si="54"/>
        <v>0</v>
      </c>
      <c r="Q233" s="60">
        <f t="shared" ca="1" si="55"/>
        <v>0</v>
      </c>
      <c r="R233" s="29">
        <f t="shared" ca="1" si="46"/>
        <v>2.4804322692759161E-4</v>
      </c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</row>
    <row r="234" spans="1:35" x14ac:dyDescent="0.2">
      <c r="A234" s="64"/>
      <c r="B234" s="64"/>
      <c r="C234" s="64"/>
      <c r="D234" s="65">
        <f t="shared" si="43"/>
        <v>0</v>
      </c>
      <c r="E234" s="65">
        <f t="shared" si="43"/>
        <v>0</v>
      </c>
      <c r="F234" s="60">
        <f t="shared" si="44"/>
        <v>0</v>
      </c>
      <c r="G234" s="60">
        <f t="shared" si="44"/>
        <v>0</v>
      </c>
      <c r="H234" s="60">
        <f t="shared" si="47"/>
        <v>0</v>
      </c>
      <c r="I234" s="60">
        <f t="shared" si="48"/>
        <v>0</v>
      </c>
      <c r="J234" s="60">
        <f t="shared" si="49"/>
        <v>0</v>
      </c>
      <c r="K234" s="60">
        <f t="shared" si="50"/>
        <v>0</v>
      </c>
      <c r="L234" s="60">
        <f t="shared" si="51"/>
        <v>0</v>
      </c>
      <c r="M234" s="60">
        <f t="shared" ca="1" si="45"/>
        <v>-2.4804322692759161E-4</v>
      </c>
      <c r="N234" s="60">
        <f t="shared" ca="1" si="52"/>
        <v>0</v>
      </c>
      <c r="O234" s="74">
        <f t="shared" ca="1" si="53"/>
        <v>0</v>
      </c>
      <c r="P234" s="60">
        <f t="shared" ca="1" si="54"/>
        <v>0</v>
      </c>
      <c r="Q234" s="60">
        <f t="shared" ca="1" si="55"/>
        <v>0</v>
      </c>
      <c r="R234" s="29">
        <f t="shared" ca="1" si="46"/>
        <v>2.4804322692759161E-4</v>
      </c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</row>
    <row r="235" spans="1:35" x14ac:dyDescent="0.2">
      <c r="A235" s="64"/>
      <c r="B235" s="64"/>
      <c r="C235" s="64"/>
      <c r="D235" s="65">
        <f t="shared" si="43"/>
        <v>0</v>
      </c>
      <c r="E235" s="65">
        <f t="shared" si="43"/>
        <v>0</v>
      </c>
      <c r="F235" s="60">
        <f t="shared" si="44"/>
        <v>0</v>
      </c>
      <c r="G235" s="60">
        <f t="shared" si="44"/>
        <v>0</v>
      </c>
      <c r="H235" s="60">
        <f t="shared" si="47"/>
        <v>0</v>
      </c>
      <c r="I235" s="60">
        <f t="shared" si="48"/>
        <v>0</v>
      </c>
      <c r="J235" s="60">
        <f t="shared" si="49"/>
        <v>0</v>
      </c>
      <c r="K235" s="60">
        <f t="shared" si="50"/>
        <v>0</v>
      </c>
      <c r="L235" s="60">
        <f t="shared" si="51"/>
        <v>0</v>
      </c>
      <c r="M235" s="60">
        <f t="shared" ca="1" si="45"/>
        <v>-2.4804322692759161E-4</v>
      </c>
      <c r="N235" s="60">
        <f t="shared" ca="1" si="52"/>
        <v>0</v>
      </c>
      <c r="O235" s="74">
        <f t="shared" ca="1" si="53"/>
        <v>0</v>
      </c>
      <c r="P235" s="60">
        <f t="shared" ca="1" si="54"/>
        <v>0</v>
      </c>
      <c r="Q235" s="60">
        <f t="shared" ca="1" si="55"/>
        <v>0</v>
      </c>
      <c r="R235" s="29">
        <f t="shared" ca="1" si="46"/>
        <v>2.4804322692759161E-4</v>
      </c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</row>
    <row r="236" spans="1:35" x14ac:dyDescent="0.2">
      <c r="A236" s="64"/>
      <c r="B236" s="64"/>
      <c r="C236" s="64"/>
      <c r="D236" s="65">
        <f t="shared" si="43"/>
        <v>0</v>
      </c>
      <c r="E236" s="65">
        <f t="shared" si="43"/>
        <v>0</v>
      </c>
      <c r="F236" s="60">
        <f t="shared" si="44"/>
        <v>0</v>
      </c>
      <c r="G236" s="60">
        <f t="shared" si="44"/>
        <v>0</v>
      </c>
      <c r="H236" s="60">
        <f t="shared" si="47"/>
        <v>0</v>
      </c>
      <c r="I236" s="60">
        <f t="shared" si="48"/>
        <v>0</v>
      </c>
      <c r="J236" s="60">
        <f t="shared" si="49"/>
        <v>0</v>
      </c>
      <c r="K236" s="60">
        <f t="shared" si="50"/>
        <v>0</v>
      </c>
      <c r="L236" s="60">
        <f t="shared" si="51"/>
        <v>0</v>
      </c>
      <c r="M236" s="60">
        <f t="shared" ca="1" si="45"/>
        <v>-2.4804322692759161E-4</v>
      </c>
      <c r="N236" s="60">
        <f t="shared" ca="1" si="52"/>
        <v>0</v>
      </c>
      <c r="O236" s="74">
        <f t="shared" ca="1" si="53"/>
        <v>0</v>
      </c>
      <c r="P236" s="60">
        <f t="shared" ca="1" si="54"/>
        <v>0</v>
      </c>
      <c r="Q236" s="60">
        <f t="shared" ca="1" si="55"/>
        <v>0</v>
      </c>
      <c r="R236" s="29">
        <f t="shared" ca="1" si="46"/>
        <v>2.4804322692759161E-4</v>
      </c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</row>
    <row r="237" spans="1:35" x14ac:dyDescent="0.2">
      <c r="A237" s="64"/>
      <c r="B237" s="64"/>
      <c r="C237" s="64"/>
      <c r="D237" s="65">
        <f t="shared" si="43"/>
        <v>0</v>
      </c>
      <c r="E237" s="65">
        <f t="shared" si="43"/>
        <v>0</v>
      </c>
      <c r="F237" s="60">
        <f t="shared" si="44"/>
        <v>0</v>
      </c>
      <c r="G237" s="60">
        <f t="shared" si="44"/>
        <v>0</v>
      </c>
      <c r="H237" s="60">
        <f t="shared" si="47"/>
        <v>0</v>
      </c>
      <c r="I237" s="60">
        <f t="shared" si="48"/>
        <v>0</v>
      </c>
      <c r="J237" s="60">
        <f t="shared" si="49"/>
        <v>0</v>
      </c>
      <c r="K237" s="60">
        <f t="shared" si="50"/>
        <v>0</v>
      </c>
      <c r="L237" s="60">
        <f t="shared" si="51"/>
        <v>0</v>
      </c>
      <c r="M237" s="60">
        <f t="shared" ca="1" si="45"/>
        <v>-2.4804322692759161E-4</v>
      </c>
      <c r="N237" s="60">
        <f t="shared" ca="1" si="52"/>
        <v>0</v>
      </c>
      <c r="O237" s="74">
        <f t="shared" ca="1" si="53"/>
        <v>0</v>
      </c>
      <c r="P237" s="60">
        <f t="shared" ca="1" si="54"/>
        <v>0</v>
      </c>
      <c r="Q237" s="60">
        <f t="shared" ca="1" si="55"/>
        <v>0</v>
      </c>
      <c r="R237" s="29">
        <f t="shared" ca="1" si="46"/>
        <v>2.4804322692759161E-4</v>
      </c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</row>
    <row r="238" spans="1:35" x14ac:dyDescent="0.2">
      <c r="A238" s="64"/>
      <c r="B238" s="64"/>
      <c r="C238" s="64"/>
      <c r="D238" s="65">
        <f t="shared" si="43"/>
        <v>0</v>
      </c>
      <c r="E238" s="65">
        <f t="shared" si="43"/>
        <v>0</v>
      </c>
      <c r="F238" s="60">
        <f t="shared" si="44"/>
        <v>0</v>
      </c>
      <c r="G238" s="60">
        <f t="shared" si="44"/>
        <v>0</v>
      </c>
      <c r="H238" s="60">
        <f t="shared" si="47"/>
        <v>0</v>
      </c>
      <c r="I238" s="60">
        <f t="shared" si="48"/>
        <v>0</v>
      </c>
      <c r="J238" s="60">
        <f t="shared" si="49"/>
        <v>0</v>
      </c>
      <c r="K238" s="60">
        <f t="shared" si="50"/>
        <v>0</v>
      </c>
      <c r="L238" s="60">
        <f t="shared" si="51"/>
        <v>0</v>
      </c>
      <c r="M238" s="60">
        <f t="shared" ca="1" si="45"/>
        <v>-2.4804322692759161E-4</v>
      </c>
      <c r="N238" s="60">
        <f t="shared" ca="1" si="52"/>
        <v>0</v>
      </c>
      <c r="O238" s="74">
        <f t="shared" ca="1" si="53"/>
        <v>0</v>
      </c>
      <c r="P238" s="60">
        <f t="shared" ca="1" si="54"/>
        <v>0</v>
      </c>
      <c r="Q238" s="60">
        <f t="shared" ca="1" si="55"/>
        <v>0</v>
      </c>
      <c r="R238" s="29">
        <f t="shared" ca="1" si="46"/>
        <v>2.4804322692759161E-4</v>
      </c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</row>
    <row r="239" spans="1:35" x14ac:dyDescent="0.2">
      <c r="A239" s="64"/>
      <c r="B239" s="64"/>
      <c r="C239" s="64"/>
      <c r="D239" s="65">
        <f t="shared" si="43"/>
        <v>0</v>
      </c>
      <c r="E239" s="65">
        <f t="shared" si="43"/>
        <v>0</v>
      </c>
      <c r="F239" s="60">
        <f t="shared" si="44"/>
        <v>0</v>
      </c>
      <c r="G239" s="60">
        <f t="shared" si="44"/>
        <v>0</v>
      </c>
      <c r="H239" s="60">
        <f t="shared" si="47"/>
        <v>0</v>
      </c>
      <c r="I239" s="60">
        <f t="shared" si="48"/>
        <v>0</v>
      </c>
      <c r="J239" s="60">
        <f t="shared" si="49"/>
        <v>0</v>
      </c>
      <c r="K239" s="60">
        <f t="shared" si="50"/>
        <v>0</v>
      </c>
      <c r="L239" s="60">
        <f t="shared" si="51"/>
        <v>0</v>
      </c>
      <c r="M239" s="60">
        <f t="shared" ca="1" si="45"/>
        <v>-2.4804322692759161E-4</v>
      </c>
      <c r="N239" s="60">
        <f t="shared" ca="1" si="52"/>
        <v>0</v>
      </c>
      <c r="O239" s="74">
        <f t="shared" ca="1" si="53"/>
        <v>0</v>
      </c>
      <c r="P239" s="60">
        <f t="shared" ca="1" si="54"/>
        <v>0</v>
      </c>
      <c r="Q239" s="60">
        <f t="shared" ca="1" si="55"/>
        <v>0</v>
      </c>
      <c r="R239" s="29">
        <f t="shared" ca="1" si="46"/>
        <v>2.4804322692759161E-4</v>
      </c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</row>
    <row r="240" spans="1:35" x14ac:dyDescent="0.2">
      <c r="A240" s="64"/>
      <c r="B240" s="64"/>
      <c r="C240" s="64"/>
      <c r="D240" s="65">
        <f t="shared" si="43"/>
        <v>0</v>
      </c>
      <c r="E240" s="65">
        <f t="shared" si="43"/>
        <v>0</v>
      </c>
      <c r="F240" s="60">
        <f t="shared" si="44"/>
        <v>0</v>
      </c>
      <c r="G240" s="60">
        <f t="shared" si="44"/>
        <v>0</v>
      </c>
      <c r="H240" s="60">
        <f t="shared" si="47"/>
        <v>0</v>
      </c>
      <c r="I240" s="60">
        <f t="shared" si="48"/>
        <v>0</v>
      </c>
      <c r="J240" s="60">
        <f t="shared" si="49"/>
        <v>0</v>
      </c>
      <c r="K240" s="60">
        <f t="shared" si="50"/>
        <v>0</v>
      </c>
      <c r="L240" s="60">
        <f t="shared" si="51"/>
        <v>0</v>
      </c>
      <c r="M240" s="60">
        <f t="shared" ca="1" si="45"/>
        <v>-2.4804322692759161E-4</v>
      </c>
      <c r="N240" s="60">
        <f t="shared" ca="1" si="52"/>
        <v>0</v>
      </c>
      <c r="O240" s="74">
        <f t="shared" ca="1" si="53"/>
        <v>0</v>
      </c>
      <c r="P240" s="60">
        <f t="shared" ca="1" si="54"/>
        <v>0</v>
      </c>
      <c r="Q240" s="60">
        <f t="shared" ca="1" si="55"/>
        <v>0</v>
      </c>
      <c r="R240" s="29">
        <f t="shared" ca="1" si="46"/>
        <v>2.4804322692759161E-4</v>
      </c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</row>
    <row r="241" spans="1:35" x14ac:dyDescent="0.2">
      <c r="A241" s="64"/>
      <c r="B241" s="64"/>
      <c r="C241" s="64"/>
      <c r="D241" s="65">
        <f t="shared" si="43"/>
        <v>0</v>
      </c>
      <c r="E241" s="65">
        <f t="shared" si="43"/>
        <v>0</v>
      </c>
      <c r="F241" s="60">
        <f t="shared" si="44"/>
        <v>0</v>
      </c>
      <c r="G241" s="60">
        <f t="shared" si="44"/>
        <v>0</v>
      </c>
      <c r="H241" s="60">
        <f t="shared" si="47"/>
        <v>0</v>
      </c>
      <c r="I241" s="60">
        <f t="shared" si="48"/>
        <v>0</v>
      </c>
      <c r="J241" s="60">
        <f t="shared" si="49"/>
        <v>0</v>
      </c>
      <c r="K241" s="60">
        <f t="shared" si="50"/>
        <v>0</v>
      </c>
      <c r="L241" s="60">
        <f t="shared" si="51"/>
        <v>0</v>
      </c>
      <c r="M241" s="60">
        <f t="shared" ca="1" si="45"/>
        <v>-2.4804322692759161E-4</v>
      </c>
      <c r="N241" s="60">
        <f t="shared" ca="1" si="52"/>
        <v>0</v>
      </c>
      <c r="O241" s="74">
        <f t="shared" ca="1" si="53"/>
        <v>0</v>
      </c>
      <c r="P241" s="60">
        <f t="shared" ca="1" si="54"/>
        <v>0</v>
      </c>
      <c r="Q241" s="60">
        <f t="shared" ca="1" si="55"/>
        <v>0</v>
      </c>
      <c r="R241" s="29">
        <f t="shared" ca="1" si="46"/>
        <v>2.4804322692759161E-4</v>
      </c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</row>
    <row r="242" spans="1:35" x14ac:dyDescent="0.2">
      <c r="A242" s="64"/>
      <c r="B242" s="64"/>
      <c r="C242" s="64"/>
      <c r="D242" s="65">
        <f t="shared" si="43"/>
        <v>0</v>
      </c>
      <c r="E242" s="65">
        <f t="shared" si="43"/>
        <v>0</v>
      </c>
      <c r="F242" s="60">
        <f t="shared" si="44"/>
        <v>0</v>
      </c>
      <c r="G242" s="60">
        <f t="shared" si="44"/>
        <v>0</v>
      </c>
      <c r="H242" s="60">
        <f t="shared" si="47"/>
        <v>0</v>
      </c>
      <c r="I242" s="60">
        <f t="shared" si="48"/>
        <v>0</v>
      </c>
      <c r="J242" s="60">
        <f t="shared" si="49"/>
        <v>0</v>
      </c>
      <c r="K242" s="60">
        <f t="shared" si="50"/>
        <v>0</v>
      </c>
      <c r="L242" s="60">
        <f t="shared" si="51"/>
        <v>0</v>
      </c>
      <c r="M242" s="60">
        <f t="shared" ca="1" si="45"/>
        <v>-2.4804322692759161E-4</v>
      </c>
      <c r="N242" s="60">
        <f t="shared" ca="1" si="52"/>
        <v>0</v>
      </c>
      <c r="O242" s="74">
        <f t="shared" ca="1" si="53"/>
        <v>0</v>
      </c>
      <c r="P242" s="60">
        <f t="shared" ca="1" si="54"/>
        <v>0</v>
      </c>
      <c r="Q242" s="60">
        <f t="shared" ca="1" si="55"/>
        <v>0</v>
      </c>
      <c r="R242" s="29">
        <f t="shared" ca="1" si="46"/>
        <v>2.4804322692759161E-4</v>
      </c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</row>
    <row r="243" spans="1:35" x14ac:dyDescent="0.2">
      <c r="A243" s="64"/>
      <c r="B243" s="64"/>
      <c r="C243" s="64"/>
      <c r="D243" s="65">
        <f t="shared" si="43"/>
        <v>0</v>
      </c>
      <c r="E243" s="65">
        <f t="shared" si="43"/>
        <v>0</v>
      </c>
      <c r="F243" s="60">
        <f t="shared" si="44"/>
        <v>0</v>
      </c>
      <c r="G243" s="60">
        <f t="shared" si="44"/>
        <v>0</v>
      </c>
      <c r="H243" s="60">
        <f t="shared" si="47"/>
        <v>0</v>
      </c>
      <c r="I243" s="60">
        <f t="shared" si="48"/>
        <v>0</v>
      </c>
      <c r="J243" s="60">
        <f t="shared" si="49"/>
        <v>0</v>
      </c>
      <c r="K243" s="60">
        <f t="shared" si="50"/>
        <v>0</v>
      </c>
      <c r="L243" s="60">
        <f t="shared" si="51"/>
        <v>0</v>
      </c>
      <c r="M243" s="60">
        <f t="shared" ca="1" si="45"/>
        <v>-2.4804322692759161E-4</v>
      </c>
      <c r="N243" s="60">
        <f t="shared" ca="1" si="52"/>
        <v>0</v>
      </c>
      <c r="O243" s="74">
        <f t="shared" ca="1" si="53"/>
        <v>0</v>
      </c>
      <c r="P243" s="60">
        <f t="shared" ca="1" si="54"/>
        <v>0</v>
      </c>
      <c r="Q243" s="60">
        <f t="shared" ca="1" si="55"/>
        <v>0</v>
      </c>
      <c r="R243" s="29">
        <f t="shared" ca="1" si="46"/>
        <v>2.4804322692759161E-4</v>
      </c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</row>
    <row r="244" spans="1:35" x14ac:dyDescent="0.2">
      <c r="A244" s="64"/>
      <c r="B244" s="64"/>
      <c r="C244" s="64"/>
      <c r="D244" s="65">
        <f t="shared" si="43"/>
        <v>0</v>
      </c>
      <c r="E244" s="65">
        <f t="shared" si="43"/>
        <v>0</v>
      </c>
      <c r="F244" s="60">
        <f t="shared" si="44"/>
        <v>0</v>
      </c>
      <c r="G244" s="60">
        <f t="shared" si="44"/>
        <v>0</v>
      </c>
      <c r="H244" s="60">
        <f t="shared" si="47"/>
        <v>0</v>
      </c>
      <c r="I244" s="60">
        <f t="shared" si="48"/>
        <v>0</v>
      </c>
      <c r="J244" s="60">
        <f t="shared" si="49"/>
        <v>0</v>
      </c>
      <c r="K244" s="60">
        <f t="shared" si="50"/>
        <v>0</v>
      </c>
      <c r="L244" s="60">
        <f t="shared" si="51"/>
        <v>0</v>
      </c>
      <c r="M244" s="60">
        <f t="shared" ca="1" si="45"/>
        <v>-2.4804322692759161E-4</v>
      </c>
      <c r="N244" s="60">
        <f t="shared" ca="1" si="52"/>
        <v>0</v>
      </c>
      <c r="O244" s="74">
        <f t="shared" ca="1" si="53"/>
        <v>0</v>
      </c>
      <c r="P244" s="60">
        <f t="shared" ca="1" si="54"/>
        <v>0</v>
      </c>
      <c r="Q244" s="60">
        <f t="shared" ca="1" si="55"/>
        <v>0</v>
      </c>
      <c r="R244" s="29">
        <f t="shared" ca="1" si="46"/>
        <v>2.4804322692759161E-4</v>
      </c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</row>
    <row r="245" spans="1:35" x14ac:dyDescent="0.2">
      <c r="A245" s="64"/>
      <c r="B245" s="64"/>
      <c r="C245" s="64"/>
      <c r="D245" s="65">
        <f t="shared" si="43"/>
        <v>0</v>
      </c>
      <c r="E245" s="65">
        <f t="shared" si="43"/>
        <v>0</v>
      </c>
      <c r="F245" s="60">
        <f t="shared" si="44"/>
        <v>0</v>
      </c>
      <c r="G245" s="60">
        <f t="shared" si="44"/>
        <v>0</v>
      </c>
      <c r="H245" s="60">
        <f t="shared" si="47"/>
        <v>0</v>
      </c>
      <c r="I245" s="60">
        <f t="shared" si="48"/>
        <v>0</v>
      </c>
      <c r="J245" s="60">
        <f t="shared" si="49"/>
        <v>0</v>
      </c>
      <c r="K245" s="60">
        <f t="shared" si="50"/>
        <v>0</v>
      </c>
      <c r="L245" s="60">
        <f t="shared" si="51"/>
        <v>0</v>
      </c>
      <c r="M245" s="60">
        <f t="shared" ca="1" si="45"/>
        <v>-2.4804322692759161E-4</v>
      </c>
      <c r="N245" s="60">
        <f t="shared" ca="1" si="52"/>
        <v>0</v>
      </c>
      <c r="O245" s="74">
        <f t="shared" ca="1" si="53"/>
        <v>0</v>
      </c>
      <c r="P245" s="60">
        <f t="shared" ca="1" si="54"/>
        <v>0</v>
      </c>
      <c r="Q245" s="60">
        <f t="shared" ca="1" si="55"/>
        <v>0</v>
      </c>
      <c r="R245" s="29">
        <f t="shared" ca="1" si="46"/>
        <v>2.4804322692759161E-4</v>
      </c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</row>
    <row r="246" spans="1:35" x14ac:dyDescent="0.2">
      <c r="A246" s="64"/>
      <c r="B246" s="64"/>
      <c r="C246" s="64"/>
      <c r="D246" s="65">
        <f t="shared" si="43"/>
        <v>0</v>
      </c>
      <c r="E246" s="65">
        <f t="shared" si="43"/>
        <v>0</v>
      </c>
      <c r="F246" s="60">
        <f t="shared" si="44"/>
        <v>0</v>
      </c>
      <c r="G246" s="60">
        <f t="shared" si="44"/>
        <v>0</v>
      </c>
      <c r="H246" s="60">
        <f t="shared" si="47"/>
        <v>0</v>
      </c>
      <c r="I246" s="60">
        <f t="shared" si="48"/>
        <v>0</v>
      </c>
      <c r="J246" s="60">
        <f t="shared" si="49"/>
        <v>0</v>
      </c>
      <c r="K246" s="60">
        <f t="shared" si="50"/>
        <v>0</v>
      </c>
      <c r="L246" s="60">
        <f t="shared" si="51"/>
        <v>0</v>
      </c>
      <c r="M246" s="60">
        <f t="shared" ca="1" si="45"/>
        <v>-2.4804322692759161E-4</v>
      </c>
      <c r="N246" s="60">
        <f t="shared" ca="1" si="52"/>
        <v>0</v>
      </c>
      <c r="O246" s="74">
        <f t="shared" ca="1" si="53"/>
        <v>0</v>
      </c>
      <c r="P246" s="60">
        <f t="shared" ca="1" si="54"/>
        <v>0</v>
      </c>
      <c r="Q246" s="60">
        <f t="shared" ca="1" si="55"/>
        <v>0</v>
      </c>
      <c r="R246" s="29">
        <f t="shared" ca="1" si="46"/>
        <v>2.4804322692759161E-4</v>
      </c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</row>
    <row r="247" spans="1:35" x14ac:dyDescent="0.2">
      <c r="A247" s="64"/>
      <c r="B247" s="64"/>
      <c r="C247" s="64"/>
      <c r="D247" s="65">
        <f t="shared" si="43"/>
        <v>0</v>
      </c>
      <c r="E247" s="65">
        <f t="shared" si="43"/>
        <v>0</v>
      </c>
      <c r="F247" s="60">
        <f t="shared" si="44"/>
        <v>0</v>
      </c>
      <c r="G247" s="60">
        <f t="shared" si="44"/>
        <v>0</v>
      </c>
      <c r="H247" s="60">
        <f t="shared" si="47"/>
        <v>0</v>
      </c>
      <c r="I247" s="60">
        <f t="shared" si="48"/>
        <v>0</v>
      </c>
      <c r="J247" s="60">
        <f t="shared" si="49"/>
        <v>0</v>
      </c>
      <c r="K247" s="60">
        <f t="shared" si="50"/>
        <v>0</v>
      </c>
      <c r="L247" s="60">
        <f t="shared" si="51"/>
        <v>0</v>
      </c>
      <c r="M247" s="60">
        <f t="shared" ca="1" si="45"/>
        <v>-2.4804322692759161E-4</v>
      </c>
      <c r="N247" s="60">
        <f t="shared" ca="1" si="52"/>
        <v>0</v>
      </c>
      <c r="O247" s="74">
        <f t="shared" ca="1" si="53"/>
        <v>0</v>
      </c>
      <c r="P247" s="60">
        <f t="shared" ca="1" si="54"/>
        <v>0</v>
      </c>
      <c r="Q247" s="60">
        <f t="shared" ca="1" si="55"/>
        <v>0</v>
      </c>
      <c r="R247" s="29">
        <f t="shared" ca="1" si="46"/>
        <v>2.4804322692759161E-4</v>
      </c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</row>
    <row r="248" spans="1:35" x14ac:dyDescent="0.2">
      <c r="A248" s="64"/>
      <c r="B248" s="64"/>
      <c r="C248" s="64"/>
      <c r="D248" s="65">
        <f t="shared" si="43"/>
        <v>0</v>
      </c>
      <c r="E248" s="65">
        <f t="shared" si="43"/>
        <v>0</v>
      </c>
      <c r="F248" s="60">
        <f t="shared" si="44"/>
        <v>0</v>
      </c>
      <c r="G248" s="60">
        <f t="shared" si="44"/>
        <v>0</v>
      </c>
      <c r="H248" s="60">
        <f t="shared" si="47"/>
        <v>0</v>
      </c>
      <c r="I248" s="60">
        <f t="shared" si="48"/>
        <v>0</v>
      </c>
      <c r="J248" s="60">
        <f t="shared" si="49"/>
        <v>0</v>
      </c>
      <c r="K248" s="60">
        <f t="shared" si="50"/>
        <v>0</v>
      </c>
      <c r="L248" s="60">
        <f t="shared" si="51"/>
        <v>0</v>
      </c>
      <c r="M248" s="60">
        <f t="shared" ca="1" si="45"/>
        <v>-2.4804322692759161E-4</v>
      </c>
      <c r="N248" s="60">
        <f t="shared" ca="1" si="52"/>
        <v>0</v>
      </c>
      <c r="O248" s="74">
        <f t="shared" ca="1" si="53"/>
        <v>0</v>
      </c>
      <c r="P248" s="60">
        <f t="shared" ca="1" si="54"/>
        <v>0</v>
      </c>
      <c r="Q248" s="60">
        <f t="shared" ca="1" si="55"/>
        <v>0</v>
      </c>
      <c r="R248" s="29">
        <f t="shared" ca="1" si="46"/>
        <v>2.4804322692759161E-4</v>
      </c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</row>
    <row r="249" spans="1:35" x14ac:dyDescent="0.2">
      <c r="A249" s="64"/>
      <c r="B249" s="64"/>
      <c r="C249" s="64"/>
      <c r="D249" s="65">
        <f t="shared" si="43"/>
        <v>0</v>
      </c>
      <c r="E249" s="65">
        <f t="shared" si="43"/>
        <v>0</v>
      </c>
      <c r="F249" s="60">
        <f t="shared" si="44"/>
        <v>0</v>
      </c>
      <c r="G249" s="60">
        <f t="shared" si="44"/>
        <v>0</v>
      </c>
      <c r="H249" s="60">
        <f t="shared" si="47"/>
        <v>0</v>
      </c>
      <c r="I249" s="60">
        <f t="shared" si="48"/>
        <v>0</v>
      </c>
      <c r="J249" s="60">
        <f t="shared" si="49"/>
        <v>0</v>
      </c>
      <c r="K249" s="60">
        <f t="shared" si="50"/>
        <v>0</v>
      </c>
      <c r="L249" s="60">
        <f t="shared" si="51"/>
        <v>0</v>
      </c>
      <c r="M249" s="60">
        <f t="shared" ca="1" si="45"/>
        <v>-2.4804322692759161E-4</v>
      </c>
      <c r="N249" s="60">
        <f t="shared" ca="1" si="52"/>
        <v>0</v>
      </c>
      <c r="O249" s="74">
        <f t="shared" ca="1" si="53"/>
        <v>0</v>
      </c>
      <c r="P249" s="60">
        <f t="shared" ca="1" si="54"/>
        <v>0</v>
      </c>
      <c r="Q249" s="60">
        <f t="shared" ca="1" si="55"/>
        <v>0</v>
      </c>
      <c r="R249" s="29">
        <f t="shared" ca="1" si="46"/>
        <v>2.4804322692759161E-4</v>
      </c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</row>
    <row r="250" spans="1:35" x14ac:dyDescent="0.2">
      <c r="A250" s="64"/>
      <c r="B250" s="64"/>
      <c r="C250" s="64"/>
      <c r="D250" s="65">
        <f t="shared" si="43"/>
        <v>0</v>
      </c>
      <c r="E250" s="65">
        <f t="shared" si="43"/>
        <v>0</v>
      </c>
      <c r="F250" s="60">
        <f t="shared" si="44"/>
        <v>0</v>
      </c>
      <c r="G250" s="60">
        <f t="shared" si="44"/>
        <v>0</v>
      </c>
      <c r="H250" s="60">
        <f t="shared" si="47"/>
        <v>0</v>
      </c>
      <c r="I250" s="60">
        <f t="shared" si="48"/>
        <v>0</v>
      </c>
      <c r="J250" s="60">
        <f t="shared" si="49"/>
        <v>0</v>
      </c>
      <c r="K250" s="60">
        <f t="shared" si="50"/>
        <v>0</v>
      </c>
      <c r="L250" s="60">
        <f t="shared" si="51"/>
        <v>0</v>
      </c>
      <c r="M250" s="60">
        <f t="shared" ca="1" si="45"/>
        <v>-2.4804322692759161E-4</v>
      </c>
      <c r="N250" s="60">
        <f t="shared" ca="1" si="52"/>
        <v>0</v>
      </c>
      <c r="O250" s="74">
        <f t="shared" ca="1" si="53"/>
        <v>0</v>
      </c>
      <c r="P250" s="60">
        <f t="shared" ca="1" si="54"/>
        <v>0</v>
      </c>
      <c r="Q250" s="60">
        <f t="shared" ca="1" si="55"/>
        <v>0</v>
      </c>
      <c r="R250" s="29">
        <f t="shared" ca="1" si="46"/>
        <v>2.4804322692759161E-4</v>
      </c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</row>
    <row r="251" spans="1:35" x14ac:dyDescent="0.2">
      <c r="A251" s="64"/>
      <c r="B251" s="64"/>
      <c r="C251" s="64"/>
      <c r="D251" s="65">
        <f t="shared" si="43"/>
        <v>0</v>
      </c>
      <c r="E251" s="65">
        <f t="shared" si="43"/>
        <v>0</v>
      </c>
      <c r="F251" s="60">
        <f t="shared" si="44"/>
        <v>0</v>
      </c>
      <c r="G251" s="60">
        <f t="shared" si="44"/>
        <v>0</v>
      </c>
      <c r="H251" s="60">
        <f t="shared" si="47"/>
        <v>0</v>
      </c>
      <c r="I251" s="60">
        <f t="shared" si="48"/>
        <v>0</v>
      </c>
      <c r="J251" s="60">
        <f t="shared" si="49"/>
        <v>0</v>
      </c>
      <c r="K251" s="60">
        <f t="shared" si="50"/>
        <v>0</v>
      </c>
      <c r="L251" s="60">
        <f t="shared" si="51"/>
        <v>0</v>
      </c>
      <c r="M251" s="60">
        <f t="shared" ca="1" si="45"/>
        <v>-2.4804322692759161E-4</v>
      </c>
      <c r="N251" s="60">
        <f t="shared" ca="1" si="52"/>
        <v>0</v>
      </c>
      <c r="O251" s="74">
        <f t="shared" ca="1" si="53"/>
        <v>0</v>
      </c>
      <c r="P251" s="60">
        <f t="shared" ca="1" si="54"/>
        <v>0</v>
      </c>
      <c r="Q251" s="60">
        <f t="shared" ca="1" si="55"/>
        <v>0</v>
      </c>
      <c r="R251" s="29">
        <f t="shared" ca="1" si="46"/>
        <v>2.4804322692759161E-4</v>
      </c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</row>
    <row r="252" spans="1:35" x14ac:dyDescent="0.2">
      <c r="A252" s="64"/>
      <c r="B252" s="64"/>
      <c r="C252" s="64"/>
      <c r="D252" s="65">
        <f t="shared" si="43"/>
        <v>0</v>
      </c>
      <c r="E252" s="65">
        <f t="shared" si="43"/>
        <v>0</v>
      </c>
      <c r="F252" s="60">
        <f t="shared" si="44"/>
        <v>0</v>
      </c>
      <c r="G252" s="60">
        <f t="shared" si="44"/>
        <v>0</v>
      </c>
      <c r="H252" s="60">
        <f t="shared" si="47"/>
        <v>0</v>
      </c>
      <c r="I252" s="60">
        <f t="shared" si="48"/>
        <v>0</v>
      </c>
      <c r="J252" s="60">
        <f t="shared" si="49"/>
        <v>0</v>
      </c>
      <c r="K252" s="60">
        <f t="shared" si="50"/>
        <v>0</v>
      </c>
      <c r="L252" s="60">
        <f t="shared" si="51"/>
        <v>0</v>
      </c>
      <c r="M252" s="60">
        <f t="shared" ca="1" si="45"/>
        <v>-2.4804322692759161E-4</v>
      </c>
      <c r="N252" s="60">
        <f t="shared" ca="1" si="52"/>
        <v>0</v>
      </c>
      <c r="O252" s="74">
        <f t="shared" ca="1" si="53"/>
        <v>0</v>
      </c>
      <c r="P252" s="60">
        <f t="shared" ca="1" si="54"/>
        <v>0</v>
      </c>
      <c r="Q252" s="60">
        <f t="shared" ca="1" si="55"/>
        <v>0</v>
      </c>
      <c r="R252" s="29">
        <f t="shared" ca="1" si="46"/>
        <v>2.4804322692759161E-4</v>
      </c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</row>
    <row r="253" spans="1:35" x14ac:dyDescent="0.2">
      <c r="A253" s="64"/>
      <c r="B253" s="64"/>
      <c r="C253" s="64"/>
      <c r="D253" s="65">
        <f t="shared" si="43"/>
        <v>0</v>
      </c>
      <c r="E253" s="65">
        <f t="shared" si="43"/>
        <v>0</v>
      </c>
      <c r="F253" s="60">
        <f t="shared" si="44"/>
        <v>0</v>
      </c>
      <c r="G253" s="60">
        <f t="shared" si="44"/>
        <v>0</v>
      </c>
      <c r="H253" s="60">
        <f t="shared" si="47"/>
        <v>0</v>
      </c>
      <c r="I253" s="60">
        <f t="shared" si="48"/>
        <v>0</v>
      </c>
      <c r="J253" s="60">
        <f t="shared" si="49"/>
        <v>0</v>
      </c>
      <c r="K253" s="60">
        <f t="shared" si="50"/>
        <v>0</v>
      </c>
      <c r="L253" s="60">
        <f t="shared" si="51"/>
        <v>0</v>
      </c>
      <c r="M253" s="60">
        <f t="shared" ca="1" si="45"/>
        <v>-2.4804322692759161E-4</v>
      </c>
      <c r="N253" s="60">
        <f t="shared" ca="1" si="52"/>
        <v>0</v>
      </c>
      <c r="O253" s="74">
        <f t="shared" ca="1" si="53"/>
        <v>0</v>
      </c>
      <c r="P253" s="60">
        <f t="shared" ca="1" si="54"/>
        <v>0</v>
      </c>
      <c r="Q253" s="60">
        <f t="shared" ca="1" si="55"/>
        <v>0</v>
      </c>
      <c r="R253" s="29">
        <f t="shared" ca="1" si="46"/>
        <v>2.4804322692759161E-4</v>
      </c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</row>
    <row r="254" spans="1:35" x14ac:dyDescent="0.2">
      <c r="A254" s="64"/>
      <c r="B254" s="64"/>
      <c r="C254" s="64"/>
      <c r="D254" s="65">
        <f t="shared" si="43"/>
        <v>0</v>
      </c>
      <c r="E254" s="65">
        <f t="shared" si="43"/>
        <v>0</v>
      </c>
      <c r="F254" s="60">
        <f t="shared" si="44"/>
        <v>0</v>
      </c>
      <c r="G254" s="60">
        <f t="shared" si="44"/>
        <v>0</v>
      </c>
      <c r="H254" s="60">
        <f t="shared" si="47"/>
        <v>0</v>
      </c>
      <c r="I254" s="60">
        <f t="shared" si="48"/>
        <v>0</v>
      </c>
      <c r="J254" s="60">
        <f t="shared" si="49"/>
        <v>0</v>
      </c>
      <c r="K254" s="60">
        <f t="shared" si="50"/>
        <v>0</v>
      </c>
      <c r="L254" s="60">
        <f t="shared" si="51"/>
        <v>0</v>
      </c>
      <c r="M254" s="60">
        <f t="shared" ca="1" si="45"/>
        <v>-2.4804322692759161E-4</v>
      </c>
      <c r="N254" s="60">
        <f t="shared" ca="1" si="52"/>
        <v>0</v>
      </c>
      <c r="O254" s="74">
        <f t="shared" ca="1" si="53"/>
        <v>0</v>
      </c>
      <c r="P254" s="60">
        <f t="shared" ca="1" si="54"/>
        <v>0</v>
      </c>
      <c r="Q254" s="60">
        <f t="shared" ca="1" si="55"/>
        <v>0</v>
      </c>
      <c r="R254" s="29">
        <f t="shared" ca="1" si="46"/>
        <v>2.4804322692759161E-4</v>
      </c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</row>
    <row r="255" spans="1:35" x14ac:dyDescent="0.2">
      <c r="A255" s="64"/>
      <c r="B255" s="64"/>
      <c r="C255" s="64"/>
      <c r="D255" s="65">
        <f t="shared" si="43"/>
        <v>0</v>
      </c>
      <c r="E255" s="65">
        <f t="shared" si="43"/>
        <v>0</v>
      </c>
      <c r="F255" s="60">
        <f t="shared" si="44"/>
        <v>0</v>
      </c>
      <c r="G255" s="60">
        <f t="shared" si="44"/>
        <v>0</v>
      </c>
      <c r="H255" s="60">
        <f t="shared" si="47"/>
        <v>0</v>
      </c>
      <c r="I255" s="60">
        <f t="shared" si="48"/>
        <v>0</v>
      </c>
      <c r="J255" s="60">
        <f t="shared" si="49"/>
        <v>0</v>
      </c>
      <c r="K255" s="60">
        <f t="shared" si="50"/>
        <v>0</v>
      </c>
      <c r="L255" s="60">
        <f t="shared" si="51"/>
        <v>0</v>
      </c>
      <c r="M255" s="60">
        <f t="shared" ca="1" si="45"/>
        <v>-2.4804322692759161E-4</v>
      </c>
      <c r="N255" s="60">
        <f t="shared" ca="1" si="52"/>
        <v>0</v>
      </c>
      <c r="O255" s="74">
        <f t="shared" ca="1" si="53"/>
        <v>0</v>
      </c>
      <c r="P255" s="60">
        <f t="shared" ca="1" si="54"/>
        <v>0</v>
      </c>
      <c r="Q255" s="60">
        <f t="shared" ca="1" si="55"/>
        <v>0</v>
      </c>
      <c r="R255" s="29">
        <f t="shared" ca="1" si="46"/>
        <v>2.4804322692759161E-4</v>
      </c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</row>
    <row r="256" spans="1:35" x14ac:dyDescent="0.2">
      <c r="A256" s="64"/>
      <c r="B256" s="64"/>
      <c r="C256" s="64"/>
      <c r="D256" s="65">
        <f t="shared" si="43"/>
        <v>0</v>
      </c>
      <c r="E256" s="65">
        <f t="shared" si="43"/>
        <v>0</v>
      </c>
      <c r="F256" s="60">
        <f t="shared" si="44"/>
        <v>0</v>
      </c>
      <c r="G256" s="60">
        <f t="shared" si="44"/>
        <v>0</v>
      </c>
      <c r="H256" s="60">
        <f t="shared" si="47"/>
        <v>0</v>
      </c>
      <c r="I256" s="60">
        <f t="shared" si="48"/>
        <v>0</v>
      </c>
      <c r="J256" s="60">
        <f t="shared" si="49"/>
        <v>0</v>
      </c>
      <c r="K256" s="60">
        <f t="shared" si="50"/>
        <v>0</v>
      </c>
      <c r="L256" s="60">
        <f t="shared" si="51"/>
        <v>0</v>
      </c>
      <c r="M256" s="60">
        <f t="shared" ca="1" si="45"/>
        <v>-2.4804322692759161E-4</v>
      </c>
      <c r="N256" s="60">
        <f t="shared" ca="1" si="52"/>
        <v>0</v>
      </c>
      <c r="O256" s="74">
        <f t="shared" ca="1" si="53"/>
        <v>0</v>
      </c>
      <c r="P256" s="60">
        <f t="shared" ca="1" si="54"/>
        <v>0</v>
      </c>
      <c r="Q256" s="60">
        <f t="shared" ca="1" si="55"/>
        <v>0</v>
      </c>
      <c r="R256" s="29">
        <f t="shared" ca="1" si="46"/>
        <v>2.4804322692759161E-4</v>
      </c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</row>
    <row r="257" spans="1:35" x14ac:dyDescent="0.2">
      <c r="A257" s="64"/>
      <c r="B257" s="64"/>
      <c r="C257" s="64"/>
      <c r="D257" s="65">
        <f t="shared" si="43"/>
        <v>0</v>
      </c>
      <c r="E257" s="65">
        <f t="shared" si="43"/>
        <v>0</v>
      </c>
      <c r="F257" s="60">
        <f t="shared" si="44"/>
        <v>0</v>
      </c>
      <c r="G257" s="60">
        <f t="shared" si="44"/>
        <v>0</v>
      </c>
      <c r="H257" s="60">
        <f t="shared" si="47"/>
        <v>0</v>
      </c>
      <c r="I257" s="60">
        <f t="shared" si="48"/>
        <v>0</v>
      </c>
      <c r="J257" s="60">
        <f t="shared" si="49"/>
        <v>0</v>
      </c>
      <c r="K257" s="60">
        <f t="shared" si="50"/>
        <v>0</v>
      </c>
      <c r="L257" s="60">
        <f t="shared" si="51"/>
        <v>0</v>
      </c>
      <c r="M257" s="60">
        <f t="shared" ca="1" si="45"/>
        <v>-2.4804322692759161E-4</v>
      </c>
      <c r="N257" s="60">
        <f t="shared" ca="1" si="52"/>
        <v>0</v>
      </c>
      <c r="O257" s="74">
        <f t="shared" ca="1" si="53"/>
        <v>0</v>
      </c>
      <c r="P257" s="60">
        <f t="shared" ca="1" si="54"/>
        <v>0</v>
      </c>
      <c r="Q257" s="60">
        <f t="shared" ca="1" si="55"/>
        <v>0</v>
      </c>
      <c r="R257" s="29">
        <f t="shared" ca="1" si="46"/>
        <v>2.4804322692759161E-4</v>
      </c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</row>
    <row r="258" spans="1:35" x14ac:dyDescent="0.2">
      <c r="A258" s="64"/>
      <c r="B258" s="64"/>
      <c r="C258" s="64"/>
      <c r="D258" s="65">
        <f t="shared" si="43"/>
        <v>0</v>
      </c>
      <c r="E258" s="65">
        <f t="shared" si="43"/>
        <v>0</v>
      </c>
      <c r="F258" s="60">
        <f t="shared" si="44"/>
        <v>0</v>
      </c>
      <c r="G258" s="60">
        <f t="shared" si="44"/>
        <v>0</v>
      </c>
      <c r="H258" s="60">
        <f t="shared" si="47"/>
        <v>0</v>
      </c>
      <c r="I258" s="60">
        <f t="shared" si="48"/>
        <v>0</v>
      </c>
      <c r="J258" s="60">
        <f t="shared" si="49"/>
        <v>0</v>
      </c>
      <c r="K258" s="60">
        <f t="shared" si="50"/>
        <v>0</v>
      </c>
      <c r="L258" s="60">
        <f t="shared" si="51"/>
        <v>0</v>
      </c>
      <c r="M258" s="60">
        <f t="shared" ca="1" si="45"/>
        <v>-2.4804322692759161E-4</v>
      </c>
      <c r="N258" s="60">
        <f t="shared" ca="1" si="52"/>
        <v>0</v>
      </c>
      <c r="O258" s="74">
        <f t="shared" ca="1" si="53"/>
        <v>0</v>
      </c>
      <c r="P258" s="60">
        <f t="shared" ca="1" si="54"/>
        <v>0</v>
      </c>
      <c r="Q258" s="60">
        <f t="shared" ca="1" si="55"/>
        <v>0</v>
      </c>
      <c r="R258" s="29">
        <f t="shared" ca="1" si="46"/>
        <v>2.4804322692759161E-4</v>
      </c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</row>
    <row r="259" spans="1:35" x14ac:dyDescent="0.2">
      <c r="A259" s="64"/>
      <c r="B259" s="64"/>
      <c r="C259" s="64"/>
      <c r="D259" s="65">
        <f t="shared" si="43"/>
        <v>0</v>
      </c>
      <c r="E259" s="65">
        <f t="shared" si="43"/>
        <v>0</v>
      </c>
      <c r="F259" s="60">
        <f t="shared" si="44"/>
        <v>0</v>
      </c>
      <c r="G259" s="60">
        <f t="shared" si="44"/>
        <v>0</v>
      </c>
      <c r="H259" s="60">
        <f t="shared" si="47"/>
        <v>0</v>
      </c>
      <c r="I259" s="60">
        <f t="shared" si="48"/>
        <v>0</v>
      </c>
      <c r="J259" s="60">
        <f t="shared" si="49"/>
        <v>0</v>
      </c>
      <c r="K259" s="60">
        <f t="shared" si="50"/>
        <v>0</v>
      </c>
      <c r="L259" s="60">
        <f t="shared" si="51"/>
        <v>0</v>
      </c>
      <c r="M259" s="60">
        <f t="shared" ca="1" si="45"/>
        <v>-2.4804322692759161E-4</v>
      </c>
      <c r="N259" s="60">
        <f t="shared" ca="1" si="52"/>
        <v>0</v>
      </c>
      <c r="O259" s="74">
        <f t="shared" ca="1" si="53"/>
        <v>0</v>
      </c>
      <c r="P259" s="60">
        <f t="shared" ca="1" si="54"/>
        <v>0</v>
      </c>
      <c r="Q259" s="60">
        <f t="shared" ca="1" si="55"/>
        <v>0</v>
      </c>
      <c r="R259" s="29">
        <f t="shared" ca="1" si="46"/>
        <v>2.4804322692759161E-4</v>
      </c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</row>
    <row r="260" spans="1:35" x14ac:dyDescent="0.2">
      <c r="A260" s="64"/>
      <c r="B260" s="64"/>
      <c r="C260" s="64"/>
      <c r="D260" s="65">
        <f t="shared" si="43"/>
        <v>0</v>
      </c>
      <c r="E260" s="65">
        <f t="shared" si="43"/>
        <v>0</v>
      </c>
      <c r="F260" s="60">
        <f t="shared" si="44"/>
        <v>0</v>
      </c>
      <c r="G260" s="60">
        <f t="shared" si="44"/>
        <v>0</v>
      </c>
      <c r="H260" s="60">
        <f t="shared" si="47"/>
        <v>0</v>
      </c>
      <c r="I260" s="60">
        <f t="shared" si="48"/>
        <v>0</v>
      </c>
      <c r="J260" s="60">
        <f t="shared" si="49"/>
        <v>0</v>
      </c>
      <c r="K260" s="60">
        <f t="shared" si="50"/>
        <v>0</v>
      </c>
      <c r="L260" s="60">
        <f t="shared" si="51"/>
        <v>0</v>
      </c>
      <c r="M260" s="60">
        <f t="shared" ca="1" si="45"/>
        <v>-2.4804322692759161E-4</v>
      </c>
      <c r="N260" s="60">
        <f t="shared" ca="1" si="52"/>
        <v>0</v>
      </c>
      <c r="O260" s="74">
        <f t="shared" ca="1" si="53"/>
        <v>0</v>
      </c>
      <c r="P260" s="60">
        <f t="shared" ca="1" si="54"/>
        <v>0</v>
      </c>
      <c r="Q260" s="60">
        <f t="shared" ca="1" si="55"/>
        <v>0</v>
      </c>
      <c r="R260" s="29">
        <f t="shared" ca="1" si="46"/>
        <v>2.4804322692759161E-4</v>
      </c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</row>
    <row r="261" spans="1:35" x14ac:dyDescent="0.2">
      <c r="A261" s="64"/>
      <c r="B261" s="64"/>
      <c r="C261" s="64"/>
      <c r="D261" s="65">
        <f t="shared" si="43"/>
        <v>0</v>
      </c>
      <c r="E261" s="65">
        <f t="shared" si="43"/>
        <v>0</v>
      </c>
      <c r="F261" s="60">
        <f t="shared" si="44"/>
        <v>0</v>
      </c>
      <c r="G261" s="60">
        <f t="shared" si="44"/>
        <v>0</v>
      </c>
      <c r="H261" s="60">
        <f t="shared" si="47"/>
        <v>0</v>
      </c>
      <c r="I261" s="60">
        <f t="shared" si="48"/>
        <v>0</v>
      </c>
      <c r="J261" s="60">
        <f t="shared" si="49"/>
        <v>0</v>
      </c>
      <c r="K261" s="60">
        <f t="shared" si="50"/>
        <v>0</v>
      </c>
      <c r="L261" s="60">
        <f t="shared" si="51"/>
        <v>0</v>
      </c>
      <c r="M261" s="60">
        <f t="shared" ca="1" si="45"/>
        <v>-2.4804322692759161E-4</v>
      </c>
      <c r="N261" s="60">
        <f t="shared" ca="1" si="52"/>
        <v>0</v>
      </c>
      <c r="O261" s="74">
        <f t="shared" ca="1" si="53"/>
        <v>0</v>
      </c>
      <c r="P261" s="60">
        <f t="shared" ca="1" si="54"/>
        <v>0</v>
      </c>
      <c r="Q261" s="60">
        <f t="shared" ca="1" si="55"/>
        <v>0</v>
      </c>
      <c r="R261" s="29">
        <f t="shared" ca="1" si="46"/>
        <v>2.4804322692759161E-4</v>
      </c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</row>
    <row r="262" spans="1:35" x14ac:dyDescent="0.2">
      <c r="A262" s="64"/>
      <c r="B262" s="64"/>
      <c r="C262" s="64"/>
      <c r="D262" s="65">
        <f t="shared" si="43"/>
        <v>0</v>
      </c>
      <c r="E262" s="65">
        <f t="shared" si="43"/>
        <v>0</v>
      </c>
      <c r="F262" s="60">
        <f t="shared" si="44"/>
        <v>0</v>
      </c>
      <c r="G262" s="60">
        <f t="shared" si="44"/>
        <v>0</v>
      </c>
      <c r="H262" s="60">
        <f t="shared" si="47"/>
        <v>0</v>
      </c>
      <c r="I262" s="60">
        <f t="shared" si="48"/>
        <v>0</v>
      </c>
      <c r="J262" s="60">
        <f t="shared" si="49"/>
        <v>0</v>
      </c>
      <c r="K262" s="60">
        <f t="shared" si="50"/>
        <v>0</v>
      </c>
      <c r="L262" s="60">
        <f t="shared" si="51"/>
        <v>0</v>
      </c>
      <c r="M262" s="60">
        <f t="shared" ca="1" si="45"/>
        <v>-2.4804322692759161E-4</v>
      </c>
      <c r="N262" s="60">
        <f t="shared" ca="1" si="52"/>
        <v>0</v>
      </c>
      <c r="O262" s="74">
        <f t="shared" ca="1" si="53"/>
        <v>0</v>
      </c>
      <c r="P262" s="60">
        <f t="shared" ca="1" si="54"/>
        <v>0</v>
      </c>
      <c r="Q262" s="60">
        <f t="shared" ca="1" si="55"/>
        <v>0</v>
      </c>
      <c r="R262" s="29">
        <f t="shared" ca="1" si="46"/>
        <v>2.4804322692759161E-4</v>
      </c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</row>
    <row r="263" spans="1:35" x14ac:dyDescent="0.2">
      <c r="A263" s="64"/>
      <c r="B263" s="64"/>
      <c r="C263" s="64"/>
      <c r="D263" s="65">
        <f t="shared" si="43"/>
        <v>0</v>
      </c>
      <c r="E263" s="65">
        <f t="shared" si="43"/>
        <v>0</v>
      </c>
      <c r="F263" s="60">
        <f t="shared" si="44"/>
        <v>0</v>
      </c>
      <c r="G263" s="60">
        <f t="shared" si="44"/>
        <v>0</v>
      </c>
      <c r="H263" s="60">
        <f t="shared" si="47"/>
        <v>0</v>
      </c>
      <c r="I263" s="60">
        <f t="shared" si="48"/>
        <v>0</v>
      </c>
      <c r="J263" s="60">
        <f t="shared" si="49"/>
        <v>0</v>
      </c>
      <c r="K263" s="60">
        <f t="shared" si="50"/>
        <v>0</v>
      </c>
      <c r="L263" s="60">
        <f t="shared" si="51"/>
        <v>0</v>
      </c>
      <c r="M263" s="60">
        <f t="shared" ca="1" si="45"/>
        <v>-2.4804322692759161E-4</v>
      </c>
      <c r="N263" s="60">
        <f t="shared" ca="1" si="52"/>
        <v>0</v>
      </c>
      <c r="O263" s="74">
        <f t="shared" ca="1" si="53"/>
        <v>0</v>
      </c>
      <c r="P263" s="60">
        <f t="shared" ca="1" si="54"/>
        <v>0</v>
      </c>
      <c r="Q263" s="60">
        <f t="shared" ca="1" si="55"/>
        <v>0</v>
      </c>
      <c r="R263" s="29">
        <f t="shared" ca="1" si="46"/>
        <v>2.4804322692759161E-4</v>
      </c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</row>
    <row r="264" spans="1:35" x14ac:dyDescent="0.2">
      <c r="A264" s="64"/>
      <c r="B264" s="64"/>
      <c r="C264" s="64"/>
      <c r="D264" s="65">
        <f t="shared" si="43"/>
        <v>0</v>
      </c>
      <c r="E264" s="65">
        <f t="shared" si="43"/>
        <v>0</v>
      </c>
      <c r="F264" s="60">
        <f t="shared" si="44"/>
        <v>0</v>
      </c>
      <c r="G264" s="60">
        <f t="shared" si="44"/>
        <v>0</v>
      </c>
      <c r="H264" s="60">
        <f t="shared" si="47"/>
        <v>0</v>
      </c>
      <c r="I264" s="60">
        <f t="shared" si="48"/>
        <v>0</v>
      </c>
      <c r="J264" s="60">
        <f t="shared" si="49"/>
        <v>0</v>
      </c>
      <c r="K264" s="60">
        <f t="shared" si="50"/>
        <v>0</v>
      </c>
      <c r="L264" s="60">
        <f t="shared" si="51"/>
        <v>0</v>
      </c>
      <c r="M264" s="60">
        <f t="shared" ca="1" si="45"/>
        <v>-2.4804322692759161E-4</v>
      </c>
      <c r="N264" s="60">
        <f t="shared" ca="1" si="52"/>
        <v>0</v>
      </c>
      <c r="O264" s="74">
        <f t="shared" ca="1" si="53"/>
        <v>0</v>
      </c>
      <c r="P264" s="60">
        <f t="shared" ca="1" si="54"/>
        <v>0</v>
      </c>
      <c r="Q264" s="60">
        <f t="shared" ca="1" si="55"/>
        <v>0</v>
      </c>
      <c r="R264" s="29">
        <f t="shared" ca="1" si="46"/>
        <v>2.4804322692759161E-4</v>
      </c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</row>
    <row r="265" spans="1:35" x14ac:dyDescent="0.2">
      <c r="A265" s="64"/>
      <c r="B265" s="64"/>
      <c r="C265" s="64"/>
      <c r="D265" s="65">
        <f t="shared" si="43"/>
        <v>0</v>
      </c>
      <c r="E265" s="65">
        <f t="shared" si="43"/>
        <v>0</v>
      </c>
      <c r="F265" s="60">
        <f t="shared" si="44"/>
        <v>0</v>
      </c>
      <c r="G265" s="60">
        <f t="shared" si="44"/>
        <v>0</v>
      </c>
      <c r="H265" s="60">
        <f t="shared" si="47"/>
        <v>0</v>
      </c>
      <c r="I265" s="60">
        <f t="shared" si="48"/>
        <v>0</v>
      </c>
      <c r="J265" s="60">
        <f t="shared" si="49"/>
        <v>0</v>
      </c>
      <c r="K265" s="60">
        <f t="shared" si="50"/>
        <v>0</v>
      </c>
      <c r="L265" s="60">
        <f t="shared" si="51"/>
        <v>0</v>
      </c>
      <c r="M265" s="60">
        <f t="shared" ca="1" si="45"/>
        <v>-2.4804322692759161E-4</v>
      </c>
      <c r="N265" s="60">
        <f t="shared" ca="1" si="52"/>
        <v>0</v>
      </c>
      <c r="O265" s="74">
        <f t="shared" ca="1" si="53"/>
        <v>0</v>
      </c>
      <c r="P265" s="60">
        <f t="shared" ca="1" si="54"/>
        <v>0</v>
      </c>
      <c r="Q265" s="60">
        <f t="shared" ca="1" si="55"/>
        <v>0</v>
      </c>
      <c r="R265" s="29">
        <f t="shared" ca="1" si="46"/>
        <v>2.4804322692759161E-4</v>
      </c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</row>
    <row r="266" spans="1:35" x14ac:dyDescent="0.2">
      <c r="A266" s="64"/>
      <c r="B266" s="64"/>
      <c r="C266" s="64"/>
      <c r="D266" s="65">
        <f t="shared" si="43"/>
        <v>0</v>
      </c>
      <c r="E266" s="65">
        <f t="shared" si="43"/>
        <v>0</v>
      </c>
      <c r="F266" s="60">
        <f t="shared" si="44"/>
        <v>0</v>
      </c>
      <c r="G266" s="60">
        <f t="shared" si="44"/>
        <v>0</v>
      </c>
      <c r="H266" s="60">
        <f t="shared" si="47"/>
        <v>0</v>
      </c>
      <c r="I266" s="60">
        <f t="shared" si="48"/>
        <v>0</v>
      </c>
      <c r="J266" s="60">
        <f t="shared" si="49"/>
        <v>0</v>
      </c>
      <c r="K266" s="60">
        <f t="shared" si="50"/>
        <v>0</v>
      </c>
      <c r="L266" s="60">
        <f t="shared" si="51"/>
        <v>0</v>
      </c>
      <c r="M266" s="60">
        <f t="shared" ca="1" si="45"/>
        <v>-2.4804322692759161E-4</v>
      </c>
      <c r="N266" s="60">
        <f t="shared" ca="1" si="52"/>
        <v>0</v>
      </c>
      <c r="O266" s="74">
        <f t="shared" ca="1" si="53"/>
        <v>0</v>
      </c>
      <c r="P266" s="60">
        <f t="shared" ca="1" si="54"/>
        <v>0</v>
      </c>
      <c r="Q266" s="60">
        <f t="shared" ca="1" si="55"/>
        <v>0</v>
      </c>
      <c r="R266" s="29">
        <f t="shared" ca="1" si="46"/>
        <v>2.4804322692759161E-4</v>
      </c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</row>
    <row r="267" spans="1:35" x14ac:dyDescent="0.2">
      <c r="A267" s="64"/>
      <c r="B267" s="64"/>
      <c r="C267" s="64"/>
      <c r="D267" s="65">
        <f t="shared" si="43"/>
        <v>0</v>
      </c>
      <c r="E267" s="65">
        <f t="shared" si="43"/>
        <v>0</v>
      </c>
      <c r="F267" s="60">
        <f t="shared" si="44"/>
        <v>0</v>
      </c>
      <c r="G267" s="60">
        <f t="shared" si="44"/>
        <v>0</v>
      </c>
      <c r="H267" s="60">
        <f t="shared" si="47"/>
        <v>0</v>
      </c>
      <c r="I267" s="60">
        <f t="shared" si="48"/>
        <v>0</v>
      </c>
      <c r="J267" s="60">
        <f t="shared" si="49"/>
        <v>0</v>
      </c>
      <c r="K267" s="60">
        <f t="shared" si="50"/>
        <v>0</v>
      </c>
      <c r="L267" s="60">
        <f t="shared" si="51"/>
        <v>0</v>
      </c>
      <c r="M267" s="60">
        <f t="shared" ca="1" si="45"/>
        <v>-2.4804322692759161E-4</v>
      </c>
      <c r="N267" s="60">
        <f t="shared" ca="1" si="52"/>
        <v>0</v>
      </c>
      <c r="O267" s="74">
        <f t="shared" ca="1" si="53"/>
        <v>0</v>
      </c>
      <c r="P267" s="60">
        <f t="shared" ca="1" si="54"/>
        <v>0</v>
      </c>
      <c r="Q267" s="60">
        <f t="shared" ca="1" si="55"/>
        <v>0</v>
      </c>
      <c r="R267" s="29">
        <f t="shared" ca="1" si="46"/>
        <v>2.4804322692759161E-4</v>
      </c>
      <c r="S267" s="29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  <c r="AI267" s="29"/>
    </row>
    <row r="268" spans="1:35" x14ac:dyDescent="0.2">
      <c r="A268" s="64"/>
      <c r="B268" s="64"/>
      <c r="C268" s="64"/>
      <c r="D268" s="65">
        <f t="shared" si="43"/>
        <v>0</v>
      </c>
      <c r="E268" s="65">
        <f t="shared" si="43"/>
        <v>0</v>
      </c>
      <c r="F268" s="60">
        <f t="shared" si="44"/>
        <v>0</v>
      </c>
      <c r="G268" s="60">
        <f t="shared" si="44"/>
        <v>0</v>
      </c>
      <c r="H268" s="60">
        <f t="shared" si="47"/>
        <v>0</v>
      </c>
      <c r="I268" s="60">
        <f t="shared" si="48"/>
        <v>0</v>
      </c>
      <c r="J268" s="60">
        <f t="shared" si="49"/>
        <v>0</v>
      </c>
      <c r="K268" s="60">
        <f t="shared" si="50"/>
        <v>0</v>
      </c>
      <c r="L268" s="60">
        <f t="shared" si="51"/>
        <v>0</v>
      </c>
      <c r="M268" s="60">
        <f t="shared" ca="1" si="45"/>
        <v>-2.4804322692759161E-4</v>
      </c>
      <c r="N268" s="60">
        <f t="shared" ca="1" si="52"/>
        <v>0</v>
      </c>
      <c r="O268" s="74">
        <f t="shared" ca="1" si="53"/>
        <v>0</v>
      </c>
      <c r="P268" s="60">
        <f t="shared" ca="1" si="54"/>
        <v>0</v>
      </c>
      <c r="Q268" s="60">
        <f t="shared" ca="1" si="55"/>
        <v>0</v>
      </c>
      <c r="R268" s="29">
        <f t="shared" ca="1" si="46"/>
        <v>2.4804322692759161E-4</v>
      </c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29"/>
    </row>
    <row r="269" spans="1:35" x14ac:dyDescent="0.2">
      <c r="A269" s="64"/>
      <c r="B269" s="64"/>
      <c r="C269" s="64"/>
      <c r="D269" s="65">
        <f t="shared" si="43"/>
        <v>0</v>
      </c>
      <c r="E269" s="65">
        <f t="shared" si="43"/>
        <v>0</v>
      </c>
      <c r="F269" s="60">
        <f t="shared" si="44"/>
        <v>0</v>
      </c>
      <c r="G269" s="60">
        <f t="shared" si="44"/>
        <v>0</v>
      </c>
      <c r="H269" s="60">
        <f t="shared" si="47"/>
        <v>0</v>
      </c>
      <c r="I269" s="60">
        <f t="shared" si="48"/>
        <v>0</v>
      </c>
      <c r="J269" s="60">
        <f t="shared" si="49"/>
        <v>0</v>
      </c>
      <c r="K269" s="60">
        <f t="shared" si="50"/>
        <v>0</v>
      </c>
      <c r="L269" s="60">
        <f t="shared" si="51"/>
        <v>0</v>
      </c>
      <c r="M269" s="60">
        <f t="shared" ca="1" si="45"/>
        <v>-2.4804322692759161E-4</v>
      </c>
      <c r="N269" s="60">
        <f t="shared" ca="1" si="52"/>
        <v>0</v>
      </c>
      <c r="O269" s="74">
        <f t="shared" ca="1" si="53"/>
        <v>0</v>
      </c>
      <c r="P269" s="60">
        <f t="shared" ca="1" si="54"/>
        <v>0</v>
      </c>
      <c r="Q269" s="60">
        <f t="shared" ca="1" si="55"/>
        <v>0</v>
      </c>
      <c r="R269" s="29">
        <f t="shared" ca="1" si="46"/>
        <v>2.4804322692759161E-4</v>
      </c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</row>
    <row r="270" spans="1:35" x14ac:dyDescent="0.2">
      <c r="A270" s="64"/>
      <c r="B270" s="64"/>
      <c r="C270" s="64"/>
      <c r="D270" s="65">
        <f t="shared" si="43"/>
        <v>0</v>
      </c>
      <c r="E270" s="65">
        <f t="shared" si="43"/>
        <v>0</v>
      </c>
      <c r="F270" s="60">
        <f t="shared" si="44"/>
        <v>0</v>
      </c>
      <c r="G270" s="60">
        <f t="shared" si="44"/>
        <v>0</v>
      </c>
      <c r="H270" s="60">
        <f t="shared" si="47"/>
        <v>0</v>
      </c>
      <c r="I270" s="60">
        <f t="shared" si="48"/>
        <v>0</v>
      </c>
      <c r="J270" s="60">
        <f t="shared" si="49"/>
        <v>0</v>
      </c>
      <c r="K270" s="60">
        <f t="shared" si="50"/>
        <v>0</v>
      </c>
      <c r="L270" s="60">
        <f t="shared" si="51"/>
        <v>0</v>
      </c>
      <c r="M270" s="60">
        <f t="shared" ca="1" si="45"/>
        <v>-2.4804322692759161E-4</v>
      </c>
      <c r="N270" s="60">
        <f t="shared" ca="1" si="52"/>
        <v>0</v>
      </c>
      <c r="O270" s="74">
        <f t="shared" ca="1" si="53"/>
        <v>0</v>
      </c>
      <c r="P270" s="60">
        <f t="shared" ca="1" si="54"/>
        <v>0</v>
      </c>
      <c r="Q270" s="60">
        <f t="shared" ca="1" si="55"/>
        <v>0</v>
      </c>
      <c r="R270" s="29">
        <f t="shared" ca="1" si="46"/>
        <v>2.4804322692759161E-4</v>
      </c>
      <c r="S270" s="29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29"/>
      <c r="AI270" s="29"/>
    </row>
    <row r="271" spans="1:35" x14ac:dyDescent="0.2">
      <c r="A271" s="64"/>
      <c r="B271" s="64"/>
      <c r="C271" s="64"/>
      <c r="D271" s="65">
        <f t="shared" si="43"/>
        <v>0</v>
      </c>
      <c r="E271" s="65">
        <f t="shared" si="43"/>
        <v>0</v>
      </c>
      <c r="F271" s="60">
        <f t="shared" si="44"/>
        <v>0</v>
      </c>
      <c r="G271" s="60">
        <f t="shared" si="44"/>
        <v>0</v>
      </c>
      <c r="H271" s="60">
        <f t="shared" si="47"/>
        <v>0</v>
      </c>
      <c r="I271" s="60">
        <f t="shared" si="48"/>
        <v>0</v>
      </c>
      <c r="J271" s="60">
        <f t="shared" si="49"/>
        <v>0</v>
      </c>
      <c r="K271" s="60">
        <f t="shared" si="50"/>
        <v>0</v>
      </c>
      <c r="L271" s="60">
        <f t="shared" si="51"/>
        <v>0</v>
      </c>
      <c r="M271" s="60">
        <f t="shared" ca="1" si="45"/>
        <v>-2.4804322692759161E-4</v>
      </c>
      <c r="N271" s="60">
        <f t="shared" ca="1" si="52"/>
        <v>0</v>
      </c>
      <c r="O271" s="74">
        <f t="shared" ca="1" si="53"/>
        <v>0</v>
      </c>
      <c r="P271" s="60">
        <f t="shared" ca="1" si="54"/>
        <v>0</v>
      </c>
      <c r="Q271" s="60">
        <f t="shared" ca="1" si="55"/>
        <v>0</v>
      </c>
      <c r="R271" s="29">
        <f t="shared" ca="1" si="46"/>
        <v>2.4804322692759161E-4</v>
      </c>
      <c r="S271" s="29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29"/>
    </row>
    <row r="272" spans="1:35" x14ac:dyDescent="0.2">
      <c r="A272" s="64"/>
      <c r="B272" s="64"/>
      <c r="C272" s="64"/>
      <c r="D272" s="65">
        <f t="shared" si="43"/>
        <v>0</v>
      </c>
      <c r="E272" s="65">
        <f t="shared" si="43"/>
        <v>0</v>
      </c>
      <c r="F272" s="60">
        <f t="shared" si="44"/>
        <v>0</v>
      </c>
      <c r="G272" s="60">
        <f t="shared" si="44"/>
        <v>0</v>
      </c>
      <c r="H272" s="60">
        <f t="shared" si="47"/>
        <v>0</v>
      </c>
      <c r="I272" s="60">
        <f t="shared" si="48"/>
        <v>0</v>
      </c>
      <c r="J272" s="60">
        <f t="shared" si="49"/>
        <v>0</v>
      </c>
      <c r="K272" s="60">
        <f t="shared" si="50"/>
        <v>0</v>
      </c>
      <c r="L272" s="60">
        <f t="shared" si="51"/>
        <v>0</v>
      </c>
      <c r="M272" s="60">
        <f t="shared" ca="1" si="45"/>
        <v>-2.4804322692759161E-4</v>
      </c>
      <c r="N272" s="60">
        <f t="shared" ca="1" si="52"/>
        <v>0</v>
      </c>
      <c r="O272" s="74">
        <f t="shared" ca="1" si="53"/>
        <v>0</v>
      </c>
      <c r="P272" s="60">
        <f t="shared" ca="1" si="54"/>
        <v>0</v>
      </c>
      <c r="Q272" s="60">
        <f t="shared" ca="1" si="55"/>
        <v>0</v>
      </c>
      <c r="R272" s="29">
        <f t="shared" ca="1" si="46"/>
        <v>2.4804322692759161E-4</v>
      </c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I272" s="29"/>
    </row>
    <row r="273" spans="1:35" x14ac:dyDescent="0.2">
      <c r="A273" s="64"/>
      <c r="B273" s="64"/>
      <c r="C273" s="64"/>
      <c r="D273" s="65">
        <f t="shared" ref="D273:E336" si="56">A273/A$18</f>
        <v>0</v>
      </c>
      <c r="E273" s="65">
        <f t="shared" si="56"/>
        <v>0</v>
      </c>
      <c r="F273" s="60">
        <f t="shared" ref="F273:G336" si="57">$C273*D273</f>
        <v>0</v>
      </c>
      <c r="G273" s="60">
        <f t="shared" si="57"/>
        <v>0</v>
      </c>
      <c r="H273" s="60">
        <f t="shared" si="47"/>
        <v>0</v>
      </c>
      <c r="I273" s="60">
        <f t="shared" si="48"/>
        <v>0</v>
      </c>
      <c r="J273" s="60">
        <f t="shared" si="49"/>
        <v>0</v>
      </c>
      <c r="K273" s="60">
        <f t="shared" si="50"/>
        <v>0</v>
      </c>
      <c r="L273" s="60">
        <f t="shared" si="51"/>
        <v>0</v>
      </c>
      <c r="M273" s="60">
        <f t="shared" ca="1" si="45"/>
        <v>-2.4804322692759161E-4</v>
      </c>
      <c r="N273" s="60">
        <f t="shared" ca="1" si="52"/>
        <v>0</v>
      </c>
      <c r="O273" s="74">
        <f t="shared" ca="1" si="53"/>
        <v>0</v>
      </c>
      <c r="P273" s="60">
        <f t="shared" ca="1" si="54"/>
        <v>0</v>
      </c>
      <c r="Q273" s="60">
        <f t="shared" ca="1" si="55"/>
        <v>0</v>
      </c>
      <c r="R273" s="29">
        <f t="shared" ca="1" si="46"/>
        <v>2.4804322692759161E-4</v>
      </c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</row>
    <row r="274" spans="1:35" x14ac:dyDescent="0.2">
      <c r="A274" s="64"/>
      <c r="B274" s="64"/>
      <c r="C274" s="64"/>
      <c r="D274" s="65">
        <f t="shared" si="56"/>
        <v>0</v>
      </c>
      <c r="E274" s="65">
        <f t="shared" si="56"/>
        <v>0</v>
      </c>
      <c r="F274" s="60">
        <f t="shared" si="57"/>
        <v>0</v>
      </c>
      <c r="G274" s="60">
        <f t="shared" si="57"/>
        <v>0</v>
      </c>
      <c r="H274" s="60">
        <f t="shared" si="47"/>
        <v>0</v>
      </c>
      <c r="I274" s="60">
        <f t="shared" si="48"/>
        <v>0</v>
      </c>
      <c r="J274" s="60">
        <f t="shared" si="49"/>
        <v>0</v>
      </c>
      <c r="K274" s="60">
        <f t="shared" si="50"/>
        <v>0</v>
      </c>
      <c r="L274" s="60">
        <f t="shared" si="51"/>
        <v>0</v>
      </c>
      <c r="M274" s="60">
        <f t="shared" ca="1" si="45"/>
        <v>-2.4804322692759161E-4</v>
      </c>
      <c r="N274" s="60">
        <f t="shared" ca="1" si="52"/>
        <v>0</v>
      </c>
      <c r="O274" s="74">
        <f t="shared" ca="1" si="53"/>
        <v>0</v>
      </c>
      <c r="P274" s="60">
        <f t="shared" ca="1" si="54"/>
        <v>0</v>
      </c>
      <c r="Q274" s="60">
        <f t="shared" ca="1" si="55"/>
        <v>0</v>
      </c>
      <c r="R274" s="29">
        <f t="shared" ca="1" si="46"/>
        <v>2.4804322692759161E-4</v>
      </c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</row>
    <row r="275" spans="1:35" x14ac:dyDescent="0.2">
      <c r="A275" s="64"/>
      <c r="B275" s="64"/>
      <c r="C275" s="64"/>
      <c r="D275" s="65">
        <f t="shared" si="56"/>
        <v>0</v>
      </c>
      <c r="E275" s="65">
        <f t="shared" si="56"/>
        <v>0</v>
      </c>
      <c r="F275" s="60">
        <f t="shared" si="57"/>
        <v>0</v>
      </c>
      <c r="G275" s="60">
        <f t="shared" si="57"/>
        <v>0</v>
      </c>
      <c r="H275" s="60">
        <f t="shared" si="47"/>
        <v>0</v>
      </c>
      <c r="I275" s="60">
        <f t="shared" si="48"/>
        <v>0</v>
      </c>
      <c r="J275" s="60">
        <f t="shared" si="49"/>
        <v>0</v>
      </c>
      <c r="K275" s="60">
        <f t="shared" si="50"/>
        <v>0</v>
      </c>
      <c r="L275" s="60">
        <f t="shared" si="51"/>
        <v>0</v>
      </c>
      <c r="M275" s="60">
        <f t="shared" ca="1" si="45"/>
        <v>-2.4804322692759161E-4</v>
      </c>
      <c r="N275" s="60">
        <f t="shared" ca="1" si="52"/>
        <v>0</v>
      </c>
      <c r="O275" s="74">
        <f t="shared" ca="1" si="53"/>
        <v>0</v>
      </c>
      <c r="P275" s="60">
        <f t="shared" ca="1" si="54"/>
        <v>0</v>
      </c>
      <c r="Q275" s="60">
        <f t="shared" ca="1" si="55"/>
        <v>0</v>
      </c>
      <c r="R275" s="29">
        <f t="shared" ca="1" si="46"/>
        <v>2.4804322692759161E-4</v>
      </c>
      <c r="S275" s="29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29"/>
      <c r="AI275" s="29"/>
    </row>
    <row r="276" spans="1:35" x14ac:dyDescent="0.2">
      <c r="A276" s="64"/>
      <c r="B276" s="64"/>
      <c r="C276" s="64"/>
      <c r="D276" s="65">
        <f t="shared" si="56"/>
        <v>0</v>
      </c>
      <c r="E276" s="65">
        <f t="shared" si="56"/>
        <v>0</v>
      </c>
      <c r="F276" s="60">
        <f t="shared" si="57"/>
        <v>0</v>
      </c>
      <c r="G276" s="60">
        <f t="shared" si="57"/>
        <v>0</v>
      </c>
      <c r="H276" s="60">
        <f t="shared" si="47"/>
        <v>0</v>
      </c>
      <c r="I276" s="60">
        <f t="shared" si="48"/>
        <v>0</v>
      </c>
      <c r="J276" s="60">
        <f t="shared" si="49"/>
        <v>0</v>
      </c>
      <c r="K276" s="60">
        <f t="shared" si="50"/>
        <v>0</v>
      </c>
      <c r="L276" s="60">
        <f t="shared" si="51"/>
        <v>0</v>
      </c>
      <c r="M276" s="60">
        <f t="shared" ca="1" si="45"/>
        <v>-2.4804322692759161E-4</v>
      </c>
      <c r="N276" s="60">
        <f t="shared" ca="1" si="52"/>
        <v>0</v>
      </c>
      <c r="O276" s="74">
        <f t="shared" ca="1" si="53"/>
        <v>0</v>
      </c>
      <c r="P276" s="60">
        <f t="shared" ca="1" si="54"/>
        <v>0</v>
      </c>
      <c r="Q276" s="60">
        <f t="shared" ca="1" si="55"/>
        <v>0</v>
      </c>
      <c r="R276" s="29">
        <f t="shared" ca="1" si="46"/>
        <v>2.4804322692759161E-4</v>
      </c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</row>
    <row r="277" spans="1:35" x14ac:dyDescent="0.2">
      <c r="A277" s="64"/>
      <c r="B277" s="64"/>
      <c r="C277" s="64"/>
      <c r="D277" s="65">
        <f t="shared" si="56"/>
        <v>0</v>
      </c>
      <c r="E277" s="65">
        <f t="shared" si="56"/>
        <v>0</v>
      </c>
      <c r="F277" s="60">
        <f t="shared" si="57"/>
        <v>0</v>
      </c>
      <c r="G277" s="60">
        <f t="shared" si="57"/>
        <v>0</v>
      </c>
      <c r="H277" s="60">
        <f t="shared" si="47"/>
        <v>0</v>
      </c>
      <c r="I277" s="60">
        <f t="shared" si="48"/>
        <v>0</v>
      </c>
      <c r="J277" s="60">
        <f t="shared" si="49"/>
        <v>0</v>
      </c>
      <c r="K277" s="60">
        <f t="shared" si="50"/>
        <v>0</v>
      </c>
      <c r="L277" s="60">
        <f t="shared" si="51"/>
        <v>0</v>
      </c>
      <c r="M277" s="60">
        <f t="shared" ref="M277:M337" ca="1" si="58">+E$4+E$5*D277+E$6*D277^2</f>
        <v>-2.4804322692759161E-4</v>
      </c>
      <c r="N277" s="60">
        <f t="shared" ca="1" si="52"/>
        <v>0</v>
      </c>
      <c r="O277" s="74">
        <f t="shared" ca="1" si="53"/>
        <v>0</v>
      </c>
      <c r="P277" s="60">
        <f t="shared" ca="1" si="54"/>
        <v>0</v>
      </c>
      <c r="Q277" s="60">
        <f t="shared" ca="1" si="55"/>
        <v>0</v>
      </c>
      <c r="R277" s="29">
        <f t="shared" ref="R277:R337" ca="1" si="59">+E277-M277</f>
        <v>2.4804322692759161E-4</v>
      </c>
      <c r="S277" s="29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</row>
    <row r="278" spans="1:35" x14ac:dyDescent="0.2">
      <c r="A278" s="64"/>
      <c r="B278" s="64"/>
      <c r="C278" s="64"/>
      <c r="D278" s="65">
        <f t="shared" si="56"/>
        <v>0</v>
      </c>
      <c r="E278" s="65">
        <f t="shared" si="56"/>
        <v>0</v>
      </c>
      <c r="F278" s="60">
        <f t="shared" si="57"/>
        <v>0</v>
      </c>
      <c r="G278" s="60">
        <f t="shared" si="57"/>
        <v>0</v>
      </c>
      <c r="H278" s="60">
        <f t="shared" ref="H278:H336" si="60">C278*D278*D278</f>
        <v>0</v>
      </c>
      <c r="I278" s="60">
        <f t="shared" ref="I278:I336" si="61">C278*D278*D278*D278</f>
        <v>0</v>
      </c>
      <c r="J278" s="60">
        <f t="shared" ref="J278:J336" si="62">C278*D278*D278*D278*D278</f>
        <v>0</v>
      </c>
      <c r="K278" s="60">
        <f t="shared" ref="K278:K336" si="63">C278*E278*D278</f>
        <v>0</v>
      </c>
      <c r="L278" s="60">
        <f t="shared" ref="L278:L336" si="64">C278*E278*D278*D278</f>
        <v>0</v>
      </c>
      <c r="M278" s="60">
        <f t="shared" ca="1" si="58"/>
        <v>-2.4804322692759161E-4</v>
      </c>
      <c r="N278" s="60">
        <f t="shared" ref="N278:N336" ca="1" si="65">C278*(M278-E278)^2</f>
        <v>0</v>
      </c>
      <c r="O278" s="74">
        <f t="shared" ref="O278:O336" ca="1" si="66">(C278*O$1-O$2*F278+O$3*H278)^2</f>
        <v>0</v>
      </c>
      <c r="P278" s="60">
        <f t="shared" ref="P278:P336" ca="1" si="67">(-C278*O$2+O$4*F278-O$5*H278)^2</f>
        <v>0</v>
      </c>
      <c r="Q278" s="60">
        <f t="shared" ref="Q278:Q336" ca="1" si="68">+(C278*O$3-F278*O$5+H278*O$6)^2</f>
        <v>0</v>
      </c>
      <c r="R278" s="29">
        <f t="shared" ca="1" si="59"/>
        <v>2.4804322692759161E-4</v>
      </c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</row>
    <row r="279" spans="1:35" x14ac:dyDescent="0.2">
      <c r="A279" s="64"/>
      <c r="B279" s="64"/>
      <c r="C279" s="64"/>
      <c r="D279" s="65">
        <f t="shared" si="56"/>
        <v>0</v>
      </c>
      <c r="E279" s="65">
        <f t="shared" si="56"/>
        <v>0</v>
      </c>
      <c r="F279" s="60">
        <f t="shared" si="57"/>
        <v>0</v>
      </c>
      <c r="G279" s="60">
        <f t="shared" si="57"/>
        <v>0</v>
      </c>
      <c r="H279" s="60">
        <f t="shared" si="60"/>
        <v>0</v>
      </c>
      <c r="I279" s="60">
        <f t="shared" si="61"/>
        <v>0</v>
      </c>
      <c r="J279" s="60">
        <f t="shared" si="62"/>
        <v>0</v>
      </c>
      <c r="K279" s="60">
        <f t="shared" si="63"/>
        <v>0</v>
      </c>
      <c r="L279" s="60">
        <f t="shared" si="64"/>
        <v>0</v>
      </c>
      <c r="M279" s="60">
        <f t="shared" ca="1" si="58"/>
        <v>-2.4804322692759161E-4</v>
      </c>
      <c r="N279" s="60">
        <f t="shared" ca="1" si="65"/>
        <v>0</v>
      </c>
      <c r="O279" s="74">
        <f t="shared" ca="1" si="66"/>
        <v>0</v>
      </c>
      <c r="P279" s="60">
        <f t="shared" ca="1" si="67"/>
        <v>0</v>
      </c>
      <c r="Q279" s="60">
        <f t="shared" ca="1" si="68"/>
        <v>0</v>
      </c>
      <c r="R279" s="29">
        <f t="shared" ca="1" si="59"/>
        <v>2.4804322692759161E-4</v>
      </c>
      <c r="S279" s="29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29"/>
      <c r="AI279" s="29"/>
    </row>
    <row r="280" spans="1:35" x14ac:dyDescent="0.2">
      <c r="A280" s="64"/>
      <c r="B280" s="64"/>
      <c r="C280" s="64"/>
      <c r="D280" s="65">
        <f t="shared" si="56"/>
        <v>0</v>
      </c>
      <c r="E280" s="65">
        <f t="shared" si="56"/>
        <v>0</v>
      </c>
      <c r="F280" s="60">
        <f t="shared" si="57"/>
        <v>0</v>
      </c>
      <c r="G280" s="60">
        <f t="shared" si="57"/>
        <v>0</v>
      </c>
      <c r="H280" s="60">
        <f t="shared" si="60"/>
        <v>0</v>
      </c>
      <c r="I280" s="60">
        <f t="shared" si="61"/>
        <v>0</v>
      </c>
      <c r="J280" s="60">
        <f t="shared" si="62"/>
        <v>0</v>
      </c>
      <c r="K280" s="60">
        <f t="shared" si="63"/>
        <v>0</v>
      </c>
      <c r="L280" s="60">
        <f t="shared" si="64"/>
        <v>0</v>
      </c>
      <c r="M280" s="60">
        <f t="shared" ca="1" si="58"/>
        <v>-2.4804322692759161E-4</v>
      </c>
      <c r="N280" s="60">
        <f t="shared" ca="1" si="65"/>
        <v>0</v>
      </c>
      <c r="O280" s="74">
        <f t="shared" ca="1" si="66"/>
        <v>0</v>
      </c>
      <c r="P280" s="60">
        <f t="shared" ca="1" si="67"/>
        <v>0</v>
      </c>
      <c r="Q280" s="60">
        <f t="shared" ca="1" si="68"/>
        <v>0</v>
      </c>
      <c r="R280" s="29">
        <f t="shared" ca="1" si="59"/>
        <v>2.4804322692759161E-4</v>
      </c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29"/>
    </row>
    <row r="281" spans="1:35" x14ac:dyDescent="0.2">
      <c r="A281" s="64"/>
      <c r="B281" s="64"/>
      <c r="C281" s="64"/>
      <c r="D281" s="65">
        <f t="shared" si="56"/>
        <v>0</v>
      </c>
      <c r="E281" s="65">
        <f t="shared" si="56"/>
        <v>0</v>
      </c>
      <c r="F281" s="60">
        <f t="shared" si="57"/>
        <v>0</v>
      </c>
      <c r="G281" s="60">
        <f t="shared" si="57"/>
        <v>0</v>
      </c>
      <c r="H281" s="60">
        <f t="shared" si="60"/>
        <v>0</v>
      </c>
      <c r="I281" s="60">
        <f t="shared" si="61"/>
        <v>0</v>
      </c>
      <c r="J281" s="60">
        <f t="shared" si="62"/>
        <v>0</v>
      </c>
      <c r="K281" s="60">
        <f t="shared" si="63"/>
        <v>0</v>
      </c>
      <c r="L281" s="60">
        <f t="shared" si="64"/>
        <v>0</v>
      </c>
      <c r="M281" s="60">
        <f t="shared" ca="1" si="58"/>
        <v>-2.4804322692759161E-4</v>
      </c>
      <c r="N281" s="60">
        <f t="shared" ca="1" si="65"/>
        <v>0</v>
      </c>
      <c r="O281" s="74">
        <f t="shared" ca="1" si="66"/>
        <v>0</v>
      </c>
      <c r="P281" s="60">
        <f t="shared" ca="1" si="67"/>
        <v>0</v>
      </c>
      <c r="Q281" s="60">
        <f t="shared" ca="1" si="68"/>
        <v>0</v>
      </c>
      <c r="R281" s="29">
        <f t="shared" ca="1" si="59"/>
        <v>2.4804322692759161E-4</v>
      </c>
      <c r="S281" s="29"/>
      <c r="T281" s="29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29"/>
      <c r="AI281" s="29"/>
    </row>
    <row r="282" spans="1:35" x14ac:dyDescent="0.2">
      <c r="A282" s="64"/>
      <c r="B282" s="64"/>
      <c r="C282" s="64"/>
      <c r="D282" s="65">
        <f t="shared" si="56"/>
        <v>0</v>
      </c>
      <c r="E282" s="65">
        <f t="shared" si="56"/>
        <v>0</v>
      </c>
      <c r="F282" s="60">
        <f t="shared" si="57"/>
        <v>0</v>
      </c>
      <c r="G282" s="60">
        <f t="shared" si="57"/>
        <v>0</v>
      </c>
      <c r="H282" s="60">
        <f t="shared" si="60"/>
        <v>0</v>
      </c>
      <c r="I282" s="60">
        <f t="shared" si="61"/>
        <v>0</v>
      </c>
      <c r="J282" s="60">
        <f t="shared" si="62"/>
        <v>0</v>
      </c>
      <c r="K282" s="60">
        <f t="shared" si="63"/>
        <v>0</v>
      </c>
      <c r="L282" s="60">
        <f t="shared" si="64"/>
        <v>0</v>
      </c>
      <c r="M282" s="60">
        <f t="shared" ca="1" si="58"/>
        <v>-2.4804322692759161E-4</v>
      </c>
      <c r="N282" s="60">
        <f t="shared" ca="1" si="65"/>
        <v>0</v>
      </c>
      <c r="O282" s="74">
        <f t="shared" ca="1" si="66"/>
        <v>0</v>
      </c>
      <c r="P282" s="60">
        <f t="shared" ca="1" si="67"/>
        <v>0</v>
      </c>
      <c r="Q282" s="60">
        <f t="shared" ca="1" si="68"/>
        <v>0</v>
      </c>
      <c r="R282" s="29">
        <f t="shared" ca="1" si="59"/>
        <v>2.4804322692759161E-4</v>
      </c>
      <c r="S282" s="29"/>
      <c r="T282" s="29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  <c r="AH282" s="29"/>
      <c r="AI282" s="29"/>
    </row>
    <row r="283" spans="1:35" x14ac:dyDescent="0.2">
      <c r="A283" s="64"/>
      <c r="B283" s="64"/>
      <c r="C283" s="64"/>
      <c r="D283" s="65">
        <f t="shared" si="56"/>
        <v>0</v>
      </c>
      <c r="E283" s="65">
        <f t="shared" si="56"/>
        <v>0</v>
      </c>
      <c r="F283" s="60">
        <f t="shared" si="57"/>
        <v>0</v>
      </c>
      <c r="G283" s="60">
        <f t="shared" si="57"/>
        <v>0</v>
      </c>
      <c r="H283" s="60">
        <f t="shared" si="60"/>
        <v>0</v>
      </c>
      <c r="I283" s="60">
        <f t="shared" si="61"/>
        <v>0</v>
      </c>
      <c r="J283" s="60">
        <f t="shared" si="62"/>
        <v>0</v>
      </c>
      <c r="K283" s="60">
        <f t="shared" si="63"/>
        <v>0</v>
      </c>
      <c r="L283" s="60">
        <f t="shared" si="64"/>
        <v>0</v>
      </c>
      <c r="M283" s="60">
        <f t="shared" ca="1" si="58"/>
        <v>-2.4804322692759161E-4</v>
      </c>
      <c r="N283" s="60">
        <f t="shared" ca="1" si="65"/>
        <v>0</v>
      </c>
      <c r="O283" s="74">
        <f t="shared" ca="1" si="66"/>
        <v>0</v>
      </c>
      <c r="P283" s="60">
        <f t="shared" ca="1" si="67"/>
        <v>0</v>
      </c>
      <c r="Q283" s="60">
        <f t="shared" ca="1" si="68"/>
        <v>0</v>
      </c>
      <c r="R283" s="29">
        <f t="shared" ca="1" si="59"/>
        <v>2.4804322692759161E-4</v>
      </c>
      <c r="S283" s="29"/>
      <c r="T283" s="29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29"/>
      <c r="AH283" s="29"/>
      <c r="AI283" s="29"/>
    </row>
    <row r="284" spans="1:35" x14ac:dyDescent="0.2">
      <c r="A284" s="64"/>
      <c r="B284" s="64"/>
      <c r="C284" s="64"/>
      <c r="D284" s="65">
        <f t="shared" si="56"/>
        <v>0</v>
      </c>
      <c r="E284" s="65">
        <f t="shared" si="56"/>
        <v>0</v>
      </c>
      <c r="F284" s="60">
        <f t="shared" si="57"/>
        <v>0</v>
      </c>
      <c r="G284" s="60">
        <f t="shared" si="57"/>
        <v>0</v>
      </c>
      <c r="H284" s="60">
        <f t="shared" si="60"/>
        <v>0</v>
      </c>
      <c r="I284" s="60">
        <f t="shared" si="61"/>
        <v>0</v>
      </c>
      <c r="J284" s="60">
        <f t="shared" si="62"/>
        <v>0</v>
      </c>
      <c r="K284" s="60">
        <f t="shared" si="63"/>
        <v>0</v>
      </c>
      <c r="L284" s="60">
        <f t="shared" si="64"/>
        <v>0</v>
      </c>
      <c r="M284" s="60">
        <f t="shared" ca="1" si="58"/>
        <v>-2.4804322692759161E-4</v>
      </c>
      <c r="N284" s="60">
        <f t="shared" ca="1" si="65"/>
        <v>0</v>
      </c>
      <c r="O284" s="74">
        <f t="shared" ca="1" si="66"/>
        <v>0</v>
      </c>
      <c r="P284" s="60">
        <f t="shared" ca="1" si="67"/>
        <v>0</v>
      </c>
      <c r="Q284" s="60">
        <f t="shared" ca="1" si="68"/>
        <v>0</v>
      </c>
      <c r="R284" s="29">
        <f t="shared" ca="1" si="59"/>
        <v>2.4804322692759161E-4</v>
      </c>
      <c r="S284" s="29"/>
      <c r="T284" s="29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29"/>
      <c r="AH284" s="29"/>
      <c r="AI284" s="29"/>
    </row>
    <row r="285" spans="1:35" x14ac:dyDescent="0.2">
      <c r="A285" s="64"/>
      <c r="B285" s="64"/>
      <c r="C285" s="64"/>
      <c r="D285" s="65">
        <f t="shared" si="56"/>
        <v>0</v>
      </c>
      <c r="E285" s="65">
        <f t="shared" si="56"/>
        <v>0</v>
      </c>
      <c r="F285" s="60">
        <f t="shared" si="57"/>
        <v>0</v>
      </c>
      <c r="G285" s="60">
        <f t="shared" si="57"/>
        <v>0</v>
      </c>
      <c r="H285" s="60">
        <f t="shared" si="60"/>
        <v>0</v>
      </c>
      <c r="I285" s="60">
        <f t="shared" si="61"/>
        <v>0</v>
      </c>
      <c r="J285" s="60">
        <f t="shared" si="62"/>
        <v>0</v>
      </c>
      <c r="K285" s="60">
        <f t="shared" si="63"/>
        <v>0</v>
      </c>
      <c r="L285" s="60">
        <f t="shared" si="64"/>
        <v>0</v>
      </c>
      <c r="M285" s="60">
        <f t="shared" ca="1" si="58"/>
        <v>-2.4804322692759161E-4</v>
      </c>
      <c r="N285" s="60">
        <f t="shared" ca="1" si="65"/>
        <v>0</v>
      </c>
      <c r="O285" s="74">
        <f t="shared" ca="1" si="66"/>
        <v>0</v>
      </c>
      <c r="P285" s="60">
        <f t="shared" ca="1" si="67"/>
        <v>0</v>
      </c>
      <c r="Q285" s="60">
        <f t="shared" ca="1" si="68"/>
        <v>0</v>
      </c>
      <c r="R285" s="29">
        <f t="shared" ca="1" si="59"/>
        <v>2.4804322692759161E-4</v>
      </c>
      <c r="S285" s="29"/>
      <c r="T285" s="29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29"/>
    </row>
    <row r="286" spans="1:35" x14ac:dyDescent="0.2">
      <c r="A286" s="64"/>
      <c r="B286" s="64"/>
      <c r="C286" s="64"/>
      <c r="D286" s="65">
        <f t="shared" si="56"/>
        <v>0</v>
      </c>
      <c r="E286" s="65">
        <f t="shared" si="56"/>
        <v>0</v>
      </c>
      <c r="F286" s="60">
        <f t="shared" si="57"/>
        <v>0</v>
      </c>
      <c r="G286" s="60">
        <f t="shared" si="57"/>
        <v>0</v>
      </c>
      <c r="H286" s="60">
        <f t="shared" si="60"/>
        <v>0</v>
      </c>
      <c r="I286" s="60">
        <f t="shared" si="61"/>
        <v>0</v>
      </c>
      <c r="J286" s="60">
        <f t="shared" si="62"/>
        <v>0</v>
      </c>
      <c r="K286" s="60">
        <f t="shared" si="63"/>
        <v>0</v>
      </c>
      <c r="L286" s="60">
        <f t="shared" si="64"/>
        <v>0</v>
      </c>
      <c r="M286" s="60">
        <f t="shared" ca="1" si="58"/>
        <v>-2.4804322692759161E-4</v>
      </c>
      <c r="N286" s="60">
        <f t="shared" ca="1" si="65"/>
        <v>0</v>
      </c>
      <c r="O286" s="74">
        <f t="shared" ca="1" si="66"/>
        <v>0</v>
      </c>
      <c r="P286" s="60">
        <f t="shared" ca="1" si="67"/>
        <v>0</v>
      </c>
      <c r="Q286" s="60">
        <f t="shared" ca="1" si="68"/>
        <v>0</v>
      </c>
      <c r="R286" s="29">
        <f t="shared" ca="1" si="59"/>
        <v>2.4804322692759161E-4</v>
      </c>
      <c r="S286" s="29"/>
      <c r="T286" s="29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29"/>
      <c r="AH286" s="29"/>
      <c r="AI286" s="29"/>
    </row>
    <row r="287" spans="1:35" x14ac:dyDescent="0.2">
      <c r="A287" s="64"/>
      <c r="B287" s="64"/>
      <c r="C287" s="64"/>
      <c r="D287" s="65">
        <f t="shared" si="56"/>
        <v>0</v>
      </c>
      <c r="E287" s="65">
        <f t="shared" si="56"/>
        <v>0</v>
      </c>
      <c r="F287" s="60">
        <f t="shared" si="57"/>
        <v>0</v>
      </c>
      <c r="G287" s="60">
        <f t="shared" si="57"/>
        <v>0</v>
      </c>
      <c r="H287" s="60">
        <f t="shared" si="60"/>
        <v>0</v>
      </c>
      <c r="I287" s="60">
        <f t="shared" si="61"/>
        <v>0</v>
      </c>
      <c r="J287" s="60">
        <f t="shared" si="62"/>
        <v>0</v>
      </c>
      <c r="K287" s="60">
        <f t="shared" si="63"/>
        <v>0</v>
      </c>
      <c r="L287" s="60">
        <f t="shared" si="64"/>
        <v>0</v>
      </c>
      <c r="M287" s="60">
        <f t="shared" ca="1" si="58"/>
        <v>-2.4804322692759161E-4</v>
      </c>
      <c r="N287" s="60">
        <f t="shared" ca="1" si="65"/>
        <v>0</v>
      </c>
      <c r="O287" s="74">
        <f t="shared" ca="1" si="66"/>
        <v>0</v>
      </c>
      <c r="P287" s="60">
        <f t="shared" ca="1" si="67"/>
        <v>0</v>
      </c>
      <c r="Q287" s="60">
        <f t="shared" ca="1" si="68"/>
        <v>0</v>
      </c>
      <c r="R287" s="29">
        <f t="shared" ca="1" si="59"/>
        <v>2.4804322692759161E-4</v>
      </c>
      <c r="S287" s="29"/>
      <c r="T287" s="29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  <c r="AI287" s="29"/>
    </row>
    <row r="288" spans="1:35" x14ac:dyDescent="0.2">
      <c r="A288" s="64"/>
      <c r="B288" s="64"/>
      <c r="C288" s="64"/>
      <c r="D288" s="65">
        <f t="shared" si="56"/>
        <v>0</v>
      </c>
      <c r="E288" s="65">
        <f t="shared" si="56"/>
        <v>0</v>
      </c>
      <c r="F288" s="60">
        <f t="shared" si="57"/>
        <v>0</v>
      </c>
      <c r="G288" s="60">
        <f t="shared" si="57"/>
        <v>0</v>
      </c>
      <c r="H288" s="60">
        <f t="shared" si="60"/>
        <v>0</v>
      </c>
      <c r="I288" s="60">
        <f t="shared" si="61"/>
        <v>0</v>
      </c>
      <c r="J288" s="60">
        <f t="shared" si="62"/>
        <v>0</v>
      </c>
      <c r="K288" s="60">
        <f t="shared" si="63"/>
        <v>0</v>
      </c>
      <c r="L288" s="60">
        <f t="shared" si="64"/>
        <v>0</v>
      </c>
      <c r="M288" s="60">
        <f t="shared" ca="1" si="58"/>
        <v>-2.4804322692759161E-4</v>
      </c>
      <c r="N288" s="60">
        <f t="shared" ca="1" si="65"/>
        <v>0</v>
      </c>
      <c r="O288" s="74">
        <f t="shared" ca="1" si="66"/>
        <v>0</v>
      </c>
      <c r="P288" s="60">
        <f t="shared" ca="1" si="67"/>
        <v>0</v>
      </c>
      <c r="Q288" s="60">
        <f t="shared" ca="1" si="68"/>
        <v>0</v>
      </c>
      <c r="R288" s="29">
        <f t="shared" ca="1" si="59"/>
        <v>2.4804322692759161E-4</v>
      </c>
      <c r="S288" s="29"/>
      <c r="T288" s="29"/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29"/>
      <c r="AH288" s="29"/>
      <c r="AI288" s="29"/>
    </row>
    <row r="289" spans="1:35" x14ac:dyDescent="0.2">
      <c r="A289" s="64"/>
      <c r="B289" s="64"/>
      <c r="C289" s="64"/>
      <c r="D289" s="65">
        <f t="shared" si="56"/>
        <v>0</v>
      </c>
      <c r="E289" s="65">
        <f t="shared" si="56"/>
        <v>0</v>
      </c>
      <c r="F289" s="60">
        <f t="shared" si="57"/>
        <v>0</v>
      </c>
      <c r="G289" s="60">
        <f t="shared" si="57"/>
        <v>0</v>
      </c>
      <c r="H289" s="60">
        <f t="shared" si="60"/>
        <v>0</v>
      </c>
      <c r="I289" s="60">
        <f t="shared" si="61"/>
        <v>0</v>
      </c>
      <c r="J289" s="60">
        <f t="shared" si="62"/>
        <v>0</v>
      </c>
      <c r="K289" s="60">
        <f t="shared" si="63"/>
        <v>0</v>
      </c>
      <c r="L289" s="60">
        <f t="shared" si="64"/>
        <v>0</v>
      </c>
      <c r="M289" s="60">
        <f t="shared" ca="1" si="58"/>
        <v>-2.4804322692759161E-4</v>
      </c>
      <c r="N289" s="60">
        <f t="shared" ca="1" si="65"/>
        <v>0</v>
      </c>
      <c r="O289" s="74">
        <f t="shared" ca="1" si="66"/>
        <v>0</v>
      </c>
      <c r="P289" s="60">
        <f t="shared" ca="1" si="67"/>
        <v>0</v>
      </c>
      <c r="Q289" s="60">
        <f t="shared" ca="1" si="68"/>
        <v>0</v>
      </c>
      <c r="R289" s="29">
        <f t="shared" ca="1" si="59"/>
        <v>2.4804322692759161E-4</v>
      </c>
      <c r="S289" s="29"/>
      <c r="T289" s="29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  <c r="AH289" s="29"/>
      <c r="AI289" s="29"/>
    </row>
    <row r="290" spans="1:35" x14ac:dyDescent="0.2">
      <c r="A290" s="64"/>
      <c r="B290" s="64"/>
      <c r="C290" s="64"/>
      <c r="D290" s="65">
        <f t="shared" si="56"/>
        <v>0</v>
      </c>
      <c r="E290" s="65">
        <f t="shared" si="56"/>
        <v>0</v>
      </c>
      <c r="F290" s="60">
        <f t="shared" si="57"/>
        <v>0</v>
      </c>
      <c r="G290" s="60">
        <f t="shared" si="57"/>
        <v>0</v>
      </c>
      <c r="H290" s="60">
        <f t="shared" si="60"/>
        <v>0</v>
      </c>
      <c r="I290" s="60">
        <f t="shared" si="61"/>
        <v>0</v>
      </c>
      <c r="J290" s="60">
        <f t="shared" si="62"/>
        <v>0</v>
      </c>
      <c r="K290" s="60">
        <f t="shared" si="63"/>
        <v>0</v>
      </c>
      <c r="L290" s="60">
        <f t="shared" si="64"/>
        <v>0</v>
      </c>
      <c r="M290" s="60">
        <f t="shared" ca="1" si="58"/>
        <v>-2.4804322692759161E-4</v>
      </c>
      <c r="N290" s="60">
        <f t="shared" ca="1" si="65"/>
        <v>0</v>
      </c>
      <c r="O290" s="74">
        <f t="shared" ca="1" si="66"/>
        <v>0</v>
      </c>
      <c r="P290" s="60">
        <f t="shared" ca="1" si="67"/>
        <v>0</v>
      </c>
      <c r="Q290" s="60">
        <f t="shared" ca="1" si="68"/>
        <v>0</v>
      </c>
      <c r="R290" s="29">
        <f t="shared" ca="1" si="59"/>
        <v>2.4804322692759161E-4</v>
      </c>
      <c r="S290" s="29"/>
      <c r="T290" s="29"/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  <c r="AG290" s="29"/>
      <c r="AH290" s="29"/>
      <c r="AI290" s="29"/>
    </row>
    <row r="291" spans="1:35" x14ac:dyDescent="0.2">
      <c r="A291" s="64"/>
      <c r="B291" s="64"/>
      <c r="C291" s="64"/>
      <c r="D291" s="65">
        <f t="shared" si="56"/>
        <v>0</v>
      </c>
      <c r="E291" s="65">
        <f t="shared" si="56"/>
        <v>0</v>
      </c>
      <c r="F291" s="60">
        <f t="shared" si="57"/>
        <v>0</v>
      </c>
      <c r="G291" s="60">
        <f t="shared" si="57"/>
        <v>0</v>
      </c>
      <c r="H291" s="60">
        <f t="shared" si="60"/>
        <v>0</v>
      </c>
      <c r="I291" s="60">
        <f t="shared" si="61"/>
        <v>0</v>
      </c>
      <c r="J291" s="60">
        <f t="shared" si="62"/>
        <v>0</v>
      </c>
      <c r="K291" s="60">
        <f t="shared" si="63"/>
        <v>0</v>
      </c>
      <c r="L291" s="60">
        <f t="shared" si="64"/>
        <v>0</v>
      </c>
      <c r="M291" s="60">
        <f t="shared" ca="1" si="58"/>
        <v>-2.4804322692759161E-4</v>
      </c>
      <c r="N291" s="60">
        <f t="shared" ca="1" si="65"/>
        <v>0</v>
      </c>
      <c r="O291" s="74">
        <f t="shared" ca="1" si="66"/>
        <v>0</v>
      </c>
      <c r="P291" s="60">
        <f t="shared" ca="1" si="67"/>
        <v>0</v>
      </c>
      <c r="Q291" s="60">
        <f t="shared" ca="1" si="68"/>
        <v>0</v>
      </c>
      <c r="R291" s="29">
        <f t="shared" ca="1" si="59"/>
        <v>2.4804322692759161E-4</v>
      </c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29"/>
      <c r="AI291" s="29"/>
    </row>
    <row r="292" spans="1:35" x14ac:dyDescent="0.2">
      <c r="A292" s="64"/>
      <c r="B292" s="64"/>
      <c r="C292" s="64"/>
      <c r="D292" s="65">
        <f t="shared" si="56"/>
        <v>0</v>
      </c>
      <c r="E292" s="65">
        <f t="shared" si="56"/>
        <v>0</v>
      </c>
      <c r="F292" s="60">
        <f t="shared" si="57"/>
        <v>0</v>
      </c>
      <c r="G292" s="60">
        <f t="shared" si="57"/>
        <v>0</v>
      </c>
      <c r="H292" s="60">
        <f t="shared" si="60"/>
        <v>0</v>
      </c>
      <c r="I292" s="60">
        <f t="shared" si="61"/>
        <v>0</v>
      </c>
      <c r="J292" s="60">
        <f t="shared" si="62"/>
        <v>0</v>
      </c>
      <c r="K292" s="60">
        <f t="shared" si="63"/>
        <v>0</v>
      </c>
      <c r="L292" s="60">
        <f t="shared" si="64"/>
        <v>0</v>
      </c>
      <c r="M292" s="60">
        <f t="shared" ca="1" si="58"/>
        <v>-2.4804322692759161E-4</v>
      </c>
      <c r="N292" s="60">
        <f t="shared" ca="1" si="65"/>
        <v>0</v>
      </c>
      <c r="O292" s="74">
        <f t="shared" ca="1" si="66"/>
        <v>0</v>
      </c>
      <c r="P292" s="60">
        <f t="shared" ca="1" si="67"/>
        <v>0</v>
      </c>
      <c r="Q292" s="60">
        <f t="shared" ca="1" si="68"/>
        <v>0</v>
      </c>
      <c r="R292" s="29">
        <f t="shared" ca="1" si="59"/>
        <v>2.4804322692759161E-4</v>
      </c>
      <c r="S292" s="29"/>
      <c r="T292" s="29"/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F292" s="29"/>
      <c r="AG292" s="29"/>
      <c r="AH292" s="29"/>
      <c r="AI292" s="29"/>
    </row>
    <row r="293" spans="1:35" x14ac:dyDescent="0.2">
      <c r="A293" s="64"/>
      <c r="B293" s="64"/>
      <c r="C293" s="64"/>
      <c r="D293" s="65">
        <f t="shared" si="56"/>
        <v>0</v>
      </c>
      <c r="E293" s="65">
        <f t="shared" si="56"/>
        <v>0</v>
      </c>
      <c r="F293" s="60">
        <f t="shared" si="57"/>
        <v>0</v>
      </c>
      <c r="G293" s="60">
        <f t="shared" si="57"/>
        <v>0</v>
      </c>
      <c r="H293" s="60">
        <f t="shared" si="60"/>
        <v>0</v>
      </c>
      <c r="I293" s="60">
        <f t="shared" si="61"/>
        <v>0</v>
      </c>
      <c r="J293" s="60">
        <f t="shared" si="62"/>
        <v>0</v>
      </c>
      <c r="K293" s="60">
        <f t="shared" si="63"/>
        <v>0</v>
      </c>
      <c r="L293" s="60">
        <f t="shared" si="64"/>
        <v>0</v>
      </c>
      <c r="M293" s="60">
        <f t="shared" ca="1" si="58"/>
        <v>-2.4804322692759161E-4</v>
      </c>
      <c r="N293" s="60">
        <f t="shared" ca="1" si="65"/>
        <v>0</v>
      </c>
      <c r="O293" s="74">
        <f t="shared" ca="1" si="66"/>
        <v>0</v>
      </c>
      <c r="P293" s="60">
        <f t="shared" ca="1" si="67"/>
        <v>0</v>
      </c>
      <c r="Q293" s="60">
        <f t="shared" ca="1" si="68"/>
        <v>0</v>
      </c>
      <c r="R293" s="29">
        <f t="shared" ca="1" si="59"/>
        <v>2.4804322692759161E-4</v>
      </c>
      <c r="S293" s="29"/>
      <c r="T293" s="29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29"/>
      <c r="AH293" s="29"/>
      <c r="AI293" s="29"/>
    </row>
    <row r="294" spans="1:35" x14ac:dyDescent="0.2">
      <c r="A294" s="64"/>
      <c r="B294" s="64"/>
      <c r="C294" s="64"/>
      <c r="D294" s="65">
        <f t="shared" si="56"/>
        <v>0</v>
      </c>
      <c r="E294" s="65">
        <f t="shared" si="56"/>
        <v>0</v>
      </c>
      <c r="F294" s="60">
        <f t="shared" si="57"/>
        <v>0</v>
      </c>
      <c r="G294" s="60">
        <f t="shared" si="57"/>
        <v>0</v>
      </c>
      <c r="H294" s="60">
        <f t="shared" si="60"/>
        <v>0</v>
      </c>
      <c r="I294" s="60">
        <f t="shared" si="61"/>
        <v>0</v>
      </c>
      <c r="J294" s="60">
        <f t="shared" si="62"/>
        <v>0</v>
      </c>
      <c r="K294" s="60">
        <f t="shared" si="63"/>
        <v>0</v>
      </c>
      <c r="L294" s="60">
        <f t="shared" si="64"/>
        <v>0</v>
      </c>
      <c r="M294" s="60">
        <f t="shared" ca="1" si="58"/>
        <v>-2.4804322692759161E-4</v>
      </c>
      <c r="N294" s="60">
        <f t="shared" ca="1" si="65"/>
        <v>0</v>
      </c>
      <c r="O294" s="74">
        <f t="shared" ca="1" si="66"/>
        <v>0</v>
      </c>
      <c r="P294" s="60">
        <f t="shared" ca="1" si="67"/>
        <v>0</v>
      </c>
      <c r="Q294" s="60">
        <f t="shared" ca="1" si="68"/>
        <v>0</v>
      </c>
      <c r="R294" s="29">
        <f t="shared" ca="1" si="59"/>
        <v>2.4804322692759161E-4</v>
      </c>
      <c r="S294" s="29"/>
      <c r="T294" s="29"/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F294" s="29"/>
      <c r="AG294" s="29"/>
      <c r="AH294" s="29"/>
      <c r="AI294" s="29"/>
    </row>
    <row r="295" spans="1:35" x14ac:dyDescent="0.2">
      <c r="A295" s="64"/>
      <c r="B295" s="64"/>
      <c r="C295" s="64"/>
      <c r="D295" s="65">
        <f t="shared" si="56"/>
        <v>0</v>
      </c>
      <c r="E295" s="65">
        <f t="shared" si="56"/>
        <v>0</v>
      </c>
      <c r="F295" s="60">
        <f t="shared" si="57"/>
        <v>0</v>
      </c>
      <c r="G295" s="60">
        <f t="shared" si="57"/>
        <v>0</v>
      </c>
      <c r="H295" s="60">
        <f t="shared" si="60"/>
        <v>0</v>
      </c>
      <c r="I295" s="60">
        <f t="shared" si="61"/>
        <v>0</v>
      </c>
      <c r="J295" s="60">
        <f t="shared" si="62"/>
        <v>0</v>
      </c>
      <c r="K295" s="60">
        <f t="shared" si="63"/>
        <v>0</v>
      </c>
      <c r="L295" s="60">
        <f t="shared" si="64"/>
        <v>0</v>
      </c>
      <c r="M295" s="60">
        <f t="shared" ca="1" si="58"/>
        <v>-2.4804322692759161E-4</v>
      </c>
      <c r="N295" s="60">
        <f t="shared" ca="1" si="65"/>
        <v>0</v>
      </c>
      <c r="O295" s="74">
        <f t="shared" ca="1" si="66"/>
        <v>0</v>
      </c>
      <c r="P295" s="60">
        <f t="shared" ca="1" si="67"/>
        <v>0</v>
      </c>
      <c r="Q295" s="60">
        <f t="shared" ca="1" si="68"/>
        <v>0</v>
      </c>
      <c r="R295" s="29">
        <f t="shared" ca="1" si="59"/>
        <v>2.4804322692759161E-4</v>
      </c>
      <c r="S295" s="29"/>
      <c r="T295" s="29"/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F295" s="29"/>
      <c r="AG295" s="29"/>
      <c r="AH295" s="29"/>
      <c r="AI295" s="29"/>
    </row>
    <row r="296" spans="1:35" x14ac:dyDescent="0.2">
      <c r="A296" s="64"/>
      <c r="B296" s="64"/>
      <c r="C296" s="64"/>
      <c r="D296" s="65">
        <f t="shared" si="56"/>
        <v>0</v>
      </c>
      <c r="E296" s="65">
        <f t="shared" si="56"/>
        <v>0</v>
      </c>
      <c r="F296" s="60">
        <f t="shared" si="57"/>
        <v>0</v>
      </c>
      <c r="G296" s="60">
        <f t="shared" si="57"/>
        <v>0</v>
      </c>
      <c r="H296" s="60">
        <f t="shared" si="60"/>
        <v>0</v>
      </c>
      <c r="I296" s="60">
        <f t="shared" si="61"/>
        <v>0</v>
      </c>
      <c r="J296" s="60">
        <f t="shared" si="62"/>
        <v>0</v>
      </c>
      <c r="K296" s="60">
        <f t="shared" si="63"/>
        <v>0</v>
      </c>
      <c r="L296" s="60">
        <f t="shared" si="64"/>
        <v>0</v>
      </c>
      <c r="M296" s="60">
        <f t="shared" ca="1" si="58"/>
        <v>-2.4804322692759161E-4</v>
      </c>
      <c r="N296" s="60">
        <f t="shared" ca="1" si="65"/>
        <v>0</v>
      </c>
      <c r="O296" s="74">
        <f t="shared" ca="1" si="66"/>
        <v>0</v>
      </c>
      <c r="P296" s="60">
        <f t="shared" ca="1" si="67"/>
        <v>0</v>
      </c>
      <c r="Q296" s="60">
        <f t="shared" ca="1" si="68"/>
        <v>0</v>
      </c>
      <c r="R296" s="29">
        <f t="shared" ca="1" si="59"/>
        <v>2.4804322692759161E-4</v>
      </c>
      <c r="S296" s="29"/>
      <c r="T296" s="29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  <c r="AH296" s="29"/>
      <c r="AI296" s="29"/>
    </row>
    <row r="297" spans="1:35" x14ac:dyDescent="0.2">
      <c r="A297" s="64"/>
      <c r="B297" s="64"/>
      <c r="C297" s="64"/>
      <c r="D297" s="65">
        <f t="shared" si="56"/>
        <v>0</v>
      </c>
      <c r="E297" s="65">
        <f t="shared" si="56"/>
        <v>0</v>
      </c>
      <c r="F297" s="60">
        <f t="shared" si="57"/>
        <v>0</v>
      </c>
      <c r="G297" s="60">
        <f t="shared" si="57"/>
        <v>0</v>
      </c>
      <c r="H297" s="60">
        <f t="shared" si="60"/>
        <v>0</v>
      </c>
      <c r="I297" s="60">
        <f t="shared" si="61"/>
        <v>0</v>
      </c>
      <c r="J297" s="60">
        <f t="shared" si="62"/>
        <v>0</v>
      </c>
      <c r="K297" s="60">
        <f t="shared" si="63"/>
        <v>0</v>
      </c>
      <c r="L297" s="60">
        <f t="shared" si="64"/>
        <v>0</v>
      </c>
      <c r="M297" s="60">
        <f t="shared" ca="1" si="58"/>
        <v>-2.4804322692759161E-4</v>
      </c>
      <c r="N297" s="60">
        <f t="shared" ca="1" si="65"/>
        <v>0</v>
      </c>
      <c r="O297" s="74">
        <f t="shared" ca="1" si="66"/>
        <v>0</v>
      </c>
      <c r="P297" s="60">
        <f t="shared" ca="1" si="67"/>
        <v>0</v>
      </c>
      <c r="Q297" s="60">
        <f t="shared" ca="1" si="68"/>
        <v>0</v>
      </c>
      <c r="R297" s="29">
        <f t="shared" ca="1" si="59"/>
        <v>2.4804322692759161E-4</v>
      </c>
      <c r="S297" s="29"/>
      <c r="T297" s="29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29"/>
      <c r="AH297" s="29"/>
      <c r="AI297" s="29"/>
    </row>
    <row r="298" spans="1:35" x14ac:dyDescent="0.2">
      <c r="A298" s="64"/>
      <c r="B298" s="64"/>
      <c r="C298" s="64"/>
      <c r="D298" s="65">
        <f t="shared" si="56"/>
        <v>0</v>
      </c>
      <c r="E298" s="65">
        <f t="shared" si="56"/>
        <v>0</v>
      </c>
      <c r="F298" s="60">
        <f t="shared" si="57"/>
        <v>0</v>
      </c>
      <c r="G298" s="60">
        <f t="shared" si="57"/>
        <v>0</v>
      </c>
      <c r="H298" s="60">
        <f t="shared" si="60"/>
        <v>0</v>
      </c>
      <c r="I298" s="60">
        <f t="shared" si="61"/>
        <v>0</v>
      </c>
      <c r="J298" s="60">
        <f t="shared" si="62"/>
        <v>0</v>
      </c>
      <c r="K298" s="60">
        <f t="shared" si="63"/>
        <v>0</v>
      </c>
      <c r="L298" s="60">
        <f t="shared" si="64"/>
        <v>0</v>
      </c>
      <c r="M298" s="60">
        <f t="shared" ca="1" si="58"/>
        <v>-2.4804322692759161E-4</v>
      </c>
      <c r="N298" s="60">
        <f t="shared" ca="1" si="65"/>
        <v>0</v>
      </c>
      <c r="O298" s="74">
        <f t="shared" ca="1" si="66"/>
        <v>0</v>
      </c>
      <c r="P298" s="60">
        <f t="shared" ca="1" si="67"/>
        <v>0</v>
      </c>
      <c r="Q298" s="60">
        <f t="shared" ca="1" si="68"/>
        <v>0</v>
      </c>
      <c r="R298" s="29">
        <f t="shared" ca="1" si="59"/>
        <v>2.4804322692759161E-4</v>
      </c>
      <c r="S298" s="29"/>
      <c r="T298" s="29"/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F298" s="29"/>
      <c r="AG298" s="29"/>
      <c r="AH298" s="29"/>
      <c r="AI298" s="29"/>
    </row>
    <row r="299" spans="1:35" x14ac:dyDescent="0.2">
      <c r="A299" s="64"/>
      <c r="B299" s="64"/>
      <c r="C299" s="64"/>
      <c r="D299" s="65">
        <f t="shared" si="56"/>
        <v>0</v>
      </c>
      <c r="E299" s="65">
        <f t="shared" si="56"/>
        <v>0</v>
      </c>
      <c r="F299" s="60">
        <f t="shared" si="57"/>
        <v>0</v>
      </c>
      <c r="G299" s="60">
        <f t="shared" si="57"/>
        <v>0</v>
      </c>
      <c r="H299" s="60">
        <f t="shared" si="60"/>
        <v>0</v>
      </c>
      <c r="I299" s="60">
        <f t="shared" si="61"/>
        <v>0</v>
      </c>
      <c r="J299" s="60">
        <f t="shared" si="62"/>
        <v>0</v>
      </c>
      <c r="K299" s="60">
        <f t="shared" si="63"/>
        <v>0</v>
      </c>
      <c r="L299" s="60">
        <f t="shared" si="64"/>
        <v>0</v>
      </c>
      <c r="M299" s="60">
        <f t="shared" ca="1" si="58"/>
        <v>-2.4804322692759161E-4</v>
      </c>
      <c r="N299" s="60">
        <f t="shared" ca="1" si="65"/>
        <v>0</v>
      </c>
      <c r="O299" s="74">
        <f t="shared" ca="1" si="66"/>
        <v>0</v>
      </c>
      <c r="P299" s="60">
        <f t="shared" ca="1" si="67"/>
        <v>0</v>
      </c>
      <c r="Q299" s="60">
        <f t="shared" ca="1" si="68"/>
        <v>0</v>
      </c>
      <c r="R299" s="29">
        <f t="shared" ca="1" si="59"/>
        <v>2.4804322692759161E-4</v>
      </c>
      <c r="S299" s="29"/>
      <c r="T299" s="29"/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F299" s="29"/>
      <c r="AG299" s="29"/>
      <c r="AH299" s="29"/>
      <c r="AI299" s="29"/>
    </row>
    <row r="300" spans="1:35" x14ac:dyDescent="0.2">
      <c r="A300" s="64"/>
      <c r="B300" s="64"/>
      <c r="C300" s="64"/>
      <c r="D300" s="65">
        <f t="shared" si="56"/>
        <v>0</v>
      </c>
      <c r="E300" s="65">
        <f t="shared" si="56"/>
        <v>0</v>
      </c>
      <c r="F300" s="60">
        <f t="shared" si="57"/>
        <v>0</v>
      </c>
      <c r="G300" s="60">
        <f t="shared" si="57"/>
        <v>0</v>
      </c>
      <c r="H300" s="60">
        <f t="shared" si="60"/>
        <v>0</v>
      </c>
      <c r="I300" s="60">
        <f t="shared" si="61"/>
        <v>0</v>
      </c>
      <c r="J300" s="60">
        <f t="shared" si="62"/>
        <v>0</v>
      </c>
      <c r="K300" s="60">
        <f t="shared" si="63"/>
        <v>0</v>
      </c>
      <c r="L300" s="60">
        <f t="shared" si="64"/>
        <v>0</v>
      </c>
      <c r="M300" s="60">
        <f t="shared" ca="1" si="58"/>
        <v>-2.4804322692759161E-4</v>
      </c>
      <c r="N300" s="60">
        <f t="shared" ca="1" si="65"/>
        <v>0</v>
      </c>
      <c r="O300" s="74">
        <f t="shared" ca="1" si="66"/>
        <v>0</v>
      </c>
      <c r="P300" s="60">
        <f t="shared" ca="1" si="67"/>
        <v>0</v>
      </c>
      <c r="Q300" s="60">
        <f t="shared" ca="1" si="68"/>
        <v>0</v>
      </c>
      <c r="R300" s="29">
        <f t="shared" ca="1" si="59"/>
        <v>2.4804322692759161E-4</v>
      </c>
      <c r="S300" s="29"/>
      <c r="T300" s="29"/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F300" s="29"/>
      <c r="AG300" s="29"/>
      <c r="AH300" s="29"/>
      <c r="AI300" s="29"/>
    </row>
    <row r="301" spans="1:35" x14ac:dyDescent="0.2">
      <c r="A301" s="64"/>
      <c r="B301" s="64"/>
      <c r="C301" s="64"/>
      <c r="D301" s="65">
        <f t="shared" si="56"/>
        <v>0</v>
      </c>
      <c r="E301" s="65">
        <f t="shared" si="56"/>
        <v>0</v>
      </c>
      <c r="F301" s="60">
        <f t="shared" si="57"/>
        <v>0</v>
      </c>
      <c r="G301" s="60">
        <f t="shared" si="57"/>
        <v>0</v>
      </c>
      <c r="H301" s="60">
        <f t="shared" si="60"/>
        <v>0</v>
      </c>
      <c r="I301" s="60">
        <f t="shared" si="61"/>
        <v>0</v>
      </c>
      <c r="J301" s="60">
        <f t="shared" si="62"/>
        <v>0</v>
      </c>
      <c r="K301" s="60">
        <f t="shared" si="63"/>
        <v>0</v>
      </c>
      <c r="L301" s="60">
        <f t="shared" si="64"/>
        <v>0</v>
      </c>
      <c r="M301" s="60">
        <f t="shared" ca="1" si="58"/>
        <v>-2.4804322692759161E-4</v>
      </c>
      <c r="N301" s="60">
        <f t="shared" ca="1" si="65"/>
        <v>0</v>
      </c>
      <c r="O301" s="74">
        <f t="shared" ca="1" si="66"/>
        <v>0</v>
      </c>
      <c r="P301" s="60">
        <f t="shared" ca="1" si="67"/>
        <v>0</v>
      </c>
      <c r="Q301" s="60">
        <f t="shared" ca="1" si="68"/>
        <v>0</v>
      </c>
      <c r="R301" s="29">
        <f t="shared" ca="1" si="59"/>
        <v>2.4804322692759161E-4</v>
      </c>
      <c r="S301" s="29"/>
      <c r="T301" s="29"/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F301" s="29"/>
      <c r="AG301" s="29"/>
      <c r="AH301" s="29"/>
      <c r="AI301" s="29"/>
    </row>
    <row r="302" spans="1:35" x14ac:dyDescent="0.2">
      <c r="A302" s="64"/>
      <c r="B302" s="64"/>
      <c r="C302" s="64"/>
      <c r="D302" s="65">
        <f t="shared" si="56"/>
        <v>0</v>
      </c>
      <c r="E302" s="65">
        <f t="shared" si="56"/>
        <v>0</v>
      </c>
      <c r="F302" s="60">
        <f t="shared" si="57"/>
        <v>0</v>
      </c>
      <c r="G302" s="60">
        <f t="shared" si="57"/>
        <v>0</v>
      </c>
      <c r="H302" s="60">
        <f t="shared" si="60"/>
        <v>0</v>
      </c>
      <c r="I302" s="60">
        <f t="shared" si="61"/>
        <v>0</v>
      </c>
      <c r="J302" s="60">
        <f t="shared" si="62"/>
        <v>0</v>
      </c>
      <c r="K302" s="60">
        <f t="shared" si="63"/>
        <v>0</v>
      </c>
      <c r="L302" s="60">
        <f t="shared" si="64"/>
        <v>0</v>
      </c>
      <c r="M302" s="60">
        <f t="shared" ca="1" si="58"/>
        <v>-2.4804322692759161E-4</v>
      </c>
      <c r="N302" s="60">
        <f t="shared" ca="1" si="65"/>
        <v>0</v>
      </c>
      <c r="O302" s="74">
        <f t="shared" ca="1" si="66"/>
        <v>0</v>
      </c>
      <c r="P302" s="60">
        <f t="shared" ca="1" si="67"/>
        <v>0</v>
      </c>
      <c r="Q302" s="60">
        <f t="shared" ca="1" si="68"/>
        <v>0</v>
      </c>
      <c r="R302" s="29">
        <f t="shared" ca="1" si="59"/>
        <v>2.4804322692759161E-4</v>
      </c>
      <c r="S302" s="29"/>
      <c r="T302" s="29"/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F302" s="29"/>
      <c r="AG302" s="29"/>
      <c r="AH302" s="29"/>
      <c r="AI302" s="29"/>
    </row>
    <row r="303" spans="1:35" x14ac:dyDescent="0.2">
      <c r="A303" s="64"/>
      <c r="B303" s="64"/>
      <c r="C303" s="64"/>
      <c r="D303" s="65">
        <f t="shared" si="56"/>
        <v>0</v>
      </c>
      <c r="E303" s="65">
        <f t="shared" si="56"/>
        <v>0</v>
      </c>
      <c r="F303" s="60">
        <f t="shared" si="57"/>
        <v>0</v>
      </c>
      <c r="G303" s="60">
        <f t="shared" si="57"/>
        <v>0</v>
      </c>
      <c r="H303" s="60">
        <f t="shared" si="60"/>
        <v>0</v>
      </c>
      <c r="I303" s="60">
        <f t="shared" si="61"/>
        <v>0</v>
      </c>
      <c r="J303" s="60">
        <f t="shared" si="62"/>
        <v>0</v>
      </c>
      <c r="K303" s="60">
        <f t="shared" si="63"/>
        <v>0</v>
      </c>
      <c r="L303" s="60">
        <f t="shared" si="64"/>
        <v>0</v>
      </c>
      <c r="M303" s="60">
        <f t="shared" ca="1" si="58"/>
        <v>-2.4804322692759161E-4</v>
      </c>
      <c r="N303" s="60">
        <f t="shared" ca="1" si="65"/>
        <v>0</v>
      </c>
      <c r="O303" s="74">
        <f t="shared" ca="1" si="66"/>
        <v>0</v>
      </c>
      <c r="P303" s="60">
        <f t="shared" ca="1" si="67"/>
        <v>0</v>
      </c>
      <c r="Q303" s="60">
        <f t="shared" ca="1" si="68"/>
        <v>0</v>
      </c>
      <c r="R303" s="29">
        <f t="shared" ca="1" si="59"/>
        <v>2.4804322692759161E-4</v>
      </c>
      <c r="S303" s="29"/>
      <c r="T303" s="29"/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F303" s="29"/>
      <c r="AG303" s="29"/>
      <c r="AH303" s="29"/>
      <c r="AI303" s="29"/>
    </row>
    <row r="304" spans="1:35" x14ac:dyDescent="0.2">
      <c r="A304" s="64"/>
      <c r="B304" s="64"/>
      <c r="C304" s="64"/>
      <c r="D304" s="65">
        <f t="shared" si="56"/>
        <v>0</v>
      </c>
      <c r="E304" s="65">
        <f t="shared" si="56"/>
        <v>0</v>
      </c>
      <c r="F304" s="60">
        <f t="shared" si="57"/>
        <v>0</v>
      </c>
      <c r="G304" s="60">
        <f t="shared" si="57"/>
        <v>0</v>
      </c>
      <c r="H304" s="60">
        <f t="shared" si="60"/>
        <v>0</v>
      </c>
      <c r="I304" s="60">
        <f t="shared" si="61"/>
        <v>0</v>
      </c>
      <c r="J304" s="60">
        <f t="shared" si="62"/>
        <v>0</v>
      </c>
      <c r="K304" s="60">
        <f t="shared" si="63"/>
        <v>0</v>
      </c>
      <c r="L304" s="60">
        <f t="shared" si="64"/>
        <v>0</v>
      </c>
      <c r="M304" s="60">
        <f t="shared" ca="1" si="58"/>
        <v>-2.4804322692759161E-4</v>
      </c>
      <c r="N304" s="60">
        <f t="shared" ca="1" si="65"/>
        <v>0</v>
      </c>
      <c r="O304" s="74">
        <f t="shared" ca="1" si="66"/>
        <v>0</v>
      </c>
      <c r="P304" s="60">
        <f t="shared" ca="1" si="67"/>
        <v>0</v>
      </c>
      <c r="Q304" s="60">
        <f t="shared" ca="1" si="68"/>
        <v>0</v>
      </c>
      <c r="R304" s="29">
        <f t="shared" ca="1" si="59"/>
        <v>2.4804322692759161E-4</v>
      </c>
      <c r="S304" s="29"/>
      <c r="T304" s="29"/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F304" s="29"/>
      <c r="AG304" s="29"/>
      <c r="AH304" s="29"/>
      <c r="AI304" s="29"/>
    </row>
    <row r="305" spans="1:35" x14ac:dyDescent="0.2">
      <c r="A305" s="64"/>
      <c r="B305" s="64"/>
      <c r="C305" s="64"/>
      <c r="D305" s="65">
        <f t="shared" si="56"/>
        <v>0</v>
      </c>
      <c r="E305" s="65">
        <f t="shared" si="56"/>
        <v>0</v>
      </c>
      <c r="F305" s="60">
        <f t="shared" si="57"/>
        <v>0</v>
      </c>
      <c r="G305" s="60">
        <f t="shared" si="57"/>
        <v>0</v>
      </c>
      <c r="H305" s="60">
        <f t="shared" si="60"/>
        <v>0</v>
      </c>
      <c r="I305" s="60">
        <f t="shared" si="61"/>
        <v>0</v>
      </c>
      <c r="J305" s="60">
        <f t="shared" si="62"/>
        <v>0</v>
      </c>
      <c r="K305" s="60">
        <f t="shared" si="63"/>
        <v>0</v>
      </c>
      <c r="L305" s="60">
        <f t="shared" si="64"/>
        <v>0</v>
      </c>
      <c r="M305" s="60">
        <f t="shared" ca="1" si="58"/>
        <v>-2.4804322692759161E-4</v>
      </c>
      <c r="N305" s="60">
        <f t="shared" ca="1" si="65"/>
        <v>0</v>
      </c>
      <c r="O305" s="74">
        <f t="shared" ca="1" si="66"/>
        <v>0</v>
      </c>
      <c r="P305" s="60">
        <f t="shared" ca="1" si="67"/>
        <v>0</v>
      </c>
      <c r="Q305" s="60">
        <f t="shared" ca="1" si="68"/>
        <v>0</v>
      </c>
      <c r="R305" s="29">
        <f t="shared" ca="1" si="59"/>
        <v>2.4804322692759161E-4</v>
      </c>
      <c r="S305" s="29"/>
      <c r="T305" s="29"/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F305" s="29"/>
      <c r="AG305" s="29"/>
      <c r="AH305" s="29"/>
      <c r="AI305" s="29"/>
    </row>
    <row r="306" spans="1:35" x14ac:dyDescent="0.2">
      <c r="A306" s="64"/>
      <c r="B306" s="64"/>
      <c r="C306" s="64"/>
      <c r="D306" s="65">
        <f t="shared" si="56"/>
        <v>0</v>
      </c>
      <c r="E306" s="65">
        <f t="shared" si="56"/>
        <v>0</v>
      </c>
      <c r="F306" s="60">
        <f t="shared" si="57"/>
        <v>0</v>
      </c>
      <c r="G306" s="60">
        <f t="shared" si="57"/>
        <v>0</v>
      </c>
      <c r="H306" s="60">
        <f t="shared" si="60"/>
        <v>0</v>
      </c>
      <c r="I306" s="60">
        <f t="shared" si="61"/>
        <v>0</v>
      </c>
      <c r="J306" s="60">
        <f t="shared" si="62"/>
        <v>0</v>
      </c>
      <c r="K306" s="60">
        <f t="shared" si="63"/>
        <v>0</v>
      </c>
      <c r="L306" s="60">
        <f t="shared" si="64"/>
        <v>0</v>
      </c>
      <c r="M306" s="60">
        <f t="shared" ca="1" si="58"/>
        <v>-2.4804322692759161E-4</v>
      </c>
      <c r="N306" s="60">
        <f t="shared" ca="1" si="65"/>
        <v>0</v>
      </c>
      <c r="O306" s="74">
        <f t="shared" ca="1" si="66"/>
        <v>0</v>
      </c>
      <c r="P306" s="60">
        <f t="shared" ca="1" si="67"/>
        <v>0</v>
      </c>
      <c r="Q306" s="60">
        <f t="shared" ca="1" si="68"/>
        <v>0</v>
      </c>
      <c r="R306" s="29">
        <f t="shared" ca="1" si="59"/>
        <v>2.4804322692759161E-4</v>
      </c>
      <c r="S306" s="29"/>
      <c r="T306" s="29"/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F306" s="29"/>
      <c r="AG306" s="29"/>
      <c r="AH306" s="29"/>
      <c r="AI306" s="29"/>
    </row>
    <row r="307" spans="1:35" x14ac:dyDescent="0.2">
      <c r="A307" s="64"/>
      <c r="B307" s="64"/>
      <c r="C307" s="64"/>
      <c r="D307" s="65">
        <f t="shared" si="56"/>
        <v>0</v>
      </c>
      <c r="E307" s="65">
        <f t="shared" si="56"/>
        <v>0</v>
      </c>
      <c r="F307" s="60">
        <f t="shared" si="57"/>
        <v>0</v>
      </c>
      <c r="G307" s="60">
        <f t="shared" si="57"/>
        <v>0</v>
      </c>
      <c r="H307" s="60">
        <f t="shared" si="60"/>
        <v>0</v>
      </c>
      <c r="I307" s="60">
        <f t="shared" si="61"/>
        <v>0</v>
      </c>
      <c r="J307" s="60">
        <f t="shared" si="62"/>
        <v>0</v>
      </c>
      <c r="K307" s="60">
        <f t="shared" si="63"/>
        <v>0</v>
      </c>
      <c r="L307" s="60">
        <f t="shared" si="64"/>
        <v>0</v>
      </c>
      <c r="M307" s="60">
        <f t="shared" ca="1" si="58"/>
        <v>-2.4804322692759161E-4</v>
      </c>
      <c r="N307" s="60">
        <f t="shared" ca="1" si="65"/>
        <v>0</v>
      </c>
      <c r="O307" s="74">
        <f t="shared" ca="1" si="66"/>
        <v>0</v>
      </c>
      <c r="P307" s="60">
        <f t="shared" ca="1" si="67"/>
        <v>0</v>
      </c>
      <c r="Q307" s="60">
        <f t="shared" ca="1" si="68"/>
        <v>0</v>
      </c>
      <c r="R307" s="29">
        <f t="shared" ca="1" si="59"/>
        <v>2.4804322692759161E-4</v>
      </c>
      <c r="S307" s="29"/>
      <c r="T307" s="29"/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F307" s="29"/>
      <c r="AG307" s="29"/>
      <c r="AH307" s="29"/>
      <c r="AI307" s="29"/>
    </row>
    <row r="308" spans="1:35" x14ac:dyDescent="0.2">
      <c r="A308" s="64"/>
      <c r="B308" s="64"/>
      <c r="C308" s="64"/>
      <c r="D308" s="65">
        <f t="shared" si="56"/>
        <v>0</v>
      </c>
      <c r="E308" s="65">
        <f t="shared" si="56"/>
        <v>0</v>
      </c>
      <c r="F308" s="60">
        <f t="shared" si="57"/>
        <v>0</v>
      </c>
      <c r="G308" s="60">
        <f t="shared" si="57"/>
        <v>0</v>
      </c>
      <c r="H308" s="60">
        <f t="shared" si="60"/>
        <v>0</v>
      </c>
      <c r="I308" s="60">
        <f t="shared" si="61"/>
        <v>0</v>
      </c>
      <c r="J308" s="60">
        <f t="shared" si="62"/>
        <v>0</v>
      </c>
      <c r="K308" s="60">
        <f t="shared" si="63"/>
        <v>0</v>
      </c>
      <c r="L308" s="60">
        <f t="shared" si="64"/>
        <v>0</v>
      </c>
      <c r="M308" s="60">
        <f t="shared" ca="1" si="58"/>
        <v>-2.4804322692759161E-4</v>
      </c>
      <c r="N308" s="60">
        <f t="shared" ca="1" si="65"/>
        <v>0</v>
      </c>
      <c r="O308" s="74">
        <f t="shared" ca="1" si="66"/>
        <v>0</v>
      </c>
      <c r="P308" s="60">
        <f t="shared" ca="1" si="67"/>
        <v>0</v>
      </c>
      <c r="Q308" s="60">
        <f t="shared" ca="1" si="68"/>
        <v>0</v>
      </c>
      <c r="R308" s="29">
        <f t="shared" ca="1" si="59"/>
        <v>2.4804322692759161E-4</v>
      </c>
      <c r="S308" s="29"/>
      <c r="T308" s="29"/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F308" s="29"/>
      <c r="AG308" s="29"/>
      <c r="AH308" s="29"/>
      <c r="AI308" s="29"/>
    </row>
    <row r="309" spans="1:35" x14ac:dyDescent="0.2">
      <c r="A309" s="64"/>
      <c r="B309" s="64"/>
      <c r="C309" s="64"/>
      <c r="D309" s="65">
        <f t="shared" si="56"/>
        <v>0</v>
      </c>
      <c r="E309" s="65">
        <f t="shared" si="56"/>
        <v>0</v>
      </c>
      <c r="F309" s="60">
        <f t="shared" si="57"/>
        <v>0</v>
      </c>
      <c r="G309" s="60">
        <f t="shared" si="57"/>
        <v>0</v>
      </c>
      <c r="H309" s="60">
        <f t="shared" si="60"/>
        <v>0</v>
      </c>
      <c r="I309" s="60">
        <f t="shared" si="61"/>
        <v>0</v>
      </c>
      <c r="J309" s="60">
        <f t="shared" si="62"/>
        <v>0</v>
      </c>
      <c r="K309" s="60">
        <f t="shared" si="63"/>
        <v>0</v>
      </c>
      <c r="L309" s="60">
        <f t="shared" si="64"/>
        <v>0</v>
      </c>
      <c r="M309" s="60">
        <f t="shared" ca="1" si="58"/>
        <v>-2.4804322692759161E-4</v>
      </c>
      <c r="N309" s="60">
        <f t="shared" ca="1" si="65"/>
        <v>0</v>
      </c>
      <c r="O309" s="74">
        <f t="shared" ca="1" si="66"/>
        <v>0</v>
      </c>
      <c r="P309" s="60">
        <f t="shared" ca="1" si="67"/>
        <v>0</v>
      </c>
      <c r="Q309" s="60">
        <f t="shared" ca="1" si="68"/>
        <v>0</v>
      </c>
      <c r="R309" s="29">
        <f t="shared" ca="1" si="59"/>
        <v>2.4804322692759161E-4</v>
      </c>
      <c r="S309" s="29"/>
      <c r="T309" s="29"/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F309" s="29"/>
      <c r="AG309" s="29"/>
      <c r="AH309" s="29"/>
      <c r="AI309" s="29"/>
    </row>
    <row r="310" spans="1:35" x14ac:dyDescent="0.2">
      <c r="A310" s="64"/>
      <c r="B310" s="64"/>
      <c r="C310" s="64"/>
      <c r="D310" s="65">
        <f t="shared" si="56"/>
        <v>0</v>
      </c>
      <c r="E310" s="65">
        <f t="shared" si="56"/>
        <v>0</v>
      </c>
      <c r="F310" s="60">
        <f t="shared" si="57"/>
        <v>0</v>
      </c>
      <c r="G310" s="60">
        <f t="shared" si="57"/>
        <v>0</v>
      </c>
      <c r="H310" s="60">
        <f t="shared" si="60"/>
        <v>0</v>
      </c>
      <c r="I310" s="60">
        <f t="shared" si="61"/>
        <v>0</v>
      </c>
      <c r="J310" s="60">
        <f t="shared" si="62"/>
        <v>0</v>
      </c>
      <c r="K310" s="60">
        <f t="shared" si="63"/>
        <v>0</v>
      </c>
      <c r="L310" s="60">
        <f t="shared" si="64"/>
        <v>0</v>
      </c>
      <c r="M310" s="60">
        <f t="shared" ca="1" si="58"/>
        <v>-2.4804322692759161E-4</v>
      </c>
      <c r="N310" s="60">
        <f t="shared" ca="1" si="65"/>
        <v>0</v>
      </c>
      <c r="O310" s="74">
        <f t="shared" ca="1" si="66"/>
        <v>0</v>
      </c>
      <c r="P310" s="60">
        <f t="shared" ca="1" si="67"/>
        <v>0</v>
      </c>
      <c r="Q310" s="60">
        <f t="shared" ca="1" si="68"/>
        <v>0</v>
      </c>
      <c r="R310" s="29">
        <f t="shared" ca="1" si="59"/>
        <v>2.4804322692759161E-4</v>
      </c>
      <c r="S310" s="29"/>
      <c r="T310" s="29"/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F310" s="29"/>
      <c r="AG310" s="29"/>
      <c r="AH310" s="29"/>
      <c r="AI310" s="29"/>
    </row>
    <row r="311" spans="1:35" x14ac:dyDescent="0.2">
      <c r="A311" s="64"/>
      <c r="B311" s="64"/>
      <c r="C311" s="64"/>
      <c r="D311" s="65">
        <f t="shared" si="56"/>
        <v>0</v>
      </c>
      <c r="E311" s="65">
        <f t="shared" si="56"/>
        <v>0</v>
      </c>
      <c r="F311" s="60">
        <f t="shared" si="57"/>
        <v>0</v>
      </c>
      <c r="G311" s="60">
        <f t="shared" si="57"/>
        <v>0</v>
      </c>
      <c r="H311" s="60">
        <f t="shared" si="60"/>
        <v>0</v>
      </c>
      <c r="I311" s="60">
        <f t="shared" si="61"/>
        <v>0</v>
      </c>
      <c r="J311" s="60">
        <f t="shared" si="62"/>
        <v>0</v>
      </c>
      <c r="K311" s="60">
        <f t="shared" si="63"/>
        <v>0</v>
      </c>
      <c r="L311" s="60">
        <f t="shared" si="64"/>
        <v>0</v>
      </c>
      <c r="M311" s="60">
        <f t="shared" ca="1" si="58"/>
        <v>-2.4804322692759161E-4</v>
      </c>
      <c r="N311" s="60">
        <f t="shared" ca="1" si="65"/>
        <v>0</v>
      </c>
      <c r="O311" s="74">
        <f t="shared" ca="1" si="66"/>
        <v>0</v>
      </c>
      <c r="P311" s="60">
        <f t="shared" ca="1" si="67"/>
        <v>0</v>
      </c>
      <c r="Q311" s="60">
        <f t="shared" ca="1" si="68"/>
        <v>0</v>
      </c>
      <c r="R311" s="29">
        <f t="shared" ca="1" si="59"/>
        <v>2.4804322692759161E-4</v>
      </c>
      <c r="S311" s="29"/>
      <c r="T311" s="29"/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F311" s="29"/>
      <c r="AG311" s="29"/>
      <c r="AH311" s="29"/>
      <c r="AI311" s="29"/>
    </row>
    <row r="312" spans="1:35" x14ac:dyDescent="0.2">
      <c r="A312" s="64"/>
      <c r="B312" s="64"/>
      <c r="C312" s="64"/>
      <c r="D312" s="65">
        <f t="shared" si="56"/>
        <v>0</v>
      </c>
      <c r="E312" s="65">
        <f t="shared" si="56"/>
        <v>0</v>
      </c>
      <c r="F312" s="60">
        <f t="shared" si="57"/>
        <v>0</v>
      </c>
      <c r="G312" s="60">
        <f t="shared" si="57"/>
        <v>0</v>
      </c>
      <c r="H312" s="60">
        <f t="shared" si="60"/>
        <v>0</v>
      </c>
      <c r="I312" s="60">
        <f t="shared" si="61"/>
        <v>0</v>
      </c>
      <c r="J312" s="60">
        <f t="shared" si="62"/>
        <v>0</v>
      </c>
      <c r="K312" s="60">
        <f t="shared" si="63"/>
        <v>0</v>
      </c>
      <c r="L312" s="60">
        <f t="shared" si="64"/>
        <v>0</v>
      </c>
      <c r="M312" s="60">
        <f t="shared" ca="1" si="58"/>
        <v>-2.4804322692759161E-4</v>
      </c>
      <c r="N312" s="60">
        <f t="shared" ca="1" si="65"/>
        <v>0</v>
      </c>
      <c r="O312" s="74">
        <f t="shared" ca="1" si="66"/>
        <v>0</v>
      </c>
      <c r="P312" s="60">
        <f t="shared" ca="1" si="67"/>
        <v>0</v>
      </c>
      <c r="Q312" s="60">
        <f t="shared" ca="1" si="68"/>
        <v>0</v>
      </c>
      <c r="R312" s="29">
        <f t="shared" ca="1" si="59"/>
        <v>2.4804322692759161E-4</v>
      </c>
      <c r="S312" s="29"/>
      <c r="T312" s="29"/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F312" s="29"/>
      <c r="AG312" s="29"/>
      <c r="AH312" s="29"/>
      <c r="AI312" s="29"/>
    </row>
    <row r="313" spans="1:35" x14ac:dyDescent="0.2">
      <c r="A313" s="64"/>
      <c r="B313" s="64"/>
      <c r="C313" s="64"/>
      <c r="D313" s="65">
        <f t="shared" si="56"/>
        <v>0</v>
      </c>
      <c r="E313" s="65">
        <f t="shared" si="56"/>
        <v>0</v>
      </c>
      <c r="F313" s="60">
        <f t="shared" si="57"/>
        <v>0</v>
      </c>
      <c r="G313" s="60">
        <f t="shared" si="57"/>
        <v>0</v>
      </c>
      <c r="H313" s="60">
        <f t="shared" si="60"/>
        <v>0</v>
      </c>
      <c r="I313" s="60">
        <f t="shared" si="61"/>
        <v>0</v>
      </c>
      <c r="J313" s="60">
        <f t="shared" si="62"/>
        <v>0</v>
      </c>
      <c r="K313" s="60">
        <f t="shared" si="63"/>
        <v>0</v>
      </c>
      <c r="L313" s="60">
        <f t="shared" si="64"/>
        <v>0</v>
      </c>
      <c r="M313" s="60">
        <f t="shared" ca="1" si="58"/>
        <v>-2.4804322692759161E-4</v>
      </c>
      <c r="N313" s="60">
        <f t="shared" ca="1" si="65"/>
        <v>0</v>
      </c>
      <c r="O313" s="74">
        <f t="shared" ca="1" si="66"/>
        <v>0</v>
      </c>
      <c r="P313" s="60">
        <f t="shared" ca="1" si="67"/>
        <v>0</v>
      </c>
      <c r="Q313" s="60">
        <f t="shared" ca="1" si="68"/>
        <v>0</v>
      </c>
      <c r="R313" s="29">
        <f t="shared" ca="1" si="59"/>
        <v>2.4804322692759161E-4</v>
      </c>
      <c r="S313" s="29"/>
      <c r="T313" s="29"/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F313" s="29"/>
      <c r="AG313" s="29"/>
      <c r="AH313" s="29"/>
      <c r="AI313" s="29"/>
    </row>
    <row r="314" spans="1:35" x14ac:dyDescent="0.2">
      <c r="A314" s="64"/>
      <c r="B314" s="64"/>
      <c r="C314" s="64"/>
      <c r="D314" s="65">
        <f t="shared" si="56"/>
        <v>0</v>
      </c>
      <c r="E314" s="65">
        <f t="shared" si="56"/>
        <v>0</v>
      </c>
      <c r="F314" s="60">
        <f t="shared" si="57"/>
        <v>0</v>
      </c>
      <c r="G314" s="60">
        <f t="shared" si="57"/>
        <v>0</v>
      </c>
      <c r="H314" s="60">
        <f t="shared" si="60"/>
        <v>0</v>
      </c>
      <c r="I314" s="60">
        <f t="shared" si="61"/>
        <v>0</v>
      </c>
      <c r="J314" s="60">
        <f t="shared" si="62"/>
        <v>0</v>
      </c>
      <c r="K314" s="60">
        <f t="shared" si="63"/>
        <v>0</v>
      </c>
      <c r="L314" s="60">
        <f t="shared" si="64"/>
        <v>0</v>
      </c>
      <c r="M314" s="60">
        <f t="shared" ca="1" si="58"/>
        <v>-2.4804322692759161E-4</v>
      </c>
      <c r="N314" s="60">
        <f t="shared" ca="1" si="65"/>
        <v>0</v>
      </c>
      <c r="O314" s="74">
        <f t="shared" ca="1" si="66"/>
        <v>0</v>
      </c>
      <c r="P314" s="60">
        <f t="shared" ca="1" si="67"/>
        <v>0</v>
      </c>
      <c r="Q314" s="60">
        <f t="shared" ca="1" si="68"/>
        <v>0</v>
      </c>
      <c r="R314" s="29">
        <f t="shared" ca="1" si="59"/>
        <v>2.4804322692759161E-4</v>
      </c>
      <c r="S314" s="29"/>
      <c r="T314" s="29"/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F314" s="29"/>
      <c r="AG314" s="29"/>
      <c r="AH314" s="29"/>
      <c r="AI314" s="29"/>
    </row>
    <row r="315" spans="1:35" x14ac:dyDescent="0.2">
      <c r="A315" s="64"/>
      <c r="B315" s="64"/>
      <c r="C315" s="64"/>
      <c r="D315" s="65">
        <f t="shared" si="56"/>
        <v>0</v>
      </c>
      <c r="E315" s="65">
        <f t="shared" si="56"/>
        <v>0</v>
      </c>
      <c r="F315" s="60">
        <f t="shared" si="57"/>
        <v>0</v>
      </c>
      <c r="G315" s="60">
        <f t="shared" si="57"/>
        <v>0</v>
      </c>
      <c r="H315" s="60">
        <f t="shared" si="60"/>
        <v>0</v>
      </c>
      <c r="I315" s="60">
        <f t="shared" si="61"/>
        <v>0</v>
      </c>
      <c r="J315" s="60">
        <f t="shared" si="62"/>
        <v>0</v>
      </c>
      <c r="K315" s="60">
        <f t="shared" si="63"/>
        <v>0</v>
      </c>
      <c r="L315" s="60">
        <f t="shared" si="64"/>
        <v>0</v>
      </c>
      <c r="M315" s="60">
        <f t="shared" ca="1" si="58"/>
        <v>-2.4804322692759161E-4</v>
      </c>
      <c r="N315" s="60">
        <f t="shared" ca="1" si="65"/>
        <v>0</v>
      </c>
      <c r="O315" s="74">
        <f t="shared" ca="1" si="66"/>
        <v>0</v>
      </c>
      <c r="P315" s="60">
        <f t="shared" ca="1" si="67"/>
        <v>0</v>
      </c>
      <c r="Q315" s="60">
        <f t="shared" ca="1" si="68"/>
        <v>0</v>
      </c>
      <c r="R315" s="29">
        <f t="shared" ca="1" si="59"/>
        <v>2.4804322692759161E-4</v>
      </c>
      <c r="S315" s="29"/>
      <c r="T315" s="29"/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F315" s="29"/>
      <c r="AG315" s="29"/>
      <c r="AH315" s="29"/>
      <c r="AI315" s="29"/>
    </row>
    <row r="316" spans="1:35" x14ac:dyDescent="0.2">
      <c r="A316" s="64"/>
      <c r="B316" s="64"/>
      <c r="C316" s="64"/>
      <c r="D316" s="65">
        <f t="shared" si="56"/>
        <v>0</v>
      </c>
      <c r="E316" s="65">
        <f t="shared" si="56"/>
        <v>0</v>
      </c>
      <c r="F316" s="60">
        <f t="shared" si="57"/>
        <v>0</v>
      </c>
      <c r="G316" s="60">
        <f t="shared" si="57"/>
        <v>0</v>
      </c>
      <c r="H316" s="60">
        <f t="shared" si="60"/>
        <v>0</v>
      </c>
      <c r="I316" s="60">
        <f t="shared" si="61"/>
        <v>0</v>
      </c>
      <c r="J316" s="60">
        <f t="shared" si="62"/>
        <v>0</v>
      </c>
      <c r="K316" s="60">
        <f t="shared" si="63"/>
        <v>0</v>
      </c>
      <c r="L316" s="60">
        <f t="shared" si="64"/>
        <v>0</v>
      </c>
      <c r="M316" s="60">
        <f t="shared" ca="1" si="58"/>
        <v>-2.4804322692759161E-4</v>
      </c>
      <c r="N316" s="60">
        <f t="shared" ca="1" si="65"/>
        <v>0</v>
      </c>
      <c r="O316" s="74">
        <f t="shared" ca="1" si="66"/>
        <v>0</v>
      </c>
      <c r="P316" s="60">
        <f t="shared" ca="1" si="67"/>
        <v>0</v>
      </c>
      <c r="Q316" s="60">
        <f t="shared" ca="1" si="68"/>
        <v>0</v>
      </c>
      <c r="R316" s="29">
        <f t="shared" ca="1" si="59"/>
        <v>2.4804322692759161E-4</v>
      </c>
      <c r="S316" s="29"/>
      <c r="T316" s="29"/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F316" s="29"/>
      <c r="AG316" s="29"/>
      <c r="AH316" s="29"/>
      <c r="AI316" s="29"/>
    </row>
    <row r="317" spans="1:35" x14ac:dyDescent="0.2">
      <c r="A317" s="64"/>
      <c r="B317" s="64"/>
      <c r="C317" s="64"/>
      <c r="D317" s="65">
        <f t="shared" si="56"/>
        <v>0</v>
      </c>
      <c r="E317" s="65">
        <f t="shared" si="56"/>
        <v>0</v>
      </c>
      <c r="F317" s="60">
        <f t="shared" si="57"/>
        <v>0</v>
      </c>
      <c r="G317" s="60">
        <f t="shared" si="57"/>
        <v>0</v>
      </c>
      <c r="H317" s="60">
        <f t="shared" si="60"/>
        <v>0</v>
      </c>
      <c r="I317" s="60">
        <f t="shared" si="61"/>
        <v>0</v>
      </c>
      <c r="J317" s="60">
        <f t="shared" si="62"/>
        <v>0</v>
      </c>
      <c r="K317" s="60">
        <f t="shared" si="63"/>
        <v>0</v>
      </c>
      <c r="L317" s="60">
        <f t="shared" si="64"/>
        <v>0</v>
      </c>
      <c r="M317" s="60">
        <f t="shared" ca="1" si="58"/>
        <v>-2.4804322692759161E-4</v>
      </c>
      <c r="N317" s="60">
        <f t="shared" ca="1" si="65"/>
        <v>0</v>
      </c>
      <c r="O317" s="74">
        <f t="shared" ca="1" si="66"/>
        <v>0</v>
      </c>
      <c r="P317" s="60">
        <f t="shared" ca="1" si="67"/>
        <v>0</v>
      </c>
      <c r="Q317" s="60">
        <f t="shared" ca="1" si="68"/>
        <v>0</v>
      </c>
      <c r="R317" s="29">
        <f t="shared" ca="1" si="59"/>
        <v>2.4804322692759161E-4</v>
      </c>
      <c r="S317" s="29"/>
      <c r="T317" s="29"/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F317" s="29"/>
      <c r="AG317" s="29"/>
      <c r="AH317" s="29"/>
      <c r="AI317" s="29"/>
    </row>
    <row r="318" spans="1:35" x14ac:dyDescent="0.2">
      <c r="A318" s="64"/>
      <c r="B318" s="64"/>
      <c r="C318" s="64"/>
      <c r="D318" s="65">
        <f t="shared" si="56"/>
        <v>0</v>
      </c>
      <c r="E318" s="65">
        <f t="shared" si="56"/>
        <v>0</v>
      </c>
      <c r="F318" s="60">
        <f t="shared" si="57"/>
        <v>0</v>
      </c>
      <c r="G318" s="60">
        <f t="shared" si="57"/>
        <v>0</v>
      </c>
      <c r="H318" s="60">
        <f t="shared" si="60"/>
        <v>0</v>
      </c>
      <c r="I318" s="60">
        <f t="shared" si="61"/>
        <v>0</v>
      </c>
      <c r="J318" s="60">
        <f t="shared" si="62"/>
        <v>0</v>
      </c>
      <c r="K318" s="60">
        <f t="shared" si="63"/>
        <v>0</v>
      </c>
      <c r="L318" s="60">
        <f t="shared" si="64"/>
        <v>0</v>
      </c>
      <c r="M318" s="60">
        <f t="shared" ca="1" si="58"/>
        <v>-2.4804322692759161E-4</v>
      </c>
      <c r="N318" s="60">
        <f t="shared" ca="1" si="65"/>
        <v>0</v>
      </c>
      <c r="O318" s="74">
        <f t="shared" ca="1" si="66"/>
        <v>0</v>
      </c>
      <c r="P318" s="60">
        <f t="shared" ca="1" si="67"/>
        <v>0</v>
      </c>
      <c r="Q318" s="60">
        <f t="shared" ca="1" si="68"/>
        <v>0</v>
      </c>
      <c r="R318" s="29">
        <f t="shared" ca="1" si="59"/>
        <v>2.4804322692759161E-4</v>
      </c>
      <c r="S318" s="29"/>
      <c r="T318" s="29"/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F318" s="29"/>
      <c r="AG318" s="29"/>
      <c r="AH318" s="29"/>
      <c r="AI318" s="29"/>
    </row>
    <row r="319" spans="1:35" x14ac:dyDescent="0.2">
      <c r="A319" s="64"/>
      <c r="B319" s="64"/>
      <c r="C319" s="64"/>
      <c r="D319" s="65">
        <f t="shared" si="56"/>
        <v>0</v>
      </c>
      <c r="E319" s="65">
        <f t="shared" si="56"/>
        <v>0</v>
      </c>
      <c r="F319" s="60">
        <f t="shared" si="57"/>
        <v>0</v>
      </c>
      <c r="G319" s="60">
        <f t="shared" si="57"/>
        <v>0</v>
      </c>
      <c r="H319" s="60">
        <f t="shared" si="60"/>
        <v>0</v>
      </c>
      <c r="I319" s="60">
        <f t="shared" si="61"/>
        <v>0</v>
      </c>
      <c r="J319" s="60">
        <f t="shared" si="62"/>
        <v>0</v>
      </c>
      <c r="K319" s="60">
        <f t="shared" si="63"/>
        <v>0</v>
      </c>
      <c r="L319" s="60">
        <f t="shared" si="64"/>
        <v>0</v>
      </c>
      <c r="M319" s="60">
        <f t="shared" ca="1" si="58"/>
        <v>-2.4804322692759161E-4</v>
      </c>
      <c r="N319" s="60">
        <f t="shared" ca="1" si="65"/>
        <v>0</v>
      </c>
      <c r="O319" s="74">
        <f t="shared" ca="1" si="66"/>
        <v>0</v>
      </c>
      <c r="P319" s="60">
        <f t="shared" ca="1" si="67"/>
        <v>0</v>
      </c>
      <c r="Q319" s="60">
        <f t="shared" ca="1" si="68"/>
        <v>0</v>
      </c>
      <c r="R319" s="29">
        <f t="shared" ca="1" si="59"/>
        <v>2.4804322692759161E-4</v>
      </c>
      <c r="S319" s="29"/>
      <c r="T319" s="29"/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F319" s="29"/>
      <c r="AG319" s="29"/>
      <c r="AH319" s="29"/>
      <c r="AI319" s="29"/>
    </row>
    <row r="320" spans="1:35" x14ac:dyDescent="0.2">
      <c r="A320" s="64"/>
      <c r="B320" s="64"/>
      <c r="C320" s="64"/>
      <c r="D320" s="65">
        <f t="shared" si="56"/>
        <v>0</v>
      </c>
      <c r="E320" s="65">
        <f t="shared" si="56"/>
        <v>0</v>
      </c>
      <c r="F320" s="60">
        <f t="shared" si="57"/>
        <v>0</v>
      </c>
      <c r="G320" s="60">
        <f t="shared" si="57"/>
        <v>0</v>
      </c>
      <c r="H320" s="60">
        <f t="shared" si="60"/>
        <v>0</v>
      </c>
      <c r="I320" s="60">
        <f t="shared" si="61"/>
        <v>0</v>
      </c>
      <c r="J320" s="60">
        <f t="shared" si="62"/>
        <v>0</v>
      </c>
      <c r="K320" s="60">
        <f t="shared" si="63"/>
        <v>0</v>
      </c>
      <c r="L320" s="60">
        <f t="shared" si="64"/>
        <v>0</v>
      </c>
      <c r="M320" s="60">
        <f t="shared" ca="1" si="58"/>
        <v>-2.4804322692759161E-4</v>
      </c>
      <c r="N320" s="60">
        <f t="shared" ca="1" si="65"/>
        <v>0</v>
      </c>
      <c r="O320" s="74">
        <f t="shared" ca="1" si="66"/>
        <v>0</v>
      </c>
      <c r="P320" s="60">
        <f t="shared" ca="1" si="67"/>
        <v>0</v>
      </c>
      <c r="Q320" s="60">
        <f t="shared" ca="1" si="68"/>
        <v>0</v>
      </c>
      <c r="R320" s="29">
        <f t="shared" ca="1" si="59"/>
        <v>2.4804322692759161E-4</v>
      </c>
      <c r="S320" s="29"/>
      <c r="T320" s="29"/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F320" s="29"/>
      <c r="AG320" s="29"/>
      <c r="AH320" s="29"/>
      <c r="AI320" s="29"/>
    </row>
    <row r="321" spans="1:35" x14ac:dyDescent="0.2">
      <c r="A321" s="64"/>
      <c r="B321" s="64"/>
      <c r="C321" s="64"/>
      <c r="D321" s="65">
        <f t="shared" si="56"/>
        <v>0</v>
      </c>
      <c r="E321" s="65">
        <f t="shared" si="56"/>
        <v>0</v>
      </c>
      <c r="F321" s="60">
        <f t="shared" si="57"/>
        <v>0</v>
      </c>
      <c r="G321" s="60">
        <f t="shared" si="57"/>
        <v>0</v>
      </c>
      <c r="H321" s="60">
        <f t="shared" si="60"/>
        <v>0</v>
      </c>
      <c r="I321" s="60">
        <f t="shared" si="61"/>
        <v>0</v>
      </c>
      <c r="J321" s="60">
        <f t="shared" si="62"/>
        <v>0</v>
      </c>
      <c r="K321" s="60">
        <f t="shared" si="63"/>
        <v>0</v>
      </c>
      <c r="L321" s="60">
        <f t="shared" si="64"/>
        <v>0</v>
      </c>
      <c r="M321" s="60">
        <f t="shared" ca="1" si="58"/>
        <v>-2.4804322692759161E-4</v>
      </c>
      <c r="N321" s="60">
        <f t="shared" ca="1" si="65"/>
        <v>0</v>
      </c>
      <c r="O321" s="74">
        <f t="shared" ca="1" si="66"/>
        <v>0</v>
      </c>
      <c r="P321" s="60">
        <f t="shared" ca="1" si="67"/>
        <v>0</v>
      </c>
      <c r="Q321" s="60">
        <f t="shared" ca="1" si="68"/>
        <v>0</v>
      </c>
      <c r="R321" s="29">
        <f t="shared" ca="1" si="59"/>
        <v>2.4804322692759161E-4</v>
      </c>
      <c r="S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29"/>
      <c r="AH321" s="29"/>
      <c r="AI321" s="29"/>
    </row>
    <row r="322" spans="1:35" x14ac:dyDescent="0.2">
      <c r="A322" s="64"/>
      <c r="B322" s="64"/>
      <c r="C322" s="64"/>
      <c r="D322" s="65">
        <f t="shared" si="56"/>
        <v>0</v>
      </c>
      <c r="E322" s="65">
        <f t="shared" si="56"/>
        <v>0</v>
      </c>
      <c r="F322" s="60">
        <f t="shared" si="57"/>
        <v>0</v>
      </c>
      <c r="G322" s="60">
        <f t="shared" si="57"/>
        <v>0</v>
      </c>
      <c r="H322" s="60">
        <f t="shared" si="60"/>
        <v>0</v>
      </c>
      <c r="I322" s="60">
        <f t="shared" si="61"/>
        <v>0</v>
      </c>
      <c r="J322" s="60">
        <f t="shared" si="62"/>
        <v>0</v>
      </c>
      <c r="K322" s="60">
        <f t="shared" si="63"/>
        <v>0</v>
      </c>
      <c r="L322" s="60">
        <f t="shared" si="64"/>
        <v>0</v>
      </c>
      <c r="M322" s="60">
        <f t="shared" ca="1" si="58"/>
        <v>-2.4804322692759161E-4</v>
      </c>
      <c r="N322" s="60">
        <f t="shared" ca="1" si="65"/>
        <v>0</v>
      </c>
      <c r="O322" s="74">
        <f t="shared" ca="1" si="66"/>
        <v>0</v>
      </c>
      <c r="P322" s="60">
        <f t="shared" ca="1" si="67"/>
        <v>0</v>
      </c>
      <c r="Q322" s="60">
        <f t="shared" ca="1" si="68"/>
        <v>0</v>
      </c>
      <c r="R322" s="29">
        <f t="shared" ca="1" si="59"/>
        <v>2.4804322692759161E-4</v>
      </c>
      <c r="S322" s="29"/>
      <c r="T322" s="29"/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F322" s="29"/>
      <c r="AG322" s="29"/>
      <c r="AH322" s="29"/>
      <c r="AI322" s="29"/>
    </row>
    <row r="323" spans="1:35" x14ac:dyDescent="0.2">
      <c r="A323" s="64"/>
      <c r="B323" s="64"/>
      <c r="C323" s="64"/>
      <c r="D323" s="65">
        <f t="shared" si="56"/>
        <v>0</v>
      </c>
      <c r="E323" s="65">
        <f t="shared" si="56"/>
        <v>0</v>
      </c>
      <c r="F323" s="60">
        <f t="shared" si="57"/>
        <v>0</v>
      </c>
      <c r="G323" s="60">
        <f t="shared" si="57"/>
        <v>0</v>
      </c>
      <c r="H323" s="60">
        <f t="shared" si="60"/>
        <v>0</v>
      </c>
      <c r="I323" s="60">
        <f t="shared" si="61"/>
        <v>0</v>
      </c>
      <c r="J323" s="60">
        <f t="shared" si="62"/>
        <v>0</v>
      </c>
      <c r="K323" s="60">
        <f t="shared" si="63"/>
        <v>0</v>
      </c>
      <c r="L323" s="60">
        <f t="shared" si="64"/>
        <v>0</v>
      </c>
      <c r="M323" s="60">
        <f t="shared" ca="1" si="58"/>
        <v>-2.4804322692759161E-4</v>
      </c>
      <c r="N323" s="60">
        <f t="shared" ca="1" si="65"/>
        <v>0</v>
      </c>
      <c r="O323" s="74">
        <f t="shared" ca="1" si="66"/>
        <v>0</v>
      </c>
      <c r="P323" s="60">
        <f t="shared" ca="1" si="67"/>
        <v>0</v>
      </c>
      <c r="Q323" s="60">
        <f t="shared" ca="1" si="68"/>
        <v>0</v>
      </c>
      <c r="R323" s="29">
        <f t="shared" ca="1" si="59"/>
        <v>2.4804322692759161E-4</v>
      </c>
      <c r="S323" s="29"/>
      <c r="T323" s="29"/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F323" s="29"/>
      <c r="AG323" s="29"/>
      <c r="AH323" s="29"/>
      <c r="AI323" s="29"/>
    </row>
    <row r="324" spans="1:35" x14ac:dyDescent="0.2">
      <c r="A324" s="64"/>
      <c r="B324" s="64"/>
      <c r="C324" s="64"/>
      <c r="D324" s="65">
        <f t="shared" si="56"/>
        <v>0</v>
      </c>
      <c r="E324" s="65">
        <f t="shared" si="56"/>
        <v>0</v>
      </c>
      <c r="F324" s="60">
        <f t="shared" si="57"/>
        <v>0</v>
      </c>
      <c r="G324" s="60">
        <f t="shared" si="57"/>
        <v>0</v>
      </c>
      <c r="H324" s="60">
        <f t="shared" si="60"/>
        <v>0</v>
      </c>
      <c r="I324" s="60">
        <f t="shared" si="61"/>
        <v>0</v>
      </c>
      <c r="J324" s="60">
        <f t="shared" si="62"/>
        <v>0</v>
      </c>
      <c r="K324" s="60">
        <f t="shared" si="63"/>
        <v>0</v>
      </c>
      <c r="L324" s="60">
        <f t="shared" si="64"/>
        <v>0</v>
      </c>
      <c r="M324" s="60">
        <f t="shared" ca="1" si="58"/>
        <v>-2.4804322692759161E-4</v>
      </c>
      <c r="N324" s="60">
        <f t="shared" ca="1" si="65"/>
        <v>0</v>
      </c>
      <c r="O324" s="74">
        <f t="shared" ca="1" si="66"/>
        <v>0</v>
      </c>
      <c r="P324" s="60">
        <f t="shared" ca="1" si="67"/>
        <v>0</v>
      </c>
      <c r="Q324" s="60">
        <f t="shared" ca="1" si="68"/>
        <v>0</v>
      </c>
      <c r="R324" s="29">
        <f t="shared" ca="1" si="59"/>
        <v>2.4804322692759161E-4</v>
      </c>
      <c r="S324" s="29"/>
      <c r="T324" s="29"/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F324" s="29"/>
      <c r="AG324" s="29"/>
      <c r="AH324" s="29"/>
      <c r="AI324" s="29"/>
    </row>
    <row r="325" spans="1:35" x14ac:dyDescent="0.2">
      <c r="A325" s="64"/>
      <c r="B325" s="64"/>
      <c r="C325" s="64"/>
      <c r="D325" s="65">
        <f t="shared" si="56"/>
        <v>0</v>
      </c>
      <c r="E325" s="65">
        <f t="shared" si="56"/>
        <v>0</v>
      </c>
      <c r="F325" s="60">
        <f t="shared" si="57"/>
        <v>0</v>
      </c>
      <c r="G325" s="60">
        <f t="shared" si="57"/>
        <v>0</v>
      </c>
      <c r="H325" s="60">
        <f t="shared" si="60"/>
        <v>0</v>
      </c>
      <c r="I325" s="60">
        <f t="shared" si="61"/>
        <v>0</v>
      </c>
      <c r="J325" s="60">
        <f t="shared" si="62"/>
        <v>0</v>
      </c>
      <c r="K325" s="60">
        <f t="shared" si="63"/>
        <v>0</v>
      </c>
      <c r="L325" s="60">
        <f t="shared" si="64"/>
        <v>0</v>
      </c>
      <c r="M325" s="60">
        <f t="shared" ca="1" si="58"/>
        <v>-2.4804322692759161E-4</v>
      </c>
      <c r="N325" s="60">
        <f t="shared" ca="1" si="65"/>
        <v>0</v>
      </c>
      <c r="O325" s="74">
        <f t="shared" ca="1" si="66"/>
        <v>0</v>
      </c>
      <c r="P325" s="60">
        <f t="shared" ca="1" si="67"/>
        <v>0</v>
      </c>
      <c r="Q325" s="60">
        <f t="shared" ca="1" si="68"/>
        <v>0</v>
      </c>
      <c r="R325" s="29">
        <f t="shared" ca="1" si="59"/>
        <v>2.4804322692759161E-4</v>
      </c>
      <c r="S325" s="29"/>
      <c r="T325" s="29"/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F325" s="29"/>
      <c r="AG325" s="29"/>
      <c r="AH325" s="29"/>
      <c r="AI325" s="29"/>
    </row>
    <row r="326" spans="1:35" x14ac:dyDescent="0.2">
      <c r="A326" s="64"/>
      <c r="B326" s="64"/>
      <c r="C326" s="64"/>
      <c r="D326" s="65">
        <f t="shared" si="56"/>
        <v>0</v>
      </c>
      <c r="E326" s="65">
        <f t="shared" si="56"/>
        <v>0</v>
      </c>
      <c r="F326" s="60">
        <f t="shared" si="57"/>
        <v>0</v>
      </c>
      <c r="G326" s="60">
        <f t="shared" si="57"/>
        <v>0</v>
      </c>
      <c r="H326" s="60">
        <f t="shared" si="60"/>
        <v>0</v>
      </c>
      <c r="I326" s="60">
        <f t="shared" si="61"/>
        <v>0</v>
      </c>
      <c r="J326" s="60">
        <f t="shared" si="62"/>
        <v>0</v>
      </c>
      <c r="K326" s="60">
        <f t="shared" si="63"/>
        <v>0</v>
      </c>
      <c r="L326" s="60">
        <f t="shared" si="64"/>
        <v>0</v>
      </c>
      <c r="M326" s="60">
        <f t="shared" ca="1" si="58"/>
        <v>-2.4804322692759161E-4</v>
      </c>
      <c r="N326" s="60">
        <f t="shared" ca="1" si="65"/>
        <v>0</v>
      </c>
      <c r="O326" s="74">
        <f t="shared" ca="1" si="66"/>
        <v>0</v>
      </c>
      <c r="P326" s="60">
        <f t="shared" ca="1" si="67"/>
        <v>0</v>
      </c>
      <c r="Q326" s="60">
        <f t="shared" ca="1" si="68"/>
        <v>0</v>
      </c>
      <c r="R326" s="29">
        <f t="shared" ca="1" si="59"/>
        <v>2.4804322692759161E-4</v>
      </c>
      <c r="S326" s="29"/>
      <c r="T326" s="29"/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F326" s="29"/>
      <c r="AG326" s="29"/>
      <c r="AH326" s="29"/>
      <c r="AI326" s="29"/>
    </row>
    <row r="327" spans="1:35" x14ac:dyDescent="0.2">
      <c r="A327" s="64"/>
      <c r="B327" s="64"/>
      <c r="C327" s="64"/>
      <c r="D327" s="65">
        <f t="shared" si="56"/>
        <v>0</v>
      </c>
      <c r="E327" s="65">
        <f t="shared" si="56"/>
        <v>0</v>
      </c>
      <c r="F327" s="60">
        <f t="shared" si="57"/>
        <v>0</v>
      </c>
      <c r="G327" s="60">
        <f t="shared" si="57"/>
        <v>0</v>
      </c>
      <c r="H327" s="60">
        <f t="shared" si="60"/>
        <v>0</v>
      </c>
      <c r="I327" s="60">
        <f t="shared" si="61"/>
        <v>0</v>
      </c>
      <c r="J327" s="60">
        <f t="shared" si="62"/>
        <v>0</v>
      </c>
      <c r="K327" s="60">
        <f t="shared" si="63"/>
        <v>0</v>
      </c>
      <c r="L327" s="60">
        <f t="shared" si="64"/>
        <v>0</v>
      </c>
      <c r="M327" s="60">
        <f t="shared" ca="1" si="58"/>
        <v>-2.4804322692759161E-4</v>
      </c>
      <c r="N327" s="60">
        <f t="shared" ca="1" si="65"/>
        <v>0</v>
      </c>
      <c r="O327" s="74">
        <f t="shared" ca="1" si="66"/>
        <v>0</v>
      </c>
      <c r="P327" s="60">
        <f t="shared" ca="1" si="67"/>
        <v>0</v>
      </c>
      <c r="Q327" s="60">
        <f t="shared" ca="1" si="68"/>
        <v>0</v>
      </c>
      <c r="R327" s="29">
        <f t="shared" ca="1" si="59"/>
        <v>2.4804322692759161E-4</v>
      </c>
      <c r="S327" s="29"/>
      <c r="T327" s="29"/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F327" s="29"/>
      <c r="AG327" s="29"/>
      <c r="AH327" s="29"/>
      <c r="AI327" s="29"/>
    </row>
    <row r="328" spans="1:35" x14ac:dyDescent="0.2">
      <c r="A328" s="64"/>
      <c r="B328" s="64"/>
      <c r="C328" s="64"/>
      <c r="D328" s="65">
        <f t="shared" si="56"/>
        <v>0</v>
      </c>
      <c r="E328" s="65">
        <f t="shared" si="56"/>
        <v>0</v>
      </c>
      <c r="F328" s="60">
        <f t="shared" si="57"/>
        <v>0</v>
      </c>
      <c r="G328" s="60">
        <f t="shared" si="57"/>
        <v>0</v>
      </c>
      <c r="H328" s="60">
        <f t="shared" si="60"/>
        <v>0</v>
      </c>
      <c r="I328" s="60">
        <f t="shared" si="61"/>
        <v>0</v>
      </c>
      <c r="J328" s="60">
        <f t="shared" si="62"/>
        <v>0</v>
      </c>
      <c r="K328" s="60">
        <f t="shared" si="63"/>
        <v>0</v>
      </c>
      <c r="L328" s="60">
        <f t="shared" si="64"/>
        <v>0</v>
      </c>
      <c r="M328" s="60">
        <f t="shared" ca="1" si="58"/>
        <v>-2.4804322692759161E-4</v>
      </c>
      <c r="N328" s="60">
        <f t="shared" ca="1" si="65"/>
        <v>0</v>
      </c>
      <c r="O328" s="74">
        <f t="shared" ca="1" si="66"/>
        <v>0</v>
      </c>
      <c r="P328" s="60">
        <f t="shared" ca="1" si="67"/>
        <v>0</v>
      </c>
      <c r="Q328" s="60">
        <f t="shared" ca="1" si="68"/>
        <v>0</v>
      </c>
      <c r="R328" s="29">
        <f t="shared" ca="1" si="59"/>
        <v>2.4804322692759161E-4</v>
      </c>
      <c r="S328" s="29"/>
      <c r="T328" s="29"/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F328" s="29"/>
      <c r="AG328" s="29"/>
      <c r="AH328" s="29"/>
      <c r="AI328" s="29"/>
    </row>
    <row r="329" spans="1:35" x14ac:dyDescent="0.2">
      <c r="A329" s="64"/>
      <c r="B329" s="64"/>
      <c r="C329" s="64"/>
      <c r="D329" s="65">
        <f t="shared" si="56"/>
        <v>0</v>
      </c>
      <c r="E329" s="65">
        <f t="shared" si="56"/>
        <v>0</v>
      </c>
      <c r="F329" s="60">
        <f t="shared" si="57"/>
        <v>0</v>
      </c>
      <c r="G329" s="60">
        <f t="shared" si="57"/>
        <v>0</v>
      </c>
      <c r="H329" s="60">
        <f t="shared" si="60"/>
        <v>0</v>
      </c>
      <c r="I329" s="60">
        <f t="shared" si="61"/>
        <v>0</v>
      </c>
      <c r="J329" s="60">
        <f t="shared" si="62"/>
        <v>0</v>
      </c>
      <c r="K329" s="60">
        <f t="shared" si="63"/>
        <v>0</v>
      </c>
      <c r="L329" s="60">
        <f t="shared" si="64"/>
        <v>0</v>
      </c>
      <c r="M329" s="60">
        <f t="shared" ca="1" si="58"/>
        <v>-2.4804322692759161E-4</v>
      </c>
      <c r="N329" s="60">
        <f t="shared" ca="1" si="65"/>
        <v>0</v>
      </c>
      <c r="O329" s="74">
        <f t="shared" ca="1" si="66"/>
        <v>0</v>
      </c>
      <c r="P329" s="60">
        <f t="shared" ca="1" si="67"/>
        <v>0</v>
      </c>
      <c r="Q329" s="60">
        <f t="shared" ca="1" si="68"/>
        <v>0</v>
      </c>
      <c r="R329" s="29">
        <f t="shared" ca="1" si="59"/>
        <v>2.4804322692759161E-4</v>
      </c>
      <c r="S329" s="29"/>
      <c r="T329" s="29"/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F329" s="29"/>
      <c r="AG329" s="29"/>
      <c r="AH329" s="29"/>
      <c r="AI329" s="29"/>
    </row>
    <row r="330" spans="1:35" x14ac:dyDescent="0.2">
      <c r="A330" s="64"/>
      <c r="B330" s="64"/>
      <c r="C330" s="64"/>
      <c r="D330" s="65">
        <f t="shared" si="56"/>
        <v>0</v>
      </c>
      <c r="E330" s="65">
        <f t="shared" si="56"/>
        <v>0</v>
      </c>
      <c r="F330" s="60">
        <f t="shared" si="57"/>
        <v>0</v>
      </c>
      <c r="G330" s="60">
        <f t="shared" si="57"/>
        <v>0</v>
      </c>
      <c r="H330" s="60">
        <f t="shared" si="60"/>
        <v>0</v>
      </c>
      <c r="I330" s="60">
        <f t="shared" si="61"/>
        <v>0</v>
      </c>
      <c r="J330" s="60">
        <f t="shared" si="62"/>
        <v>0</v>
      </c>
      <c r="K330" s="60">
        <f t="shared" si="63"/>
        <v>0</v>
      </c>
      <c r="L330" s="60">
        <f t="shared" si="64"/>
        <v>0</v>
      </c>
      <c r="M330" s="60">
        <f t="shared" ca="1" si="58"/>
        <v>-2.4804322692759161E-4</v>
      </c>
      <c r="N330" s="60">
        <f t="shared" ca="1" si="65"/>
        <v>0</v>
      </c>
      <c r="O330" s="74">
        <f t="shared" ca="1" si="66"/>
        <v>0</v>
      </c>
      <c r="P330" s="60">
        <f t="shared" ca="1" si="67"/>
        <v>0</v>
      </c>
      <c r="Q330" s="60">
        <f t="shared" ca="1" si="68"/>
        <v>0</v>
      </c>
      <c r="R330" s="29">
        <f t="shared" ca="1" si="59"/>
        <v>2.4804322692759161E-4</v>
      </c>
      <c r="S330" s="29"/>
      <c r="T330" s="29"/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F330" s="29"/>
      <c r="AG330" s="29"/>
      <c r="AH330" s="29"/>
      <c r="AI330" s="29"/>
    </row>
    <row r="331" spans="1:35" x14ac:dyDescent="0.2">
      <c r="A331" s="64"/>
      <c r="B331" s="64"/>
      <c r="C331" s="64"/>
      <c r="D331" s="65">
        <f t="shared" si="56"/>
        <v>0</v>
      </c>
      <c r="E331" s="65">
        <f t="shared" si="56"/>
        <v>0</v>
      </c>
      <c r="F331" s="60">
        <f t="shared" si="57"/>
        <v>0</v>
      </c>
      <c r="G331" s="60">
        <f t="shared" si="57"/>
        <v>0</v>
      </c>
      <c r="H331" s="60">
        <f t="shared" si="60"/>
        <v>0</v>
      </c>
      <c r="I331" s="60">
        <f t="shared" si="61"/>
        <v>0</v>
      </c>
      <c r="J331" s="60">
        <f t="shared" si="62"/>
        <v>0</v>
      </c>
      <c r="K331" s="60">
        <f t="shared" si="63"/>
        <v>0</v>
      </c>
      <c r="L331" s="60">
        <f t="shared" si="64"/>
        <v>0</v>
      </c>
      <c r="M331" s="60">
        <f t="shared" ca="1" si="58"/>
        <v>-2.4804322692759161E-4</v>
      </c>
      <c r="N331" s="60">
        <f t="shared" ca="1" si="65"/>
        <v>0</v>
      </c>
      <c r="O331" s="74">
        <f t="shared" ca="1" si="66"/>
        <v>0</v>
      </c>
      <c r="P331" s="60">
        <f t="shared" ca="1" si="67"/>
        <v>0</v>
      </c>
      <c r="Q331" s="60">
        <f t="shared" ca="1" si="68"/>
        <v>0</v>
      </c>
      <c r="R331" s="29">
        <f t="shared" ca="1" si="59"/>
        <v>2.4804322692759161E-4</v>
      </c>
      <c r="S331" s="29"/>
      <c r="T331" s="29"/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F331" s="29"/>
      <c r="AG331" s="29"/>
      <c r="AH331" s="29"/>
      <c r="AI331" s="29"/>
    </row>
    <row r="332" spans="1:35" x14ac:dyDescent="0.2">
      <c r="A332" s="64"/>
      <c r="B332" s="64"/>
      <c r="C332" s="64"/>
      <c r="D332" s="65">
        <f t="shared" si="56"/>
        <v>0</v>
      </c>
      <c r="E332" s="65">
        <f t="shared" si="56"/>
        <v>0</v>
      </c>
      <c r="F332" s="60">
        <f t="shared" si="57"/>
        <v>0</v>
      </c>
      <c r="G332" s="60">
        <f t="shared" si="57"/>
        <v>0</v>
      </c>
      <c r="H332" s="60">
        <f t="shared" si="60"/>
        <v>0</v>
      </c>
      <c r="I332" s="60">
        <f t="shared" si="61"/>
        <v>0</v>
      </c>
      <c r="J332" s="60">
        <f t="shared" si="62"/>
        <v>0</v>
      </c>
      <c r="K332" s="60">
        <f t="shared" si="63"/>
        <v>0</v>
      </c>
      <c r="L332" s="60">
        <f t="shared" si="64"/>
        <v>0</v>
      </c>
      <c r="M332" s="60">
        <f t="shared" ca="1" si="58"/>
        <v>-2.4804322692759161E-4</v>
      </c>
      <c r="N332" s="60">
        <f t="shared" ca="1" si="65"/>
        <v>0</v>
      </c>
      <c r="O332" s="74">
        <f t="shared" ca="1" si="66"/>
        <v>0</v>
      </c>
      <c r="P332" s="60">
        <f t="shared" ca="1" si="67"/>
        <v>0</v>
      </c>
      <c r="Q332" s="60">
        <f t="shared" ca="1" si="68"/>
        <v>0</v>
      </c>
      <c r="R332" s="29">
        <f t="shared" ca="1" si="59"/>
        <v>2.4804322692759161E-4</v>
      </c>
      <c r="S332" s="29"/>
      <c r="T332" s="29"/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F332" s="29"/>
      <c r="AG332" s="29"/>
      <c r="AH332" s="29"/>
      <c r="AI332" s="29"/>
    </row>
    <row r="333" spans="1:35" x14ac:dyDescent="0.2">
      <c r="A333" s="64"/>
      <c r="B333" s="64"/>
      <c r="C333" s="64"/>
      <c r="D333" s="65">
        <f t="shared" si="56"/>
        <v>0</v>
      </c>
      <c r="E333" s="65">
        <f t="shared" si="56"/>
        <v>0</v>
      </c>
      <c r="F333" s="60">
        <f t="shared" si="57"/>
        <v>0</v>
      </c>
      <c r="G333" s="60">
        <f t="shared" si="57"/>
        <v>0</v>
      </c>
      <c r="H333" s="60">
        <f t="shared" si="60"/>
        <v>0</v>
      </c>
      <c r="I333" s="60">
        <f t="shared" si="61"/>
        <v>0</v>
      </c>
      <c r="J333" s="60">
        <f t="shared" si="62"/>
        <v>0</v>
      </c>
      <c r="K333" s="60">
        <f t="shared" si="63"/>
        <v>0</v>
      </c>
      <c r="L333" s="60">
        <f t="shared" si="64"/>
        <v>0</v>
      </c>
      <c r="M333" s="60">
        <f t="shared" ca="1" si="58"/>
        <v>-2.4804322692759161E-4</v>
      </c>
      <c r="N333" s="60">
        <f t="shared" ca="1" si="65"/>
        <v>0</v>
      </c>
      <c r="O333" s="74">
        <f t="shared" ca="1" si="66"/>
        <v>0</v>
      </c>
      <c r="P333" s="60">
        <f t="shared" ca="1" si="67"/>
        <v>0</v>
      </c>
      <c r="Q333" s="60">
        <f t="shared" ca="1" si="68"/>
        <v>0</v>
      </c>
      <c r="R333" s="29">
        <f t="shared" ca="1" si="59"/>
        <v>2.4804322692759161E-4</v>
      </c>
      <c r="S333" s="29"/>
      <c r="T333" s="29"/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F333" s="29"/>
      <c r="AG333" s="29"/>
      <c r="AH333" s="29"/>
      <c r="AI333" s="29"/>
    </row>
    <row r="334" spans="1:35" x14ac:dyDescent="0.2">
      <c r="A334" s="64"/>
      <c r="B334" s="64"/>
      <c r="C334" s="64"/>
      <c r="D334" s="65">
        <f t="shared" si="56"/>
        <v>0</v>
      </c>
      <c r="E334" s="65">
        <f t="shared" si="56"/>
        <v>0</v>
      </c>
      <c r="F334" s="60">
        <f t="shared" si="57"/>
        <v>0</v>
      </c>
      <c r="G334" s="60">
        <f t="shared" si="57"/>
        <v>0</v>
      </c>
      <c r="H334" s="60">
        <f t="shared" si="60"/>
        <v>0</v>
      </c>
      <c r="I334" s="60">
        <f t="shared" si="61"/>
        <v>0</v>
      </c>
      <c r="J334" s="60">
        <f t="shared" si="62"/>
        <v>0</v>
      </c>
      <c r="K334" s="60">
        <f t="shared" si="63"/>
        <v>0</v>
      </c>
      <c r="L334" s="60">
        <f t="shared" si="64"/>
        <v>0</v>
      </c>
      <c r="M334" s="60">
        <f t="shared" ca="1" si="58"/>
        <v>-2.4804322692759161E-4</v>
      </c>
      <c r="N334" s="60">
        <f t="shared" ca="1" si="65"/>
        <v>0</v>
      </c>
      <c r="O334" s="74">
        <f t="shared" ca="1" si="66"/>
        <v>0</v>
      </c>
      <c r="P334" s="60">
        <f t="shared" ca="1" si="67"/>
        <v>0</v>
      </c>
      <c r="Q334" s="60">
        <f t="shared" ca="1" si="68"/>
        <v>0</v>
      </c>
      <c r="R334" s="29">
        <f t="shared" ca="1" si="59"/>
        <v>2.4804322692759161E-4</v>
      </c>
      <c r="S334" s="29"/>
      <c r="T334" s="29"/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F334" s="29"/>
      <c r="AG334" s="29"/>
      <c r="AH334" s="29"/>
      <c r="AI334" s="29"/>
    </row>
    <row r="335" spans="1:35" x14ac:dyDescent="0.2">
      <c r="A335" s="64"/>
      <c r="B335" s="64"/>
      <c r="C335" s="64"/>
      <c r="D335" s="65">
        <f t="shared" si="56"/>
        <v>0</v>
      </c>
      <c r="E335" s="65">
        <f t="shared" si="56"/>
        <v>0</v>
      </c>
      <c r="F335" s="60">
        <f t="shared" si="57"/>
        <v>0</v>
      </c>
      <c r="G335" s="60">
        <f t="shared" si="57"/>
        <v>0</v>
      </c>
      <c r="H335" s="60">
        <f t="shared" si="60"/>
        <v>0</v>
      </c>
      <c r="I335" s="60">
        <f t="shared" si="61"/>
        <v>0</v>
      </c>
      <c r="J335" s="60">
        <f t="shared" si="62"/>
        <v>0</v>
      </c>
      <c r="K335" s="60">
        <f t="shared" si="63"/>
        <v>0</v>
      </c>
      <c r="L335" s="60">
        <f t="shared" si="64"/>
        <v>0</v>
      </c>
      <c r="M335" s="60">
        <f t="shared" ca="1" si="58"/>
        <v>-2.4804322692759161E-4</v>
      </c>
      <c r="N335" s="60">
        <f t="shared" ca="1" si="65"/>
        <v>0</v>
      </c>
      <c r="O335" s="74">
        <f t="shared" ca="1" si="66"/>
        <v>0</v>
      </c>
      <c r="P335" s="60">
        <f t="shared" ca="1" si="67"/>
        <v>0</v>
      </c>
      <c r="Q335" s="60">
        <f t="shared" ca="1" si="68"/>
        <v>0</v>
      </c>
      <c r="R335" s="29">
        <f t="shared" ca="1" si="59"/>
        <v>2.4804322692759161E-4</v>
      </c>
      <c r="S335" s="29"/>
      <c r="T335" s="29"/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F335" s="29"/>
      <c r="AG335" s="29"/>
      <c r="AH335" s="29"/>
      <c r="AI335" s="29"/>
    </row>
    <row r="336" spans="1:35" x14ac:dyDescent="0.2">
      <c r="A336" s="64"/>
      <c r="B336" s="64"/>
      <c r="C336" s="64"/>
      <c r="D336" s="65">
        <f t="shared" si="56"/>
        <v>0</v>
      </c>
      <c r="E336" s="65">
        <f t="shared" si="56"/>
        <v>0</v>
      </c>
      <c r="F336" s="60">
        <f t="shared" si="57"/>
        <v>0</v>
      </c>
      <c r="G336" s="60">
        <f t="shared" si="57"/>
        <v>0</v>
      </c>
      <c r="H336" s="60">
        <f t="shared" si="60"/>
        <v>0</v>
      </c>
      <c r="I336" s="60">
        <f t="shared" si="61"/>
        <v>0</v>
      </c>
      <c r="J336" s="60">
        <f t="shared" si="62"/>
        <v>0</v>
      </c>
      <c r="K336" s="60">
        <f t="shared" si="63"/>
        <v>0</v>
      </c>
      <c r="L336" s="60">
        <f t="shared" si="64"/>
        <v>0</v>
      </c>
      <c r="M336" s="60">
        <f t="shared" ca="1" si="58"/>
        <v>-2.4804322692759161E-4</v>
      </c>
      <c r="N336" s="60">
        <f t="shared" ca="1" si="65"/>
        <v>0</v>
      </c>
      <c r="O336" s="74">
        <f t="shared" ca="1" si="66"/>
        <v>0</v>
      </c>
      <c r="P336" s="60">
        <f t="shared" ca="1" si="67"/>
        <v>0</v>
      </c>
      <c r="Q336" s="60">
        <f t="shared" ca="1" si="68"/>
        <v>0</v>
      </c>
      <c r="R336" s="29">
        <f t="shared" ca="1" si="59"/>
        <v>2.4804322692759161E-4</v>
      </c>
      <c r="S336" s="29"/>
      <c r="T336" s="29"/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F336" s="29"/>
      <c r="AG336" s="29"/>
      <c r="AH336" s="29"/>
      <c r="AI336" s="29"/>
    </row>
    <row r="337" spans="1:35" x14ac:dyDescent="0.2">
      <c r="A337" s="64"/>
      <c r="B337" s="64"/>
      <c r="C337" s="64"/>
      <c r="D337" s="65">
        <f>A337/A$18</f>
        <v>0</v>
      </c>
      <c r="E337" s="65">
        <f>B337/B$18</f>
        <v>0</v>
      </c>
      <c r="F337" s="60">
        <f>$C337*D337</f>
        <v>0</v>
      </c>
      <c r="G337" s="60">
        <f>$C337*E337</f>
        <v>0</v>
      </c>
      <c r="H337" s="60">
        <f>C337*D337*D337</f>
        <v>0</v>
      </c>
      <c r="I337" s="60">
        <f>C337*D337*D337*D337</f>
        <v>0</v>
      </c>
      <c r="J337" s="60">
        <f>C337*D337*D337*D337*D337</f>
        <v>0</v>
      </c>
      <c r="K337" s="60">
        <f>C337*E337*D337</f>
        <v>0</v>
      </c>
      <c r="L337" s="60">
        <f>C337*E337*D337*D337</f>
        <v>0</v>
      </c>
      <c r="M337" s="60">
        <f t="shared" ca="1" si="58"/>
        <v>-2.4804322692759161E-4</v>
      </c>
      <c r="N337" s="60">
        <f ca="1">C337*(M337-E337)^2</f>
        <v>0</v>
      </c>
      <c r="O337" s="74">
        <f ca="1">(C337*O$1-O$2*F337+O$3*H337)^2</f>
        <v>0</v>
      </c>
      <c r="P337" s="60">
        <f ca="1">(-C337*O$2+O$4*F337-O$5*H337)^2</f>
        <v>0</v>
      </c>
      <c r="Q337" s="60">
        <f ca="1">+(C337*O$3-F337*O$5+H337*O$6)^2</f>
        <v>0</v>
      </c>
      <c r="R337" s="29">
        <f t="shared" ca="1" si="59"/>
        <v>2.4804322692759161E-4</v>
      </c>
      <c r="S337" s="29"/>
      <c r="T337" s="29"/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F337" s="29"/>
      <c r="AG337" s="29"/>
      <c r="AH337" s="29"/>
      <c r="AI337" s="29"/>
    </row>
    <row r="338" spans="1:35" x14ac:dyDescent="0.2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F338" s="29"/>
      <c r="AG338" s="29"/>
      <c r="AH338" s="29"/>
      <c r="AI338" s="29"/>
    </row>
    <row r="339" spans="1:35" x14ac:dyDescent="0.2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F339" s="29"/>
      <c r="AG339" s="29"/>
      <c r="AH339" s="29"/>
      <c r="AI339" s="29"/>
    </row>
    <row r="340" spans="1:35" x14ac:dyDescent="0.2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F340" s="29"/>
      <c r="AG340" s="29"/>
      <c r="AH340" s="29"/>
      <c r="AI340" s="29"/>
    </row>
    <row r="341" spans="1:35" x14ac:dyDescent="0.2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F341" s="29"/>
      <c r="AG341" s="29"/>
      <c r="AH341" s="29"/>
      <c r="AI341" s="29"/>
    </row>
    <row r="342" spans="1:35" x14ac:dyDescent="0.2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F342" s="29"/>
      <c r="AG342" s="29"/>
      <c r="AH342" s="29"/>
      <c r="AI342" s="29"/>
    </row>
    <row r="343" spans="1:35" x14ac:dyDescent="0.2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  <c r="AF343" s="29"/>
      <c r="AG343" s="29"/>
      <c r="AH343" s="29"/>
      <c r="AI343" s="29"/>
    </row>
    <row r="344" spans="1:35" x14ac:dyDescent="0.2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F344" s="29"/>
      <c r="AG344" s="29"/>
      <c r="AH344" s="29"/>
      <c r="AI344" s="29"/>
    </row>
    <row r="345" spans="1:35" x14ac:dyDescent="0.2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F345" s="29"/>
      <c r="AG345" s="29"/>
      <c r="AH345" s="29"/>
      <c r="AI345" s="29"/>
    </row>
    <row r="346" spans="1:35" x14ac:dyDescent="0.2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F346" s="29"/>
      <c r="AG346" s="29"/>
      <c r="AH346" s="29"/>
      <c r="AI346" s="29"/>
    </row>
    <row r="347" spans="1:35" x14ac:dyDescent="0.2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  <c r="AF347" s="29"/>
      <c r="AG347" s="29"/>
      <c r="AH347" s="29"/>
      <c r="AI347" s="29"/>
    </row>
    <row r="348" spans="1:35" x14ac:dyDescent="0.2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  <c r="AA348" s="29"/>
      <c r="AB348" s="29"/>
      <c r="AC348" s="29"/>
      <c r="AD348" s="29"/>
      <c r="AE348" s="29"/>
      <c r="AF348" s="29"/>
      <c r="AG348" s="29"/>
      <c r="AH348" s="29"/>
      <c r="AI348" s="29"/>
    </row>
    <row r="349" spans="1:35" x14ac:dyDescent="0.2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  <c r="AA349" s="29"/>
      <c r="AB349" s="29"/>
      <c r="AC349" s="29"/>
      <c r="AD349" s="29"/>
      <c r="AE349" s="29"/>
      <c r="AF349" s="29"/>
      <c r="AG349" s="29"/>
      <c r="AH349" s="29"/>
      <c r="AI349" s="29"/>
    </row>
    <row r="350" spans="1:35" x14ac:dyDescent="0.2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F350" s="29"/>
      <c r="AG350" s="29"/>
      <c r="AH350" s="29"/>
      <c r="AI350" s="29"/>
    </row>
    <row r="351" spans="1:35" x14ac:dyDescent="0.2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  <c r="AE351" s="29"/>
      <c r="AF351" s="29"/>
      <c r="AG351" s="29"/>
      <c r="AH351" s="29"/>
      <c r="AI351" s="29"/>
    </row>
    <row r="352" spans="1:35" x14ac:dyDescent="0.2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29"/>
      <c r="AF352" s="29"/>
      <c r="AG352" s="29"/>
      <c r="AH352" s="29"/>
      <c r="AI352" s="29"/>
    </row>
    <row r="353" spans="1:35" x14ac:dyDescent="0.2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  <c r="AE353" s="29"/>
      <c r="AF353" s="29"/>
      <c r="AG353" s="29"/>
      <c r="AH353" s="29"/>
      <c r="AI353" s="29"/>
    </row>
    <row r="354" spans="1:35" x14ac:dyDescent="0.2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29"/>
      <c r="AF354" s="29"/>
      <c r="AG354" s="29"/>
      <c r="AH354" s="29"/>
      <c r="AI354" s="29"/>
    </row>
    <row r="355" spans="1:35" x14ac:dyDescent="0.2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29"/>
      <c r="AF355" s="29"/>
      <c r="AG355" s="29"/>
      <c r="AH355" s="29"/>
      <c r="AI355" s="29"/>
    </row>
    <row r="356" spans="1:35" x14ac:dyDescent="0.2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  <c r="AA356" s="29"/>
      <c r="AB356" s="29"/>
      <c r="AC356" s="29"/>
      <c r="AD356" s="29"/>
      <c r="AE356" s="29"/>
      <c r="AF356" s="29"/>
      <c r="AG356" s="29"/>
      <c r="AH356" s="29"/>
      <c r="AI356" s="29"/>
    </row>
    <row r="357" spans="1:35" x14ac:dyDescent="0.2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F357" s="29"/>
      <c r="AG357" s="29"/>
      <c r="AH357" s="29"/>
      <c r="AI357" s="29"/>
    </row>
    <row r="358" spans="1:35" x14ac:dyDescent="0.2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  <c r="AE358" s="29"/>
      <c r="AF358" s="29"/>
      <c r="AG358" s="29"/>
      <c r="AH358" s="29"/>
      <c r="AI358" s="29"/>
    </row>
    <row r="359" spans="1:35" x14ac:dyDescent="0.2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  <c r="AA359" s="29"/>
      <c r="AB359" s="29"/>
      <c r="AC359" s="29"/>
      <c r="AD359" s="29"/>
      <c r="AE359" s="29"/>
      <c r="AF359" s="29"/>
      <c r="AG359" s="29"/>
      <c r="AH359" s="29"/>
      <c r="AI359" s="29"/>
    </row>
    <row r="360" spans="1:35" x14ac:dyDescent="0.2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F360" s="29"/>
      <c r="AG360" s="29"/>
      <c r="AH360" s="29"/>
      <c r="AI360" s="29"/>
    </row>
    <row r="361" spans="1:35" x14ac:dyDescent="0.2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  <c r="AE361" s="29"/>
      <c r="AF361" s="29"/>
      <c r="AG361" s="29"/>
      <c r="AH361" s="29"/>
      <c r="AI361" s="29"/>
    </row>
    <row r="362" spans="1:35" x14ac:dyDescent="0.2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  <c r="AE362" s="29"/>
      <c r="AF362" s="29"/>
      <c r="AG362" s="29"/>
      <c r="AH362" s="29"/>
      <c r="AI362" s="29"/>
    </row>
    <row r="363" spans="1:35" x14ac:dyDescent="0.2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  <c r="AE363" s="29"/>
      <c r="AF363" s="29"/>
      <c r="AG363" s="29"/>
      <c r="AH363" s="29"/>
      <c r="AI363" s="29"/>
    </row>
    <row r="364" spans="1:35" x14ac:dyDescent="0.2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29"/>
      <c r="AF364" s="29"/>
      <c r="AG364" s="29"/>
      <c r="AH364" s="29"/>
      <c r="AI364" s="29"/>
    </row>
    <row r="365" spans="1:35" x14ac:dyDescent="0.2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29"/>
      <c r="AF365" s="29"/>
      <c r="AG365" s="29"/>
      <c r="AH365" s="29"/>
      <c r="AI365" s="29"/>
    </row>
    <row r="366" spans="1:35" x14ac:dyDescent="0.2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  <c r="AA366" s="29"/>
      <c r="AB366" s="29"/>
      <c r="AC366" s="29"/>
      <c r="AD366" s="29"/>
      <c r="AE366" s="29"/>
      <c r="AF366" s="29"/>
      <c r="AG366" s="29"/>
      <c r="AH366" s="29"/>
      <c r="AI366" s="29"/>
    </row>
    <row r="367" spans="1:35" x14ac:dyDescent="0.2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  <c r="AA367" s="29"/>
      <c r="AB367" s="29"/>
      <c r="AC367" s="29"/>
      <c r="AD367" s="29"/>
      <c r="AE367" s="29"/>
      <c r="AF367" s="29"/>
      <c r="AG367" s="29"/>
      <c r="AH367" s="29"/>
      <c r="AI367" s="29"/>
    </row>
    <row r="368" spans="1:35" x14ac:dyDescent="0.2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  <c r="AA368" s="29"/>
      <c r="AB368" s="29"/>
      <c r="AC368" s="29"/>
      <c r="AD368" s="29"/>
      <c r="AE368" s="29"/>
      <c r="AF368" s="29"/>
      <c r="AG368" s="29"/>
      <c r="AH368" s="29"/>
      <c r="AI368" s="29"/>
    </row>
    <row r="369" spans="1:35" x14ac:dyDescent="0.2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  <c r="AA369" s="29"/>
      <c r="AB369" s="29"/>
      <c r="AC369" s="29"/>
      <c r="AD369" s="29"/>
      <c r="AE369" s="29"/>
      <c r="AF369" s="29"/>
      <c r="AG369" s="29"/>
      <c r="AH369" s="29"/>
      <c r="AI369" s="29"/>
    </row>
    <row r="370" spans="1:35" x14ac:dyDescent="0.2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  <c r="AA370" s="29"/>
      <c r="AB370" s="29"/>
      <c r="AC370" s="29"/>
      <c r="AD370" s="29"/>
      <c r="AE370" s="29"/>
      <c r="AF370" s="29"/>
      <c r="AG370" s="29"/>
      <c r="AH370" s="29"/>
      <c r="AI370" s="29"/>
    </row>
    <row r="371" spans="1:35" x14ac:dyDescent="0.2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  <c r="AA371" s="29"/>
      <c r="AB371" s="29"/>
      <c r="AC371" s="29"/>
      <c r="AD371" s="29"/>
      <c r="AE371" s="29"/>
      <c r="AF371" s="29"/>
      <c r="AG371" s="29"/>
      <c r="AH371" s="29"/>
      <c r="AI371" s="29"/>
    </row>
    <row r="372" spans="1:35" x14ac:dyDescent="0.2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  <c r="AA372" s="29"/>
      <c r="AB372" s="29"/>
      <c r="AC372" s="29"/>
      <c r="AD372" s="29"/>
      <c r="AE372" s="29"/>
      <c r="AF372" s="29"/>
      <c r="AG372" s="29"/>
      <c r="AH372" s="29"/>
      <c r="AI372" s="29"/>
    </row>
    <row r="373" spans="1:35" x14ac:dyDescent="0.2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  <c r="AA373" s="29"/>
      <c r="AB373" s="29"/>
      <c r="AC373" s="29"/>
      <c r="AD373" s="29"/>
      <c r="AE373" s="29"/>
      <c r="AF373" s="29"/>
      <c r="AG373" s="29"/>
      <c r="AH373" s="29"/>
      <c r="AI373" s="29"/>
    </row>
    <row r="374" spans="1:35" x14ac:dyDescent="0.2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  <c r="AA374" s="29"/>
      <c r="AB374" s="29"/>
      <c r="AC374" s="29"/>
      <c r="AD374" s="29"/>
      <c r="AE374" s="29"/>
      <c r="AF374" s="29"/>
      <c r="AG374" s="29"/>
      <c r="AH374" s="29"/>
      <c r="AI374" s="29"/>
    </row>
    <row r="375" spans="1:35" x14ac:dyDescent="0.2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  <c r="AA375" s="29"/>
      <c r="AB375" s="29"/>
      <c r="AC375" s="29"/>
      <c r="AD375" s="29"/>
      <c r="AE375" s="29"/>
      <c r="AF375" s="29"/>
      <c r="AG375" s="29"/>
      <c r="AH375" s="29"/>
      <c r="AI375" s="29"/>
    </row>
    <row r="376" spans="1:35" x14ac:dyDescent="0.2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  <c r="AA376" s="29"/>
      <c r="AB376" s="29"/>
      <c r="AC376" s="29"/>
      <c r="AD376" s="29"/>
      <c r="AE376" s="29"/>
      <c r="AF376" s="29"/>
      <c r="AG376" s="29"/>
      <c r="AH376" s="29"/>
      <c r="AI376" s="29"/>
    </row>
    <row r="377" spans="1:35" x14ac:dyDescent="0.2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  <c r="AA377" s="29"/>
      <c r="AB377" s="29"/>
      <c r="AC377" s="29"/>
      <c r="AD377" s="29"/>
      <c r="AE377" s="29"/>
      <c r="AF377" s="29"/>
      <c r="AG377" s="29"/>
      <c r="AH377" s="29"/>
      <c r="AI377" s="29"/>
    </row>
    <row r="378" spans="1:35" x14ac:dyDescent="0.2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  <c r="AA378" s="29"/>
      <c r="AB378" s="29"/>
      <c r="AC378" s="29"/>
      <c r="AD378" s="29"/>
      <c r="AE378" s="29"/>
      <c r="AF378" s="29"/>
      <c r="AG378" s="29"/>
      <c r="AH378" s="29"/>
      <c r="AI378" s="29"/>
    </row>
    <row r="379" spans="1:35" x14ac:dyDescent="0.2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  <c r="AA379" s="29"/>
      <c r="AB379" s="29"/>
      <c r="AC379" s="29"/>
      <c r="AD379" s="29"/>
      <c r="AE379" s="29"/>
      <c r="AF379" s="29"/>
      <c r="AG379" s="29"/>
      <c r="AH379" s="29"/>
      <c r="AI379" s="29"/>
    </row>
    <row r="380" spans="1:35" x14ac:dyDescent="0.2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  <c r="AA380" s="29"/>
      <c r="AB380" s="29"/>
      <c r="AC380" s="29"/>
      <c r="AD380" s="29"/>
      <c r="AE380" s="29"/>
      <c r="AF380" s="29"/>
      <c r="AG380" s="29"/>
      <c r="AH380" s="29"/>
      <c r="AI380" s="29"/>
    </row>
    <row r="381" spans="1:35" x14ac:dyDescent="0.2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  <c r="AA381" s="29"/>
      <c r="AB381" s="29"/>
      <c r="AC381" s="29"/>
      <c r="AD381" s="29"/>
      <c r="AE381" s="29"/>
      <c r="AF381" s="29"/>
      <c r="AG381" s="29"/>
      <c r="AH381" s="29"/>
      <c r="AI381" s="29"/>
    </row>
    <row r="382" spans="1:35" x14ac:dyDescent="0.2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  <c r="AA382" s="29"/>
      <c r="AB382" s="29"/>
      <c r="AC382" s="29"/>
      <c r="AD382" s="29"/>
      <c r="AE382" s="29"/>
      <c r="AF382" s="29"/>
      <c r="AG382" s="29"/>
      <c r="AH382" s="29"/>
      <c r="AI382" s="29"/>
    </row>
    <row r="383" spans="1:35" x14ac:dyDescent="0.2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  <c r="AA383" s="29"/>
      <c r="AB383" s="29"/>
      <c r="AC383" s="29"/>
      <c r="AD383" s="29"/>
      <c r="AE383" s="29"/>
      <c r="AF383" s="29"/>
      <c r="AG383" s="29"/>
      <c r="AH383" s="29"/>
      <c r="AI383" s="29"/>
    </row>
    <row r="384" spans="1:35" x14ac:dyDescent="0.2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  <c r="AA384" s="29"/>
      <c r="AB384" s="29"/>
      <c r="AC384" s="29"/>
      <c r="AD384" s="29"/>
      <c r="AE384" s="29"/>
      <c r="AF384" s="29"/>
      <c r="AG384" s="29"/>
      <c r="AH384" s="29"/>
      <c r="AI384" s="29"/>
    </row>
    <row r="385" spans="1:35" x14ac:dyDescent="0.2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  <c r="AA385" s="29"/>
      <c r="AB385" s="29"/>
      <c r="AC385" s="29"/>
      <c r="AD385" s="29"/>
      <c r="AE385" s="29"/>
      <c r="AF385" s="29"/>
      <c r="AG385" s="29"/>
      <c r="AH385" s="29"/>
      <c r="AI385" s="29"/>
    </row>
    <row r="386" spans="1:35" x14ac:dyDescent="0.2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  <c r="AA386" s="29"/>
      <c r="AB386" s="29"/>
      <c r="AC386" s="29"/>
      <c r="AD386" s="29"/>
      <c r="AE386" s="29"/>
      <c r="AF386" s="29"/>
      <c r="AG386" s="29"/>
      <c r="AH386" s="29"/>
      <c r="AI386" s="29"/>
    </row>
    <row r="387" spans="1:35" x14ac:dyDescent="0.2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  <c r="AA387" s="29"/>
      <c r="AB387" s="29"/>
      <c r="AC387" s="29"/>
      <c r="AD387" s="29"/>
      <c r="AE387" s="29"/>
      <c r="AF387" s="29"/>
      <c r="AG387" s="29"/>
      <c r="AH387" s="29"/>
      <c r="AI387" s="29"/>
    </row>
    <row r="388" spans="1:35" x14ac:dyDescent="0.2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  <c r="AA388" s="29"/>
      <c r="AB388" s="29"/>
      <c r="AC388" s="29"/>
      <c r="AD388" s="29"/>
      <c r="AE388" s="29"/>
      <c r="AF388" s="29"/>
      <c r="AG388" s="29"/>
      <c r="AH388" s="29"/>
      <c r="AI388" s="29"/>
    </row>
    <row r="389" spans="1:35" x14ac:dyDescent="0.2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  <c r="AA389" s="29"/>
      <c r="AB389" s="29"/>
      <c r="AC389" s="29"/>
      <c r="AD389" s="29"/>
      <c r="AE389" s="29"/>
      <c r="AF389" s="29"/>
      <c r="AG389" s="29"/>
      <c r="AH389" s="29"/>
      <c r="AI389" s="29"/>
    </row>
    <row r="390" spans="1:35" x14ac:dyDescent="0.2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  <c r="AA390" s="29"/>
      <c r="AB390" s="29"/>
      <c r="AC390" s="29"/>
      <c r="AD390" s="29"/>
      <c r="AE390" s="29"/>
      <c r="AF390" s="29"/>
      <c r="AG390" s="29"/>
      <c r="AH390" s="29"/>
      <c r="AI390" s="29"/>
    </row>
    <row r="391" spans="1:35" x14ac:dyDescent="0.2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  <c r="AA391" s="29"/>
      <c r="AB391" s="29"/>
      <c r="AC391" s="29"/>
      <c r="AD391" s="29"/>
      <c r="AE391" s="29"/>
      <c r="AF391" s="29"/>
      <c r="AG391" s="29"/>
      <c r="AH391" s="29"/>
      <c r="AI391" s="29"/>
    </row>
    <row r="392" spans="1:35" x14ac:dyDescent="0.2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  <c r="AA392" s="29"/>
      <c r="AB392" s="29"/>
      <c r="AC392" s="29"/>
      <c r="AD392" s="29"/>
      <c r="AE392" s="29"/>
      <c r="AF392" s="29"/>
      <c r="AG392" s="29"/>
      <c r="AH392" s="29"/>
      <c r="AI392" s="29"/>
    </row>
    <row r="393" spans="1:35" x14ac:dyDescent="0.2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  <c r="AA393" s="29"/>
      <c r="AB393" s="29"/>
      <c r="AC393" s="29"/>
      <c r="AD393" s="29"/>
      <c r="AE393" s="29"/>
      <c r="AF393" s="29"/>
      <c r="AG393" s="29"/>
      <c r="AH393" s="29"/>
      <c r="AI393" s="29"/>
    </row>
    <row r="394" spans="1:35" x14ac:dyDescent="0.2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  <c r="AA394" s="29"/>
      <c r="AB394" s="29"/>
      <c r="AC394" s="29"/>
      <c r="AD394" s="29"/>
      <c r="AE394" s="29"/>
      <c r="AF394" s="29"/>
      <c r="AG394" s="29"/>
      <c r="AH394" s="29"/>
      <c r="AI394" s="29"/>
    </row>
    <row r="395" spans="1:35" x14ac:dyDescent="0.2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  <c r="AA395" s="29"/>
      <c r="AB395" s="29"/>
      <c r="AC395" s="29"/>
      <c r="AD395" s="29"/>
      <c r="AE395" s="29"/>
      <c r="AF395" s="29"/>
      <c r="AG395" s="29"/>
      <c r="AH395" s="29"/>
      <c r="AI395" s="29"/>
    </row>
    <row r="396" spans="1:35" x14ac:dyDescent="0.2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  <c r="AA396" s="29"/>
      <c r="AB396" s="29"/>
      <c r="AC396" s="29"/>
      <c r="AD396" s="29"/>
      <c r="AE396" s="29"/>
      <c r="AF396" s="29"/>
      <c r="AG396" s="29"/>
      <c r="AH396" s="29"/>
      <c r="AI396" s="29"/>
    </row>
    <row r="397" spans="1:35" x14ac:dyDescent="0.2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  <c r="AA397" s="29"/>
      <c r="AB397" s="29"/>
      <c r="AC397" s="29"/>
      <c r="AD397" s="29"/>
      <c r="AE397" s="29"/>
      <c r="AF397" s="29"/>
      <c r="AG397" s="29"/>
      <c r="AH397" s="29"/>
      <c r="AI397" s="29"/>
    </row>
    <row r="398" spans="1:35" x14ac:dyDescent="0.2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  <c r="AA398" s="29"/>
      <c r="AB398" s="29"/>
      <c r="AC398" s="29"/>
      <c r="AD398" s="29"/>
      <c r="AE398" s="29"/>
      <c r="AF398" s="29"/>
      <c r="AG398" s="29"/>
      <c r="AH398" s="29"/>
      <c r="AI398" s="29"/>
    </row>
    <row r="399" spans="1:35" x14ac:dyDescent="0.2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  <c r="AA399" s="29"/>
      <c r="AB399" s="29"/>
      <c r="AC399" s="29"/>
      <c r="AD399" s="29"/>
      <c r="AE399" s="29"/>
      <c r="AF399" s="29"/>
      <c r="AG399" s="29"/>
      <c r="AH399" s="29"/>
      <c r="AI399" s="29"/>
    </row>
    <row r="400" spans="1:35" x14ac:dyDescent="0.2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  <c r="AA400" s="29"/>
      <c r="AB400" s="29"/>
      <c r="AC400" s="29"/>
      <c r="AD400" s="29"/>
      <c r="AE400" s="29"/>
      <c r="AF400" s="29"/>
      <c r="AG400" s="29"/>
      <c r="AH400" s="29"/>
      <c r="AI400" s="29"/>
    </row>
    <row r="401" spans="1:35" x14ac:dyDescent="0.2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  <c r="AA401" s="29"/>
      <c r="AB401" s="29"/>
      <c r="AC401" s="29"/>
      <c r="AD401" s="29"/>
      <c r="AE401" s="29"/>
      <c r="AF401" s="29"/>
      <c r="AG401" s="29"/>
      <c r="AH401" s="29"/>
      <c r="AI401" s="29"/>
    </row>
    <row r="402" spans="1:35" x14ac:dyDescent="0.2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  <c r="AA402" s="29"/>
      <c r="AB402" s="29"/>
      <c r="AC402" s="29"/>
      <c r="AD402" s="29"/>
      <c r="AE402" s="29"/>
      <c r="AF402" s="29"/>
      <c r="AG402" s="29"/>
      <c r="AH402" s="29"/>
      <c r="AI402" s="29"/>
    </row>
    <row r="403" spans="1:35" x14ac:dyDescent="0.2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  <c r="AA403" s="29"/>
      <c r="AB403" s="29"/>
      <c r="AC403" s="29"/>
      <c r="AD403" s="29"/>
      <c r="AE403" s="29"/>
      <c r="AF403" s="29"/>
      <c r="AG403" s="29"/>
      <c r="AH403" s="29"/>
      <c r="AI403" s="29"/>
    </row>
    <row r="404" spans="1:35" x14ac:dyDescent="0.2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  <c r="AA404" s="29"/>
      <c r="AB404" s="29"/>
      <c r="AC404" s="29"/>
      <c r="AD404" s="29"/>
      <c r="AE404" s="29"/>
      <c r="AF404" s="29"/>
      <c r="AG404" s="29"/>
      <c r="AH404" s="29"/>
      <c r="AI404" s="29"/>
    </row>
    <row r="405" spans="1:35" x14ac:dyDescent="0.2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  <c r="AA405" s="29"/>
      <c r="AB405" s="29"/>
      <c r="AC405" s="29"/>
      <c r="AD405" s="29"/>
      <c r="AE405" s="29"/>
      <c r="AF405" s="29"/>
      <c r="AG405" s="29"/>
      <c r="AH405" s="29"/>
      <c r="AI405" s="29"/>
    </row>
    <row r="406" spans="1:35" x14ac:dyDescent="0.2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  <c r="AA406" s="29"/>
      <c r="AB406" s="29"/>
      <c r="AC406" s="29"/>
      <c r="AD406" s="29"/>
      <c r="AE406" s="29"/>
      <c r="AF406" s="29"/>
      <c r="AG406" s="29"/>
      <c r="AH406" s="29"/>
      <c r="AI406" s="29"/>
    </row>
    <row r="407" spans="1:35" x14ac:dyDescent="0.2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  <c r="AA407" s="29"/>
      <c r="AB407" s="29"/>
      <c r="AC407" s="29"/>
      <c r="AD407" s="29"/>
      <c r="AE407" s="29"/>
      <c r="AF407" s="29"/>
      <c r="AG407" s="29"/>
      <c r="AH407" s="29"/>
      <c r="AI407" s="29"/>
    </row>
    <row r="408" spans="1:35" x14ac:dyDescent="0.2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  <c r="AA408" s="29"/>
      <c r="AB408" s="29"/>
      <c r="AC408" s="29"/>
      <c r="AD408" s="29"/>
      <c r="AE408" s="29"/>
      <c r="AF408" s="29"/>
      <c r="AG408" s="29"/>
      <c r="AH408" s="29"/>
      <c r="AI408" s="29"/>
    </row>
    <row r="409" spans="1:35" x14ac:dyDescent="0.2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  <c r="AA409" s="29"/>
      <c r="AB409" s="29"/>
      <c r="AC409" s="29"/>
      <c r="AD409" s="29"/>
      <c r="AE409" s="29"/>
      <c r="AF409" s="29"/>
      <c r="AG409" s="29"/>
      <c r="AH409" s="29"/>
      <c r="AI409" s="29"/>
    </row>
    <row r="410" spans="1:35" x14ac:dyDescent="0.2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  <c r="AA410" s="29"/>
      <c r="AB410" s="29"/>
      <c r="AC410" s="29"/>
      <c r="AD410" s="29"/>
      <c r="AE410" s="29"/>
      <c r="AF410" s="29"/>
      <c r="AG410" s="29"/>
      <c r="AH410" s="29"/>
      <c r="AI410" s="29"/>
    </row>
    <row r="411" spans="1:35" x14ac:dyDescent="0.2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  <c r="AA411" s="29"/>
      <c r="AB411" s="29"/>
      <c r="AC411" s="29"/>
      <c r="AD411" s="29"/>
      <c r="AE411" s="29"/>
      <c r="AF411" s="29"/>
      <c r="AG411" s="29"/>
      <c r="AH411" s="29"/>
      <c r="AI411" s="29"/>
    </row>
    <row r="412" spans="1:35" x14ac:dyDescent="0.2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  <c r="AA412" s="29"/>
      <c r="AB412" s="29"/>
      <c r="AC412" s="29"/>
      <c r="AD412" s="29"/>
      <c r="AE412" s="29"/>
      <c r="AF412" s="29"/>
      <c r="AG412" s="29"/>
      <c r="AH412" s="29"/>
      <c r="AI412" s="29"/>
    </row>
    <row r="413" spans="1:35" x14ac:dyDescent="0.2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  <c r="AA413" s="29"/>
      <c r="AB413" s="29"/>
      <c r="AC413" s="29"/>
      <c r="AD413" s="29"/>
      <c r="AE413" s="29"/>
      <c r="AF413" s="29"/>
      <c r="AG413" s="29"/>
      <c r="AH413" s="29"/>
      <c r="AI413" s="29"/>
    </row>
    <row r="414" spans="1:35" x14ac:dyDescent="0.2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  <c r="AA414" s="29"/>
      <c r="AB414" s="29"/>
      <c r="AC414" s="29"/>
      <c r="AD414" s="29"/>
      <c r="AE414" s="29"/>
      <c r="AF414" s="29"/>
      <c r="AG414" s="29"/>
      <c r="AH414" s="29"/>
      <c r="AI414" s="29"/>
    </row>
    <row r="415" spans="1:35" x14ac:dyDescent="0.2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  <c r="AA415" s="29"/>
      <c r="AB415" s="29"/>
      <c r="AC415" s="29"/>
      <c r="AD415" s="29"/>
      <c r="AE415" s="29"/>
      <c r="AF415" s="29"/>
      <c r="AG415" s="29"/>
      <c r="AH415" s="29"/>
      <c r="AI415" s="29"/>
    </row>
    <row r="416" spans="1:35" x14ac:dyDescent="0.2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  <c r="AA416" s="29"/>
      <c r="AB416" s="29"/>
      <c r="AC416" s="29"/>
      <c r="AD416" s="29"/>
      <c r="AE416" s="29"/>
      <c r="AF416" s="29"/>
      <c r="AG416" s="29"/>
      <c r="AH416" s="29"/>
      <c r="AI416" s="29"/>
    </row>
    <row r="417" spans="1:35" x14ac:dyDescent="0.2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  <c r="AA417" s="29"/>
      <c r="AB417" s="29"/>
      <c r="AC417" s="29"/>
      <c r="AD417" s="29"/>
      <c r="AE417" s="29"/>
      <c r="AF417" s="29"/>
      <c r="AG417" s="29"/>
      <c r="AH417" s="29"/>
      <c r="AI417" s="29"/>
    </row>
    <row r="418" spans="1:35" x14ac:dyDescent="0.2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  <c r="AA418" s="29"/>
      <c r="AB418" s="29"/>
      <c r="AC418" s="29"/>
      <c r="AD418" s="29"/>
      <c r="AE418" s="29"/>
      <c r="AF418" s="29"/>
      <c r="AG418" s="29"/>
      <c r="AH418" s="29"/>
      <c r="AI418" s="29"/>
    </row>
    <row r="419" spans="1:35" x14ac:dyDescent="0.2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  <c r="AA419" s="29"/>
      <c r="AB419" s="29"/>
      <c r="AC419" s="29"/>
      <c r="AD419" s="29"/>
      <c r="AE419" s="29"/>
      <c r="AF419" s="29"/>
      <c r="AG419" s="29"/>
      <c r="AH419" s="29"/>
      <c r="AI419" s="29"/>
    </row>
    <row r="420" spans="1:35" x14ac:dyDescent="0.2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  <c r="AA420" s="29"/>
      <c r="AB420" s="29"/>
      <c r="AC420" s="29"/>
      <c r="AD420" s="29"/>
      <c r="AE420" s="29"/>
      <c r="AF420" s="29"/>
      <c r="AG420" s="29"/>
      <c r="AH420" s="29"/>
      <c r="AI420" s="29"/>
    </row>
    <row r="421" spans="1:35" x14ac:dyDescent="0.2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  <c r="AA421" s="29"/>
      <c r="AB421" s="29"/>
      <c r="AC421" s="29"/>
      <c r="AD421" s="29"/>
      <c r="AE421" s="29"/>
      <c r="AF421" s="29"/>
      <c r="AG421" s="29"/>
      <c r="AH421" s="29"/>
      <c r="AI421" s="29"/>
    </row>
    <row r="422" spans="1:35" x14ac:dyDescent="0.2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  <c r="AA422" s="29"/>
      <c r="AB422" s="29"/>
      <c r="AC422" s="29"/>
      <c r="AD422" s="29"/>
      <c r="AE422" s="29"/>
      <c r="AF422" s="29"/>
      <c r="AG422" s="29"/>
      <c r="AH422" s="29"/>
      <c r="AI422" s="29"/>
    </row>
    <row r="423" spans="1:35" x14ac:dyDescent="0.2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  <c r="AA423" s="29"/>
      <c r="AB423" s="29"/>
      <c r="AC423" s="29"/>
      <c r="AD423" s="29"/>
      <c r="AE423" s="29"/>
      <c r="AF423" s="29"/>
      <c r="AG423" s="29"/>
      <c r="AH423" s="29"/>
      <c r="AI423" s="29"/>
    </row>
    <row r="424" spans="1:35" x14ac:dyDescent="0.2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  <c r="AA424" s="29"/>
      <c r="AB424" s="29"/>
      <c r="AC424" s="29"/>
      <c r="AD424" s="29"/>
      <c r="AE424" s="29"/>
      <c r="AF424" s="29"/>
      <c r="AG424" s="29"/>
      <c r="AH424" s="29"/>
      <c r="AI424" s="29"/>
    </row>
    <row r="425" spans="1:35" x14ac:dyDescent="0.2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  <c r="AA425" s="29"/>
      <c r="AB425" s="29"/>
      <c r="AC425" s="29"/>
      <c r="AD425" s="29"/>
      <c r="AE425" s="29"/>
      <c r="AF425" s="29"/>
      <c r="AG425" s="29"/>
      <c r="AH425" s="29"/>
      <c r="AI425" s="29"/>
    </row>
    <row r="426" spans="1:35" x14ac:dyDescent="0.2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  <c r="AA426" s="29"/>
      <c r="AB426" s="29"/>
      <c r="AC426" s="29"/>
      <c r="AD426" s="29"/>
      <c r="AE426" s="29"/>
      <c r="AF426" s="29"/>
      <c r="AG426" s="29"/>
      <c r="AH426" s="29"/>
      <c r="AI426" s="29"/>
    </row>
    <row r="427" spans="1:35" x14ac:dyDescent="0.2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  <c r="AA427" s="29"/>
      <c r="AB427" s="29"/>
      <c r="AC427" s="29"/>
      <c r="AD427" s="29"/>
      <c r="AE427" s="29"/>
      <c r="AF427" s="29"/>
      <c r="AG427" s="29"/>
      <c r="AH427" s="29"/>
      <c r="AI427" s="29"/>
    </row>
    <row r="428" spans="1:35" x14ac:dyDescent="0.2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  <c r="AA428" s="29"/>
      <c r="AB428" s="29"/>
      <c r="AC428" s="29"/>
      <c r="AD428" s="29"/>
      <c r="AE428" s="29"/>
      <c r="AF428" s="29"/>
      <c r="AG428" s="29"/>
      <c r="AH428" s="29"/>
      <c r="AI428" s="29"/>
    </row>
    <row r="429" spans="1:35" x14ac:dyDescent="0.2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  <c r="AA429" s="29"/>
      <c r="AB429" s="29"/>
      <c r="AC429" s="29"/>
      <c r="AD429" s="29"/>
      <c r="AE429" s="29"/>
      <c r="AF429" s="29"/>
      <c r="AG429" s="29"/>
      <c r="AH429" s="29"/>
      <c r="AI429" s="29"/>
    </row>
    <row r="430" spans="1:35" x14ac:dyDescent="0.2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  <c r="AA430" s="29"/>
      <c r="AB430" s="29"/>
      <c r="AC430" s="29"/>
      <c r="AD430" s="29"/>
      <c r="AE430" s="29"/>
      <c r="AF430" s="29"/>
      <c r="AG430" s="29"/>
      <c r="AH430" s="29"/>
      <c r="AI430" s="29"/>
    </row>
    <row r="431" spans="1:35" x14ac:dyDescent="0.2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  <c r="AA431" s="29"/>
      <c r="AB431" s="29"/>
      <c r="AC431" s="29"/>
      <c r="AD431" s="29"/>
      <c r="AE431" s="29"/>
      <c r="AF431" s="29"/>
      <c r="AG431" s="29"/>
      <c r="AH431" s="29"/>
      <c r="AI431" s="29"/>
    </row>
    <row r="432" spans="1:35" x14ac:dyDescent="0.2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  <c r="AA432" s="29"/>
      <c r="AB432" s="29"/>
      <c r="AC432" s="29"/>
      <c r="AD432" s="29"/>
      <c r="AE432" s="29"/>
      <c r="AF432" s="29"/>
      <c r="AG432" s="29"/>
      <c r="AH432" s="29"/>
      <c r="AI432" s="29"/>
    </row>
    <row r="433" spans="1:35" x14ac:dyDescent="0.2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  <c r="AA433" s="29"/>
      <c r="AB433" s="29"/>
      <c r="AC433" s="29"/>
      <c r="AD433" s="29"/>
      <c r="AE433" s="29"/>
      <c r="AF433" s="29"/>
      <c r="AG433" s="29"/>
      <c r="AH433" s="29"/>
      <c r="AI433" s="29"/>
    </row>
    <row r="434" spans="1:35" x14ac:dyDescent="0.2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  <c r="AA434" s="29"/>
      <c r="AB434" s="29"/>
      <c r="AC434" s="29"/>
      <c r="AD434" s="29"/>
      <c r="AE434" s="29"/>
      <c r="AF434" s="29"/>
      <c r="AG434" s="29"/>
      <c r="AH434" s="29"/>
      <c r="AI434" s="29"/>
    </row>
    <row r="435" spans="1:35" x14ac:dyDescent="0.2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  <c r="AA435" s="29"/>
      <c r="AB435" s="29"/>
      <c r="AC435" s="29"/>
      <c r="AD435" s="29"/>
      <c r="AE435" s="29"/>
      <c r="AF435" s="29"/>
      <c r="AG435" s="29"/>
      <c r="AH435" s="29"/>
      <c r="AI435" s="29"/>
    </row>
    <row r="436" spans="1:35" x14ac:dyDescent="0.2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  <c r="AA436" s="29"/>
      <c r="AB436" s="29"/>
      <c r="AC436" s="29"/>
      <c r="AD436" s="29"/>
      <c r="AE436" s="29"/>
      <c r="AF436" s="29"/>
      <c r="AG436" s="29"/>
      <c r="AH436" s="29"/>
      <c r="AI436" s="29"/>
    </row>
    <row r="437" spans="1:35" x14ac:dyDescent="0.2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  <c r="AA437" s="29"/>
      <c r="AB437" s="29"/>
      <c r="AC437" s="29"/>
      <c r="AD437" s="29"/>
      <c r="AE437" s="29"/>
      <c r="AF437" s="29"/>
      <c r="AG437" s="29"/>
      <c r="AH437" s="29"/>
      <c r="AI437" s="29"/>
    </row>
    <row r="438" spans="1:35" x14ac:dyDescent="0.2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  <c r="AA438" s="29"/>
      <c r="AB438" s="29"/>
      <c r="AC438" s="29"/>
      <c r="AD438" s="29"/>
      <c r="AE438" s="29"/>
      <c r="AF438" s="29"/>
      <c r="AG438" s="29"/>
      <c r="AH438" s="29"/>
      <c r="AI438" s="29"/>
    </row>
    <row r="439" spans="1:35" x14ac:dyDescent="0.2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  <c r="AA439" s="29"/>
      <c r="AB439" s="29"/>
      <c r="AC439" s="29"/>
      <c r="AD439" s="29"/>
      <c r="AE439" s="29"/>
      <c r="AF439" s="29"/>
      <c r="AG439" s="29"/>
      <c r="AH439" s="29"/>
      <c r="AI439" s="29"/>
    </row>
    <row r="440" spans="1:35" x14ac:dyDescent="0.2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  <c r="AA440" s="29"/>
      <c r="AB440" s="29"/>
      <c r="AC440" s="29"/>
      <c r="AD440" s="29"/>
      <c r="AE440" s="29"/>
      <c r="AF440" s="29"/>
      <c r="AG440" s="29"/>
      <c r="AH440" s="29"/>
      <c r="AI440" s="29"/>
    </row>
    <row r="441" spans="1:35" x14ac:dyDescent="0.2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  <c r="AA441" s="29"/>
      <c r="AB441" s="29"/>
      <c r="AC441" s="29"/>
      <c r="AD441" s="29"/>
      <c r="AE441" s="29"/>
      <c r="AF441" s="29"/>
      <c r="AG441" s="29"/>
      <c r="AH441" s="29"/>
      <c r="AI441" s="29"/>
    </row>
    <row r="442" spans="1:35" x14ac:dyDescent="0.2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  <c r="AA442" s="29"/>
      <c r="AB442" s="29"/>
      <c r="AC442" s="29"/>
      <c r="AD442" s="29"/>
      <c r="AE442" s="29"/>
      <c r="AF442" s="29"/>
      <c r="AG442" s="29"/>
      <c r="AH442" s="29"/>
      <c r="AI442" s="29"/>
    </row>
    <row r="443" spans="1:35" x14ac:dyDescent="0.2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  <c r="AA443" s="29"/>
      <c r="AB443" s="29"/>
      <c r="AC443" s="29"/>
      <c r="AD443" s="29"/>
      <c r="AE443" s="29"/>
      <c r="AF443" s="29"/>
      <c r="AG443" s="29"/>
      <c r="AH443" s="29"/>
      <c r="AI443" s="29"/>
    </row>
    <row r="444" spans="1:35" x14ac:dyDescent="0.2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  <c r="AA444" s="29"/>
      <c r="AB444" s="29"/>
      <c r="AC444" s="29"/>
      <c r="AD444" s="29"/>
      <c r="AE444" s="29"/>
      <c r="AF444" s="29"/>
      <c r="AG444" s="29"/>
      <c r="AH444" s="29"/>
      <c r="AI444" s="29"/>
    </row>
    <row r="445" spans="1:35" x14ac:dyDescent="0.2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  <c r="AA445" s="29"/>
      <c r="AB445" s="29"/>
      <c r="AC445" s="29"/>
      <c r="AD445" s="29"/>
      <c r="AE445" s="29"/>
      <c r="AF445" s="29"/>
      <c r="AG445" s="29"/>
      <c r="AH445" s="29"/>
      <c r="AI445" s="29"/>
    </row>
    <row r="446" spans="1:35" x14ac:dyDescent="0.2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  <c r="AA446" s="29"/>
      <c r="AB446" s="29"/>
      <c r="AC446" s="29"/>
      <c r="AD446" s="29"/>
      <c r="AE446" s="29"/>
      <c r="AF446" s="29"/>
      <c r="AG446" s="29"/>
      <c r="AH446" s="29"/>
      <c r="AI446" s="29"/>
    </row>
    <row r="447" spans="1:35" x14ac:dyDescent="0.2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  <c r="AA447" s="29"/>
      <c r="AB447" s="29"/>
      <c r="AC447" s="29"/>
      <c r="AD447" s="29"/>
      <c r="AE447" s="29"/>
      <c r="AF447" s="29"/>
      <c r="AG447" s="29"/>
      <c r="AH447" s="29"/>
      <c r="AI447" s="29"/>
    </row>
    <row r="448" spans="1:35" x14ac:dyDescent="0.2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  <c r="AA448" s="29"/>
      <c r="AB448" s="29"/>
      <c r="AC448" s="29"/>
      <c r="AD448" s="29"/>
      <c r="AE448" s="29"/>
      <c r="AF448" s="29"/>
      <c r="AG448" s="29"/>
      <c r="AH448" s="29"/>
      <c r="AI448" s="29"/>
    </row>
    <row r="449" spans="1:35" x14ac:dyDescent="0.2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  <c r="AA449" s="29"/>
      <c r="AB449" s="29"/>
      <c r="AC449" s="29"/>
      <c r="AD449" s="29"/>
      <c r="AE449" s="29"/>
      <c r="AF449" s="29"/>
      <c r="AG449" s="29"/>
      <c r="AH449" s="29"/>
      <c r="AI449" s="29"/>
    </row>
    <row r="450" spans="1:35" x14ac:dyDescent="0.2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  <c r="AA450" s="29"/>
      <c r="AB450" s="29"/>
      <c r="AC450" s="29"/>
      <c r="AD450" s="29"/>
      <c r="AE450" s="29"/>
      <c r="AF450" s="29"/>
      <c r="AG450" s="29"/>
      <c r="AH450" s="29"/>
      <c r="AI450" s="29"/>
    </row>
    <row r="451" spans="1:35" x14ac:dyDescent="0.2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  <c r="AA451" s="29"/>
      <c r="AB451" s="29"/>
      <c r="AC451" s="29"/>
      <c r="AD451" s="29"/>
      <c r="AE451" s="29"/>
      <c r="AF451" s="29"/>
      <c r="AG451" s="29"/>
      <c r="AH451" s="29"/>
      <c r="AI451" s="29"/>
    </row>
    <row r="452" spans="1:35" x14ac:dyDescent="0.2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  <c r="AA452" s="29"/>
      <c r="AB452" s="29"/>
      <c r="AC452" s="29"/>
      <c r="AD452" s="29"/>
      <c r="AE452" s="29"/>
      <c r="AF452" s="29"/>
      <c r="AG452" s="29"/>
      <c r="AH452" s="29"/>
      <c r="AI452" s="29"/>
    </row>
    <row r="453" spans="1:35" x14ac:dyDescent="0.2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  <c r="AA453" s="29"/>
      <c r="AB453" s="29"/>
      <c r="AC453" s="29"/>
      <c r="AD453" s="29"/>
      <c r="AE453" s="29"/>
      <c r="AF453" s="29"/>
      <c r="AG453" s="29"/>
      <c r="AH453" s="29"/>
      <c r="AI453" s="29"/>
    </row>
    <row r="454" spans="1:35" x14ac:dyDescent="0.2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  <c r="AA454" s="29"/>
      <c r="AB454" s="29"/>
      <c r="AC454" s="29"/>
      <c r="AD454" s="29"/>
      <c r="AE454" s="29"/>
      <c r="AF454" s="29"/>
      <c r="AG454" s="29"/>
      <c r="AH454" s="29"/>
      <c r="AI454" s="29"/>
    </row>
    <row r="455" spans="1:35" x14ac:dyDescent="0.2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  <c r="AA455" s="29"/>
      <c r="AB455" s="29"/>
      <c r="AC455" s="29"/>
      <c r="AD455" s="29"/>
      <c r="AE455" s="29"/>
      <c r="AF455" s="29"/>
      <c r="AG455" s="29"/>
      <c r="AH455" s="29"/>
      <c r="AI455" s="29"/>
    </row>
    <row r="456" spans="1:35" x14ac:dyDescent="0.2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  <c r="AA456" s="29"/>
      <c r="AB456" s="29"/>
      <c r="AC456" s="29"/>
      <c r="AD456" s="29"/>
      <c r="AE456" s="29"/>
      <c r="AF456" s="29"/>
      <c r="AG456" s="29"/>
      <c r="AH456" s="29"/>
      <c r="AI456" s="29"/>
    </row>
    <row r="457" spans="1:35" x14ac:dyDescent="0.2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  <c r="AA457" s="29"/>
      <c r="AB457" s="29"/>
      <c r="AC457" s="29"/>
      <c r="AD457" s="29"/>
      <c r="AE457" s="29"/>
      <c r="AF457" s="29"/>
      <c r="AG457" s="29"/>
      <c r="AH457" s="29"/>
      <c r="AI457" s="29"/>
    </row>
    <row r="458" spans="1:35" x14ac:dyDescent="0.2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  <c r="AA458" s="29"/>
      <c r="AB458" s="29"/>
      <c r="AC458" s="29"/>
      <c r="AD458" s="29"/>
      <c r="AE458" s="29"/>
      <c r="AF458" s="29"/>
      <c r="AG458" s="29"/>
      <c r="AH458" s="29"/>
      <c r="AI458" s="29"/>
    </row>
    <row r="459" spans="1:35" x14ac:dyDescent="0.2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  <c r="AA459" s="29"/>
      <c r="AB459" s="29"/>
      <c r="AC459" s="29"/>
      <c r="AD459" s="29"/>
      <c r="AE459" s="29"/>
      <c r="AF459" s="29"/>
      <c r="AG459" s="29"/>
      <c r="AH459" s="29"/>
      <c r="AI459" s="29"/>
    </row>
    <row r="460" spans="1:35" x14ac:dyDescent="0.2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  <c r="AA460" s="29"/>
      <c r="AB460" s="29"/>
      <c r="AC460" s="29"/>
      <c r="AD460" s="29"/>
      <c r="AE460" s="29"/>
      <c r="AF460" s="29"/>
      <c r="AG460" s="29"/>
      <c r="AH460" s="29"/>
      <c r="AI460" s="29"/>
    </row>
    <row r="461" spans="1:35" x14ac:dyDescent="0.2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  <c r="AA461" s="29"/>
      <c r="AB461" s="29"/>
      <c r="AC461" s="29"/>
      <c r="AD461" s="29"/>
      <c r="AE461" s="29"/>
      <c r="AF461" s="29"/>
      <c r="AG461" s="29"/>
      <c r="AH461" s="29"/>
      <c r="AI461" s="29"/>
    </row>
    <row r="462" spans="1:35" x14ac:dyDescent="0.2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  <c r="AA462" s="29"/>
      <c r="AB462" s="29"/>
      <c r="AC462" s="29"/>
      <c r="AD462" s="29"/>
      <c r="AE462" s="29"/>
      <c r="AF462" s="29"/>
      <c r="AG462" s="29"/>
      <c r="AH462" s="29"/>
      <c r="AI462" s="29"/>
    </row>
    <row r="463" spans="1:35" x14ac:dyDescent="0.2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  <c r="AA463" s="29"/>
      <c r="AB463" s="29"/>
      <c r="AC463" s="29"/>
      <c r="AD463" s="29"/>
      <c r="AE463" s="29"/>
      <c r="AF463" s="29"/>
      <c r="AG463" s="29"/>
      <c r="AH463" s="29"/>
      <c r="AI463" s="29"/>
    </row>
    <row r="464" spans="1:35" x14ac:dyDescent="0.2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  <c r="AA464" s="29"/>
      <c r="AB464" s="29"/>
      <c r="AC464" s="29"/>
      <c r="AD464" s="29"/>
      <c r="AE464" s="29"/>
      <c r="AF464" s="29"/>
      <c r="AG464" s="29"/>
      <c r="AH464" s="29"/>
      <c r="AI464" s="29"/>
    </row>
    <row r="465" spans="1:35" x14ac:dyDescent="0.2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  <c r="AA465" s="29"/>
      <c r="AB465" s="29"/>
      <c r="AC465" s="29"/>
      <c r="AD465" s="29"/>
      <c r="AE465" s="29"/>
      <c r="AF465" s="29"/>
      <c r="AG465" s="29"/>
      <c r="AH465" s="29"/>
      <c r="AI465" s="29"/>
    </row>
    <row r="466" spans="1:35" x14ac:dyDescent="0.2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  <c r="AA466" s="29"/>
      <c r="AB466" s="29"/>
      <c r="AC466" s="29"/>
      <c r="AD466" s="29"/>
      <c r="AE466" s="29"/>
      <c r="AF466" s="29"/>
      <c r="AG466" s="29"/>
      <c r="AH466" s="29"/>
      <c r="AI466" s="29"/>
    </row>
    <row r="467" spans="1:35" x14ac:dyDescent="0.2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  <c r="AA467" s="29"/>
      <c r="AB467" s="29"/>
      <c r="AC467" s="29"/>
      <c r="AD467" s="29"/>
      <c r="AE467" s="29"/>
      <c r="AF467" s="29"/>
      <c r="AG467" s="29"/>
      <c r="AH467" s="29"/>
      <c r="AI467" s="29"/>
    </row>
    <row r="468" spans="1:35" x14ac:dyDescent="0.2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  <c r="AA468" s="29"/>
      <c r="AB468" s="29"/>
      <c r="AC468" s="29"/>
      <c r="AD468" s="29"/>
      <c r="AE468" s="29"/>
      <c r="AF468" s="29"/>
      <c r="AG468" s="29"/>
      <c r="AH468" s="29"/>
      <c r="AI468" s="29"/>
    </row>
    <row r="469" spans="1:35" x14ac:dyDescent="0.2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  <c r="AA469" s="29"/>
      <c r="AB469" s="29"/>
      <c r="AC469" s="29"/>
      <c r="AD469" s="29"/>
      <c r="AE469" s="29"/>
      <c r="AF469" s="29"/>
      <c r="AG469" s="29"/>
      <c r="AH469" s="29"/>
      <c r="AI469" s="29"/>
    </row>
    <row r="470" spans="1:35" x14ac:dyDescent="0.2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  <c r="AA470" s="29"/>
      <c r="AB470" s="29"/>
      <c r="AC470" s="29"/>
      <c r="AD470" s="29"/>
      <c r="AE470" s="29"/>
      <c r="AF470" s="29"/>
      <c r="AG470" s="29"/>
      <c r="AH470" s="29"/>
      <c r="AI470" s="29"/>
    </row>
    <row r="471" spans="1:35" x14ac:dyDescent="0.2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  <c r="AA471" s="29"/>
      <c r="AB471" s="29"/>
      <c r="AC471" s="29"/>
      <c r="AD471" s="29"/>
      <c r="AE471" s="29"/>
      <c r="AF471" s="29"/>
      <c r="AG471" s="29"/>
      <c r="AH471" s="29"/>
      <c r="AI471" s="29"/>
    </row>
    <row r="472" spans="1:35" x14ac:dyDescent="0.2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  <c r="AA472" s="29"/>
      <c r="AB472" s="29"/>
      <c r="AC472" s="29"/>
      <c r="AD472" s="29"/>
      <c r="AE472" s="29"/>
      <c r="AF472" s="29"/>
      <c r="AG472" s="29"/>
      <c r="AH472" s="29"/>
      <c r="AI472" s="29"/>
    </row>
    <row r="473" spans="1:35" x14ac:dyDescent="0.2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  <c r="AA473" s="29"/>
      <c r="AB473" s="29"/>
      <c r="AC473" s="29"/>
      <c r="AD473" s="29"/>
      <c r="AE473" s="29"/>
      <c r="AF473" s="29"/>
      <c r="AG473" s="29"/>
      <c r="AH473" s="29"/>
      <c r="AI473" s="29"/>
    </row>
    <row r="474" spans="1:35" x14ac:dyDescent="0.2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  <c r="AA474" s="29"/>
      <c r="AB474" s="29"/>
      <c r="AC474" s="29"/>
      <c r="AD474" s="29"/>
      <c r="AE474" s="29"/>
      <c r="AF474" s="29"/>
      <c r="AG474" s="29"/>
      <c r="AH474" s="29"/>
      <c r="AI474" s="29"/>
    </row>
    <row r="475" spans="1:35" x14ac:dyDescent="0.2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  <c r="AA475" s="29"/>
      <c r="AB475" s="29"/>
      <c r="AC475" s="29"/>
      <c r="AD475" s="29"/>
      <c r="AE475" s="29"/>
      <c r="AF475" s="29"/>
      <c r="AG475" s="29"/>
      <c r="AH475" s="29"/>
      <c r="AI475" s="29"/>
    </row>
    <row r="476" spans="1:35" x14ac:dyDescent="0.2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  <c r="AA476" s="29"/>
      <c r="AB476" s="29"/>
      <c r="AC476" s="29"/>
      <c r="AD476" s="29"/>
      <c r="AE476" s="29"/>
      <c r="AF476" s="29"/>
      <c r="AG476" s="29"/>
      <c r="AH476" s="29"/>
      <c r="AI476" s="29"/>
    </row>
    <row r="477" spans="1:35" x14ac:dyDescent="0.2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  <c r="AA477" s="29"/>
      <c r="AB477" s="29"/>
      <c r="AC477" s="29"/>
      <c r="AD477" s="29"/>
      <c r="AE477" s="29"/>
      <c r="AF477" s="29"/>
      <c r="AG477" s="29"/>
      <c r="AH477" s="29"/>
      <c r="AI477" s="29"/>
    </row>
    <row r="478" spans="1:35" x14ac:dyDescent="0.2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  <c r="AA478" s="29"/>
      <c r="AB478" s="29"/>
      <c r="AC478" s="29"/>
      <c r="AD478" s="29"/>
      <c r="AE478" s="29"/>
      <c r="AF478" s="29"/>
      <c r="AG478" s="29"/>
      <c r="AH478" s="29"/>
      <c r="AI478" s="29"/>
    </row>
    <row r="479" spans="1:35" x14ac:dyDescent="0.2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  <c r="AA479" s="29"/>
      <c r="AB479" s="29"/>
      <c r="AC479" s="29"/>
      <c r="AD479" s="29"/>
      <c r="AE479" s="29"/>
      <c r="AF479" s="29"/>
      <c r="AG479" s="29"/>
      <c r="AH479" s="29"/>
      <c r="AI479" s="29"/>
    </row>
    <row r="480" spans="1:35" x14ac:dyDescent="0.2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  <c r="AA480" s="29"/>
      <c r="AB480" s="29"/>
      <c r="AC480" s="29"/>
      <c r="AD480" s="29"/>
      <c r="AE480" s="29"/>
      <c r="AF480" s="29"/>
      <c r="AG480" s="29"/>
      <c r="AH480" s="29"/>
      <c r="AI480" s="29"/>
    </row>
    <row r="481" spans="1:35" x14ac:dyDescent="0.2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  <c r="AA481" s="29"/>
      <c r="AB481" s="29"/>
      <c r="AC481" s="29"/>
      <c r="AD481" s="29"/>
      <c r="AE481" s="29"/>
      <c r="AF481" s="29"/>
      <c r="AG481" s="29"/>
      <c r="AH481" s="29"/>
      <c r="AI481" s="29"/>
    </row>
    <row r="482" spans="1:35" x14ac:dyDescent="0.2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  <c r="AA482" s="29"/>
      <c r="AB482" s="29"/>
      <c r="AC482" s="29"/>
      <c r="AD482" s="29"/>
      <c r="AE482" s="29"/>
      <c r="AF482" s="29"/>
      <c r="AG482" s="29"/>
      <c r="AH482" s="29"/>
      <c r="AI482" s="29"/>
    </row>
    <row r="483" spans="1:35" x14ac:dyDescent="0.2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  <c r="AA483" s="29"/>
      <c r="AB483" s="29"/>
      <c r="AC483" s="29"/>
      <c r="AD483" s="29"/>
      <c r="AE483" s="29"/>
      <c r="AF483" s="29"/>
      <c r="AG483" s="29"/>
      <c r="AH483" s="29"/>
      <c r="AI483" s="29"/>
    </row>
    <row r="484" spans="1:35" x14ac:dyDescent="0.2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  <c r="AA484" s="29"/>
      <c r="AB484" s="29"/>
      <c r="AC484" s="29"/>
      <c r="AD484" s="29"/>
      <c r="AE484" s="29"/>
      <c r="AF484" s="29"/>
      <c r="AG484" s="29"/>
      <c r="AH484" s="29"/>
      <c r="AI484" s="29"/>
    </row>
    <row r="485" spans="1:35" x14ac:dyDescent="0.2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  <c r="AA485" s="29"/>
      <c r="AB485" s="29"/>
      <c r="AC485" s="29"/>
      <c r="AD485" s="29"/>
      <c r="AE485" s="29"/>
      <c r="AF485" s="29"/>
      <c r="AG485" s="29"/>
      <c r="AH485" s="29"/>
      <c r="AI485" s="29"/>
    </row>
    <row r="486" spans="1:35" x14ac:dyDescent="0.2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  <c r="AA486" s="29"/>
      <c r="AB486" s="29"/>
      <c r="AC486" s="29"/>
      <c r="AD486" s="29"/>
      <c r="AE486" s="29"/>
      <c r="AF486" s="29"/>
      <c r="AG486" s="29"/>
      <c r="AH486" s="29"/>
      <c r="AI486" s="29"/>
    </row>
    <row r="487" spans="1:35" x14ac:dyDescent="0.2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  <c r="AA487" s="29"/>
      <c r="AB487" s="29"/>
      <c r="AC487" s="29"/>
      <c r="AD487" s="29"/>
      <c r="AE487" s="29"/>
      <c r="AF487" s="29"/>
      <c r="AG487" s="29"/>
      <c r="AH487" s="29"/>
      <c r="AI487" s="29"/>
    </row>
    <row r="488" spans="1:35" x14ac:dyDescent="0.2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  <c r="AA488" s="29"/>
      <c r="AB488" s="29"/>
      <c r="AC488" s="29"/>
      <c r="AD488" s="29"/>
      <c r="AE488" s="29"/>
      <c r="AF488" s="29"/>
      <c r="AG488" s="29"/>
      <c r="AH488" s="29"/>
      <c r="AI488" s="29"/>
    </row>
    <row r="489" spans="1:35" x14ac:dyDescent="0.2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  <c r="AA489" s="29"/>
      <c r="AB489" s="29"/>
      <c r="AC489" s="29"/>
      <c r="AD489" s="29"/>
      <c r="AE489" s="29"/>
      <c r="AF489" s="29"/>
      <c r="AG489" s="29"/>
      <c r="AH489" s="29"/>
      <c r="AI489" s="29"/>
    </row>
    <row r="490" spans="1:35" x14ac:dyDescent="0.2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  <c r="AA490" s="29"/>
      <c r="AB490" s="29"/>
      <c r="AC490" s="29"/>
      <c r="AD490" s="29"/>
      <c r="AE490" s="29"/>
      <c r="AF490" s="29"/>
      <c r="AG490" s="29"/>
      <c r="AH490" s="29"/>
      <c r="AI490" s="29"/>
    </row>
    <row r="491" spans="1:35" x14ac:dyDescent="0.2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  <c r="AA491" s="29"/>
      <c r="AB491" s="29"/>
      <c r="AC491" s="29"/>
      <c r="AD491" s="29"/>
      <c r="AE491" s="29"/>
      <c r="AF491" s="29"/>
      <c r="AG491" s="29"/>
      <c r="AH491" s="29"/>
      <c r="AI491" s="29"/>
    </row>
    <row r="492" spans="1:35" x14ac:dyDescent="0.2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  <c r="AA492" s="29"/>
      <c r="AB492" s="29"/>
      <c r="AC492" s="29"/>
      <c r="AD492" s="29"/>
      <c r="AE492" s="29"/>
      <c r="AF492" s="29"/>
      <c r="AG492" s="29"/>
      <c r="AH492" s="29"/>
      <c r="AI492" s="29"/>
    </row>
    <row r="493" spans="1:35" x14ac:dyDescent="0.2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  <c r="AA493" s="29"/>
      <c r="AB493" s="29"/>
      <c r="AC493" s="29"/>
      <c r="AD493" s="29"/>
      <c r="AE493" s="29"/>
      <c r="AF493" s="29"/>
      <c r="AG493" s="29"/>
      <c r="AH493" s="29"/>
      <c r="AI493" s="29"/>
    </row>
    <row r="494" spans="1:35" x14ac:dyDescent="0.2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  <c r="AA494" s="29"/>
      <c r="AB494" s="29"/>
      <c r="AC494" s="29"/>
      <c r="AD494" s="29"/>
      <c r="AE494" s="29"/>
      <c r="AF494" s="29"/>
      <c r="AG494" s="29"/>
      <c r="AH494" s="29"/>
      <c r="AI494" s="29"/>
    </row>
    <row r="495" spans="1:35" x14ac:dyDescent="0.2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  <c r="AA495" s="29"/>
      <c r="AB495" s="29"/>
      <c r="AC495" s="29"/>
      <c r="AD495" s="29"/>
      <c r="AE495" s="29"/>
      <c r="AF495" s="29"/>
      <c r="AG495" s="29"/>
      <c r="AH495" s="29"/>
      <c r="AI495" s="29"/>
    </row>
    <row r="496" spans="1:35" x14ac:dyDescent="0.2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  <c r="AA496" s="29"/>
      <c r="AB496" s="29"/>
      <c r="AC496" s="29"/>
      <c r="AD496" s="29"/>
      <c r="AE496" s="29"/>
      <c r="AF496" s="29"/>
      <c r="AG496" s="29"/>
      <c r="AH496" s="29"/>
      <c r="AI496" s="29"/>
    </row>
    <row r="497" spans="1:35" x14ac:dyDescent="0.2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  <c r="AA497" s="29"/>
      <c r="AB497" s="29"/>
      <c r="AC497" s="29"/>
      <c r="AD497" s="29"/>
      <c r="AE497" s="29"/>
      <c r="AF497" s="29"/>
      <c r="AG497" s="29"/>
      <c r="AH497" s="29"/>
      <c r="AI497" s="29"/>
    </row>
    <row r="498" spans="1:35" x14ac:dyDescent="0.2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  <c r="AA498" s="29"/>
      <c r="AB498" s="29"/>
      <c r="AC498" s="29"/>
      <c r="AD498" s="29"/>
      <c r="AE498" s="29"/>
      <c r="AF498" s="29"/>
      <c r="AG498" s="29"/>
      <c r="AH498" s="29"/>
      <c r="AI498" s="29"/>
    </row>
    <row r="499" spans="1:35" x14ac:dyDescent="0.2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  <c r="AA499" s="29"/>
      <c r="AB499" s="29"/>
      <c r="AC499" s="29"/>
      <c r="AD499" s="29"/>
      <c r="AE499" s="29"/>
      <c r="AF499" s="29"/>
      <c r="AG499" s="29"/>
      <c r="AH499" s="29"/>
      <c r="AI499" s="29"/>
    </row>
    <row r="500" spans="1:35" x14ac:dyDescent="0.2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  <c r="AA500" s="29"/>
      <c r="AB500" s="29"/>
      <c r="AC500" s="29"/>
      <c r="AD500" s="29"/>
      <c r="AE500" s="29"/>
      <c r="AF500" s="29"/>
      <c r="AG500" s="29"/>
      <c r="AH500" s="29"/>
      <c r="AI500" s="29"/>
    </row>
    <row r="501" spans="1:35" x14ac:dyDescent="0.2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  <c r="AA501" s="29"/>
      <c r="AB501" s="29"/>
      <c r="AC501" s="29"/>
      <c r="AD501" s="29"/>
      <c r="AE501" s="29"/>
      <c r="AF501" s="29"/>
      <c r="AG501" s="29"/>
      <c r="AH501" s="29"/>
      <c r="AI501" s="29"/>
    </row>
    <row r="502" spans="1:35" x14ac:dyDescent="0.2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  <c r="AA502" s="29"/>
      <c r="AB502" s="29"/>
      <c r="AC502" s="29"/>
      <c r="AD502" s="29"/>
      <c r="AE502" s="29"/>
      <c r="AF502" s="29"/>
      <c r="AG502" s="29"/>
      <c r="AH502" s="29"/>
      <c r="AI502" s="29"/>
    </row>
    <row r="503" spans="1:35" x14ac:dyDescent="0.2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  <c r="AA503" s="29"/>
      <c r="AB503" s="29"/>
      <c r="AC503" s="29"/>
      <c r="AD503" s="29"/>
      <c r="AE503" s="29"/>
      <c r="AF503" s="29"/>
      <c r="AG503" s="29"/>
      <c r="AH503" s="29"/>
      <c r="AI503" s="29"/>
    </row>
    <row r="504" spans="1:35" x14ac:dyDescent="0.2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  <c r="AA504" s="29"/>
      <c r="AB504" s="29"/>
      <c r="AC504" s="29"/>
      <c r="AD504" s="29"/>
      <c r="AE504" s="29"/>
      <c r="AF504" s="29"/>
      <c r="AG504" s="29"/>
      <c r="AH504" s="29"/>
      <c r="AI504" s="29"/>
    </row>
    <row r="505" spans="1:35" x14ac:dyDescent="0.2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  <c r="AA505" s="29"/>
      <c r="AB505" s="29"/>
      <c r="AC505" s="29"/>
      <c r="AD505" s="29"/>
      <c r="AE505" s="29"/>
      <c r="AF505" s="29"/>
      <c r="AG505" s="29"/>
      <c r="AH505" s="29"/>
      <c r="AI505" s="29"/>
    </row>
    <row r="506" spans="1:35" x14ac:dyDescent="0.2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  <c r="AA506" s="29"/>
      <c r="AB506" s="29"/>
      <c r="AC506" s="29"/>
      <c r="AD506" s="29"/>
      <c r="AE506" s="29"/>
      <c r="AF506" s="29"/>
      <c r="AG506" s="29"/>
      <c r="AH506" s="29"/>
      <c r="AI506" s="29"/>
    </row>
    <row r="507" spans="1:35" x14ac:dyDescent="0.2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  <c r="AA507" s="29"/>
      <c r="AB507" s="29"/>
      <c r="AC507" s="29"/>
      <c r="AD507" s="29"/>
      <c r="AE507" s="29"/>
      <c r="AF507" s="29"/>
      <c r="AG507" s="29"/>
      <c r="AH507" s="29"/>
      <c r="AI507" s="29"/>
    </row>
    <row r="508" spans="1:35" x14ac:dyDescent="0.2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  <c r="AA508" s="29"/>
      <c r="AB508" s="29"/>
      <c r="AC508" s="29"/>
      <c r="AD508" s="29"/>
      <c r="AE508" s="29"/>
      <c r="AF508" s="29"/>
      <c r="AG508" s="29"/>
      <c r="AH508" s="29"/>
      <c r="AI508" s="29"/>
    </row>
    <row r="509" spans="1:35" x14ac:dyDescent="0.2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  <c r="AA509" s="29"/>
      <c r="AB509" s="29"/>
      <c r="AC509" s="29"/>
      <c r="AD509" s="29"/>
      <c r="AE509" s="29"/>
      <c r="AF509" s="29"/>
      <c r="AG509" s="29"/>
      <c r="AH509" s="29"/>
      <c r="AI509" s="29"/>
    </row>
    <row r="510" spans="1:35" x14ac:dyDescent="0.2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  <c r="AA510" s="29"/>
      <c r="AB510" s="29"/>
      <c r="AC510" s="29"/>
      <c r="AD510" s="29"/>
      <c r="AE510" s="29"/>
      <c r="AF510" s="29"/>
      <c r="AG510" s="29"/>
      <c r="AH510" s="29"/>
      <c r="AI510" s="29"/>
    </row>
    <row r="511" spans="1:35" x14ac:dyDescent="0.2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  <c r="AA511" s="29"/>
      <c r="AB511" s="29"/>
      <c r="AC511" s="29"/>
      <c r="AD511" s="29"/>
      <c r="AE511" s="29"/>
      <c r="AF511" s="29"/>
      <c r="AG511" s="29"/>
      <c r="AH511" s="29"/>
      <c r="AI511" s="29"/>
    </row>
    <row r="512" spans="1:35" x14ac:dyDescent="0.2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  <c r="AA512" s="29"/>
      <c r="AB512" s="29"/>
      <c r="AC512" s="29"/>
      <c r="AD512" s="29"/>
      <c r="AE512" s="29"/>
      <c r="AF512" s="29"/>
      <c r="AG512" s="29"/>
      <c r="AH512" s="29"/>
      <c r="AI512" s="29"/>
    </row>
    <row r="513" spans="1:35" x14ac:dyDescent="0.2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  <c r="AA513" s="29"/>
      <c r="AB513" s="29"/>
      <c r="AC513" s="29"/>
      <c r="AD513" s="29"/>
      <c r="AE513" s="29"/>
      <c r="AF513" s="29"/>
      <c r="AG513" s="29"/>
      <c r="AH513" s="29"/>
      <c r="AI513" s="29"/>
    </row>
    <row r="514" spans="1:35" x14ac:dyDescent="0.2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  <c r="AA514" s="29"/>
      <c r="AB514" s="29"/>
      <c r="AC514" s="29"/>
      <c r="AD514" s="29"/>
      <c r="AE514" s="29"/>
      <c r="AF514" s="29"/>
      <c r="AG514" s="29"/>
      <c r="AH514" s="29"/>
      <c r="AI514" s="29"/>
    </row>
    <row r="515" spans="1:35" x14ac:dyDescent="0.2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  <c r="AA515" s="29"/>
      <c r="AB515" s="29"/>
      <c r="AC515" s="29"/>
      <c r="AD515" s="29"/>
      <c r="AE515" s="29"/>
      <c r="AF515" s="29"/>
      <c r="AG515" s="29"/>
      <c r="AH515" s="29"/>
      <c r="AI515" s="29"/>
    </row>
    <row r="516" spans="1:35" x14ac:dyDescent="0.2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  <c r="AA516" s="29"/>
      <c r="AB516" s="29"/>
      <c r="AC516" s="29"/>
      <c r="AD516" s="29"/>
      <c r="AE516" s="29"/>
      <c r="AF516" s="29"/>
      <c r="AG516" s="29"/>
      <c r="AH516" s="29"/>
      <c r="AI516" s="29"/>
    </row>
    <row r="517" spans="1:35" x14ac:dyDescent="0.2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  <c r="AA517" s="29"/>
      <c r="AB517" s="29"/>
      <c r="AC517" s="29"/>
      <c r="AD517" s="29"/>
      <c r="AE517" s="29"/>
      <c r="AF517" s="29"/>
      <c r="AG517" s="29"/>
      <c r="AH517" s="29"/>
      <c r="AI517" s="29"/>
    </row>
    <row r="518" spans="1:35" x14ac:dyDescent="0.2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  <c r="AA518" s="29"/>
      <c r="AB518" s="29"/>
      <c r="AC518" s="29"/>
      <c r="AD518" s="29"/>
      <c r="AE518" s="29"/>
      <c r="AF518" s="29"/>
      <c r="AG518" s="29"/>
      <c r="AH518" s="29"/>
      <c r="AI518" s="29"/>
    </row>
    <row r="519" spans="1:35" x14ac:dyDescent="0.2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  <c r="AA519" s="29"/>
      <c r="AB519" s="29"/>
      <c r="AC519" s="29"/>
      <c r="AD519" s="29"/>
      <c r="AE519" s="29"/>
      <c r="AF519" s="29"/>
      <c r="AG519" s="29"/>
      <c r="AH519" s="29"/>
      <c r="AI519" s="29"/>
    </row>
    <row r="520" spans="1:35" x14ac:dyDescent="0.2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  <c r="AA520" s="29"/>
      <c r="AB520" s="29"/>
      <c r="AC520" s="29"/>
      <c r="AD520" s="29"/>
      <c r="AE520" s="29"/>
      <c r="AF520" s="29"/>
      <c r="AG520" s="29"/>
      <c r="AH520" s="29"/>
      <c r="AI520" s="29"/>
    </row>
    <row r="521" spans="1:35" x14ac:dyDescent="0.2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  <c r="AA521" s="29"/>
      <c r="AB521" s="29"/>
      <c r="AC521" s="29"/>
      <c r="AD521" s="29"/>
      <c r="AE521" s="29"/>
      <c r="AF521" s="29"/>
      <c r="AG521" s="29"/>
      <c r="AH521" s="29"/>
      <c r="AI521" s="29"/>
    </row>
    <row r="522" spans="1:35" x14ac:dyDescent="0.2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  <c r="AA522" s="29"/>
      <c r="AB522" s="29"/>
      <c r="AC522" s="29"/>
      <c r="AD522" s="29"/>
      <c r="AE522" s="29"/>
      <c r="AF522" s="29"/>
      <c r="AG522" s="29"/>
      <c r="AH522" s="29"/>
      <c r="AI522" s="29"/>
    </row>
    <row r="523" spans="1:35" x14ac:dyDescent="0.2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  <c r="AA523" s="29"/>
      <c r="AB523" s="29"/>
      <c r="AC523" s="29"/>
      <c r="AD523" s="29"/>
      <c r="AE523" s="29"/>
      <c r="AF523" s="29"/>
      <c r="AG523" s="29"/>
      <c r="AH523" s="29"/>
      <c r="AI523" s="29"/>
    </row>
    <row r="524" spans="1:35" x14ac:dyDescent="0.2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  <c r="AA524" s="29"/>
      <c r="AB524" s="29"/>
      <c r="AC524" s="29"/>
      <c r="AD524" s="29"/>
      <c r="AE524" s="29"/>
      <c r="AF524" s="29"/>
      <c r="AG524" s="29"/>
      <c r="AH524" s="29"/>
      <c r="AI524" s="29"/>
    </row>
    <row r="525" spans="1:35" x14ac:dyDescent="0.2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  <c r="AA525" s="29"/>
      <c r="AB525" s="29"/>
      <c r="AC525" s="29"/>
      <c r="AD525" s="29"/>
      <c r="AE525" s="29"/>
      <c r="AF525" s="29"/>
      <c r="AG525" s="29"/>
      <c r="AH525" s="29"/>
      <c r="AI525" s="29"/>
    </row>
    <row r="526" spans="1:35" x14ac:dyDescent="0.2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  <c r="AA526" s="29"/>
      <c r="AB526" s="29"/>
      <c r="AC526" s="29"/>
      <c r="AD526" s="29"/>
      <c r="AE526" s="29"/>
      <c r="AF526" s="29"/>
      <c r="AG526" s="29"/>
      <c r="AH526" s="29"/>
      <c r="AI526" s="29"/>
    </row>
    <row r="527" spans="1:35" x14ac:dyDescent="0.2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  <c r="AA527" s="29"/>
      <c r="AB527" s="29"/>
      <c r="AC527" s="29"/>
      <c r="AD527" s="29"/>
      <c r="AE527" s="29"/>
      <c r="AF527" s="29"/>
      <c r="AG527" s="29"/>
      <c r="AH527" s="29"/>
      <c r="AI527" s="29"/>
    </row>
    <row r="528" spans="1:35" x14ac:dyDescent="0.2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  <c r="AA528" s="29"/>
      <c r="AB528" s="29"/>
      <c r="AC528" s="29"/>
      <c r="AD528" s="29"/>
      <c r="AE528" s="29"/>
      <c r="AF528" s="29"/>
      <c r="AG528" s="29"/>
      <c r="AH528" s="29"/>
      <c r="AI528" s="29"/>
    </row>
    <row r="529" spans="1:35" x14ac:dyDescent="0.2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  <c r="AA529" s="29"/>
      <c r="AB529" s="29"/>
      <c r="AC529" s="29"/>
      <c r="AD529" s="29"/>
      <c r="AE529" s="29"/>
      <c r="AF529" s="29"/>
      <c r="AG529" s="29"/>
      <c r="AH529" s="29"/>
      <c r="AI529" s="29"/>
    </row>
    <row r="530" spans="1:35" x14ac:dyDescent="0.2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  <c r="AA530" s="29"/>
      <c r="AB530" s="29"/>
      <c r="AC530" s="29"/>
      <c r="AD530" s="29"/>
      <c r="AE530" s="29"/>
      <c r="AF530" s="29"/>
      <c r="AG530" s="29"/>
      <c r="AH530" s="29"/>
      <c r="AI530" s="29"/>
    </row>
    <row r="531" spans="1:35" x14ac:dyDescent="0.2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  <c r="AA531" s="29"/>
      <c r="AB531" s="29"/>
      <c r="AC531" s="29"/>
      <c r="AD531" s="29"/>
      <c r="AE531" s="29"/>
      <c r="AF531" s="29"/>
      <c r="AG531" s="29"/>
      <c r="AH531" s="29"/>
      <c r="AI531" s="29"/>
    </row>
    <row r="532" spans="1:35" x14ac:dyDescent="0.2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  <c r="AA532" s="29"/>
      <c r="AB532" s="29"/>
      <c r="AC532" s="29"/>
      <c r="AD532" s="29"/>
      <c r="AE532" s="29"/>
      <c r="AF532" s="29"/>
      <c r="AG532" s="29"/>
      <c r="AH532" s="29"/>
      <c r="AI532" s="29"/>
    </row>
    <row r="533" spans="1:35" x14ac:dyDescent="0.2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  <c r="AA533" s="29"/>
      <c r="AB533" s="29"/>
      <c r="AC533" s="29"/>
      <c r="AD533" s="29"/>
      <c r="AE533" s="29"/>
      <c r="AF533" s="29"/>
      <c r="AG533" s="29"/>
      <c r="AH533" s="29"/>
      <c r="AI533" s="29"/>
    </row>
    <row r="534" spans="1:35" x14ac:dyDescent="0.2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  <c r="AA534" s="29"/>
      <c r="AB534" s="29"/>
      <c r="AC534" s="29"/>
      <c r="AD534" s="29"/>
      <c r="AE534" s="29"/>
      <c r="AF534" s="29"/>
      <c r="AG534" s="29"/>
      <c r="AH534" s="29"/>
      <c r="AI534" s="29"/>
    </row>
    <row r="535" spans="1:35" x14ac:dyDescent="0.2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  <c r="AA535" s="29"/>
      <c r="AB535" s="29"/>
      <c r="AC535" s="29"/>
      <c r="AD535" s="29"/>
      <c r="AE535" s="29"/>
      <c r="AF535" s="29"/>
      <c r="AG535" s="29"/>
      <c r="AH535" s="29"/>
      <c r="AI535" s="29"/>
    </row>
    <row r="536" spans="1:35" x14ac:dyDescent="0.2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  <c r="AA536" s="29"/>
      <c r="AB536" s="29"/>
      <c r="AC536" s="29"/>
      <c r="AD536" s="29"/>
      <c r="AE536" s="29"/>
      <c r="AF536" s="29"/>
      <c r="AG536" s="29"/>
      <c r="AH536" s="29"/>
      <c r="AI536" s="29"/>
    </row>
    <row r="537" spans="1:35" x14ac:dyDescent="0.2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  <c r="AA537" s="29"/>
      <c r="AB537" s="29"/>
      <c r="AC537" s="29"/>
      <c r="AD537" s="29"/>
      <c r="AE537" s="29"/>
      <c r="AF537" s="29"/>
      <c r="AG537" s="29"/>
      <c r="AH537" s="29"/>
      <c r="AI537" s="29"/>
    </row>
    <row r="538" spans="1:35" x14ac:dyDescent="0.2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  <c r="AA538" s="29"/>
      <c r="AB538" s="29"/>
      <c r="AC538" s="29"/>
      <c r="AD538" s="29"/>
      <c r="AE538" s="29"/>
      <c r="AF538" s="29"/>
      <c r="AG538" s="29"/>
      <c r="AH538" s="29"/>
      <c r="AI538" s="29"/>
    </row>
    <row r="539" spans="1:35" x14ac:dyDescent="0.2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  <c r="AA539" s="29"/>
      <c r="AB539" s="29"/>
      <c r="AC539" s="29"/>
      <c r="AD539" s="29"/>
      <c r="AE539" s="29"/>
      <c r="AF539" s="29"/>
      <c r="AG539" s="29"/>
      <c r="AH539" s="29"/>
      <c r="AI539" s="29"/>
    </row>
    <row r="540" spans="1:35" x14ac:dyDescent="0.2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  <c r="AA540" s="29"/>
      <c r="AB540" s="29"/>
      <c r="AC540" s="29"/>
      <c r="AD540" s="29"/>
      <c r="AE540" s="29"/>
      <c r="AF540" s="29"/>
      <c r="AG540" s="29"/>
      <c r="AH540" s="29"/>
      <c r="AI540" s="29"/>
    </row>
    <row r="541" spans="1:35" x14ac:dyDescent="0.2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  <c r="AA541" s="29"/>
      <c r="AB541" s="29"/>
      <c r="AC541" s="29"/>
      <c r="AD541" s="29"/>
      <c r="AE541" s="29"/>
      <c r="AF541" s="29"/>
      <c r="AG541" s="29"/>
      <c r="AH541" s="29"/>
      <c r="AI541" s="29"/>
    </row>
    <row r="542" spans="1:35" x14ac:dyDescent="0.2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  <c r="AA542" s="29"/>
      <c r="AB542" s="29"/>
      <c r="AC542" s="29"/>
      <c r="AD542" s="29"/>
      <c r="AE542" s="29"/>
      <c r="AF542" s="29"/>
      <c r="AG542" s="29"/>
      <c r="AH542" s="29"/>
      <c r="AI542" s="29"/>
    </row>
    <row r="543" spans="1:35" x14ac:dyDescent="0.2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  <c r="AA543" s="29"/>
      <c r="AB543" s="29"/>
      <c r="AC543" s="29"/>
      <c r="AD543" s="29"/>
      <c r="AE543" s="29"/>
      <c r="AF543" s="29"/>
      <c r="AG543" s="29"/>
      <c r="AH543" s="29"/>
      <c r="AI543" s="29"/>
    </row>
    <row r="544" spans="1:35" x14ac:dyDescent="0.2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  <c r="AA544" s="29"/>
      <c r="AB544" s="29"/>
      <c r="AC544" s="29"/>
      <c r="AD544" s="29"/>
      <c r="AE544" s="29"/>
      <c r="AF544" s="29"/>
      <c r="AG544" s="29"/>
      <c r="AH544" s="29"/>
      <c r="AI544" s="29"/>
    </row>
    <row r="545" spans="1:35" x14ac:dyDescent="0.2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  <c r="AA545" s="29"/>
      <c r="AB545" s="29"/>
      <c r="AC545" s="29"/>
      <c r="AD545" s="29"/>
      <c r="AE545" s="29"/>
      <c r="AF545" s="29"/>
      <c r="AG545" s="29"/>
      <c r="AH545" s="29"/>
      <c r="AI545" s="29"/>
    </row>
    <row r="546" spans="1:35" x14ac:dyDescent="0.2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  <c r="AA546" s="29"/>
      <c r="AB546" s="29"/>
      <c r="AC546" s="29"/>
      <c r="AD546" s="29"/>
      <c r="AE546" s="29"/>
      <c r="AF546" s="29"/>
      <c r="AG546" s="29"/>
      <c r="AH546" s="29"/>
      <c r="AI546" s="29"/>
    </row>
    <row r="547" spans="1:35" x14ac:dyDescent="0.2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  <c r="AA547" s="29"/>
      <c r="AB547" s="29"/>
      <c r="AC547" s="29"/>
      <c r="AD547" s="29"/>
      <c r="AE547" s="29"/>
      <c r="AF547" s="29"/>
      <c r="AG547" s="29"/>
      <c r="AH547" s="29"/>
      <c r="AI547" s="29"/>
    </row>
    <row r="548" spans="1:35" x14ac:dyDescent="0.2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  <c r="AA548" s="29"/>
      <c r="AB548" s="29"/>
      <c r="AC548" s="29"/>
      <c r="AD548" s="29"/>
      <c r="AE548" s="29"/>
      <c r="AF548" s="29"/>
      <c r="AG548" s="29"/>
      <c r="AH548" s="29"/>
      <c r="AI548" s="29"/>
    </row>
    <row r="549" spans="1:35" x14ac:dyDescent="0.2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  <c r="AA549" s="29"/>
      <c r="AB549" s="29"/>
      <c r="AC549" s="29"/>
      <c r="AD549" s="29"/>
      <c r="AE549" s="29"/>
      <c r="AF549" s="29"/>
      <c r="AG549" s="29"/>
      <c r="AH549" s="29"/>
      <c r="AI549" s="29"/>
    </row>
    <row r="550" spans="1:35" x14ac:dyDescent="0.2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  <c r="AA550" s="29"/>
      <c r="AB550" s="29"/>
      <c r="AC550" s="29"/>
      <c r="AD550" s="29"/>
      <c r="AE550" s="29"/>
      <c r="AF550" s="29"/>
      <c r="AG550" s="29"/>
      <c r="AH550" s="29"/>
      <c r="AI550" s="29"/>
    </row>
    <row r="551" spans="1:35" x14ac:dyDescent="0.2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  <c r="AA551" s="29"/>
      <c r="AB551" s="29"/>
      <c r="AC551" s="29"/>
      <c r="AD551" s="29"/>
      <c r="AE551" s="29"/>
      <c r="AF551" s="29"/>
      <c r="AG551" s="29"/>
      <c r="AH551" s="29"/>
      <c r="AI551" s="29"/>
    </row>
    <row r="552" spans="1:35" x14ac:dyDescent="0.2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  <c r="AA552" s="29"/>
      <c r="AB552" s="29"/>
      <c r="AC552" s="29"/>
      <c r="AD552" s="29"/>
      <c r="AE552" s="29"/>
      <c r="AF552" s="29"/>
      <c r="AG552" s="29"/>
      <c r="AH552" s="29"/>
      <c r="AI552" s="29"/>
    </row>
    <row r="553" spans="1:35" x14ac:dyDescent="0.2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  <c r="AA553" s="29"/>
      <c r="AB553" s="29"/>
      <c r="AC553" s="29"/>
      <c r="AD553" s="29"/>
      <c r="AE553" s="29"/>
      <c r="AF553" s="29"/>
      <c r="AG553" s="29"/>
      <c r="AH553" s="29"/>
      <c r="AI553" s="29"/>
    </row>
    <row r="554" spans="1:35" x14ac:dyDescent="0.2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  <c r="AA554" s="29"/>
      <c r="AB554" s="29"/>
      <c r="AC554" s="29"/>
      <c r="AD554" s="29"/>
      <c r="AE554" s="29"/>
      <c r="AF554" s="29"/>
      <c r="AG554" s="29"/>
      <c r="AH554" s="29"/>
      <c r="AI554" s="29"/>
    </row>
    <row r="555" spans="1:35" x14ac:dyDescent="0.2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  <c r="AA555" s="29"/>
      <c r="AB555" s="29"/>
      <c r="AC555" s="29"/>
      <c r="AD555" s="29"/>
      <c r="AE555" s="29"/>
      <c r="AF555" s="29"/>
      <c r="AG555" s="29"/>
      <c r="AH555" s="29"/>
      <c r="AI555" s="29"/>
    </row>
    <row r="556" spans="1:35" x14ac:dyDescent="0.2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  <c r="AA556" s="29"/>
      <c r="AB556" s="29"/>
      <c r="AC556" s="29"/>
      <c r="AD556" s="29"/>
      <c r="AE556" s="29"/>
      <c r="AF556" s="29"/>
      <c r="AG556" s="29"/>
      <c r="AH556" s="29"/>
      <c r="AI556" s="29"/>
    </row>
    <row r="557" spans="1:35" x14ac:dyDescent="0.2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  <c r="AA557" s="29"/>
      <c r="AB557" s="29"/>
      <c r="AC557" s="29"/>
      <c r="AD557" s="29"/>
      <c r="AE557" s="29"/>
      <c r="AF557" s="29"/>
      <c r="AG557" s="29"/>
      <c r="AH557" s="29"/>
      <c r="AI557" s="29"/>
    </row>
    <row r="558" spans="1:35" x14ac:dyDescent="0.2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  <c r="AA558" s="29"/>
      <c r="AB558" s="29"/>
      <c r="AC558" s="29"/>
      <c r="AD558" s="29"/>
      <c r="AE558" s="29"/>
      <c r="AF558" s="29"/>
      <c r="AG558" s="29"/>
      <c r="AH558" s="29"/>
      <c r="AI558" s="29"/>
    </row>
    <row r="559" spans="1:35" x14ac:dyDescent="0.2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  <c r="AA559" s="29"/>
      <c r="AB559" s="29"/>
      <c r="AC559" s="29"/>
      <c r="AD559" s="29"/>
      <c r="AE559" s="29"/>
      <c r="AF559" s="29"/>
      <c r="AG559" s="29"/>
      <c r="AH559" s="29"/>
      <c r="AI559" s="29"/>
    </row>
    <row r="560" spans="1:35" x14ac:dyDescent="0.2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  <c r="AA560" s="29"/>
      <c r="AB560" s="29"/>
      <c r="AC560" s="29"/>
      <c r="AD560" s="29"/>
      <c r="AE560" s="29"/>
      <c r="AF560" s="29"/>
      <c r="AG560" s="29"/>
      <c r="AH560" s="29"/>
      <c r="AI560" s="29"/>
    </row>
    <row r="561" spans="1:35" x14ac:dyDescent="0.2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  <c r="AA561" s="29"/>
      <c r="AB561" s="29"/>
      <c r="AC561" s="29"/>
      <c r="AD561" s="29"/>
      <c r="AE561" s="29"/>
      <c r="AF561" s="29"/>
      <c r="AG561" s="29"/>
      <c r="AH561" s="29"/>
      <c r="AI561" s="29"/>
    </row>
    <row r="562" spans="1:35" x14ac:dyDescent="0.2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  <c r="AA562" s="29"/>
      <c r="AB562" s="29"/>
      <c r="AC562" s="29"/>
      <c r="AD562" s="29"/>
      <c r="AE562" s="29"/>
      <c r="AF562" s="29"/>
      <c r="AG562" s="29"/>
      <c r="AH562" s="29"/>
      <c r="AI562" s="29"/>
    </row>
    <row r="563" spans="1:35" x14ac:dyDescent="0.2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  <c r="AA563" s="29"/>
      <c r="AB563" s="29"/>
      <c r="AC563" s="29"/>
      <c r="AD563" s="29"/>
      <c r="AE563" s="29"/>
      <c r="AF563" s="29"/>
      <c r="AG563" s="29"/>
      <c r="AH563" s="29"/>
      <c r="AI563" s="29"/>
    </row>
    <row r="564" spans="1:35" x14ac:dyDescent="0.2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  <c r="AA564" s="29"/>
      <c r="AB564" s="29"/>
      <c r="AC564" s="29"/>
      <c r="AD564" s="29"/>
      <c r="AE564" s="29"/>
      <c r="AF564" s="29"/>
      <c r="AG564" s="29"/>
      <c r="AH564" s="29"/>
      <c r="AI564" s="29"/>
    </row>
    <row r="565" spans="1:35" x14ac:dyDescent="0.2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  <c r="AA565" s="29"/>
      <c r="AB565" s="29"/>
      <c r="AC565" s="29"/>
      <c r="AD565" s="29"/>
      <c r="AE565" s="29"/>
      <c r="AF565" s="29"/>
      <c r="AG565" s="29"/>
      <c r="AH565" s="29"/>
      <c r="AI565" s="29"/>
    </row>
    <row r="566" spans="1:35" x14ac:dyDescent="0.2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  <c r="AA566" s="29"/>
      <c r="AB566" s="29"/>
      <c r="AC566" s="29"/>
      <c r="AD566" s="29"/>
      <c r="AE566" s="29"/>
      <c r="AF566" s="29"/>
      <c r="AG566" s="29"/>
      <c r="AH566" s="29"/>
      <c r="AI566" s="29"/>
    </row>
    <row r="567" spans="1:35" x14ac:dyDescent="0.2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  <c r="AA567" s="29"/>
      <c r="AB567" s="29"/>
      <c r="AC567" s="29"/>
      <c r="AD567" s="29"/>
      <c r="AE567" s="29"/>
      <c r="AF567" s="29"/>
      <c r="AG567" s="29"/>
      <c r="AH567" s="29"/>
      <c r="AI567" s="29"/>
    </row>
    <row r="568" spans="1:35" x14ac:dyDescent="0.2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  <c r="AA568" s="29"/>
      <c r="AB568" s="29"/>
      <c r="AC568" s="29"/>
      <c r="AD568" s="29"/>
      <c r="AE568" s="29"/>
      <c r="AF568" s="29"/>
      <c r="AG568" s="29"/>
      <c r="AH568" s="29"/>
      <c r="AI568" s="29"/>
    </row>
    <row r="569" spans="1:35" x14ac:dyDescent="0.2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  <c r="AA569" s="29"/>
      <c r="AB569" s="29"/>
      <c r="AC569" s="29"/>
      <c r="AD569" s="29"/>
      <c r="AE569" s="29"/>
      <c r="AF569" s="29"/>
      <c r="AG569" s="29"/>
      <c r="AH569" s="29"/>
      <c r="AI569" s="29"/>
    </row>
    <row r="570" spans="1:35" x14ac:dyDescent="0.2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  <c r="AA570" s="29"/>
      <c r="AB570" s="29"/>
      <c r="AC570" s="29"/>
      <c r="AD570" s="29"/>
      <c r="AE570" s="29"/>
      <c r="AF570" s="29"/>
      <c r="AG570" s="29"/>
      <c r="AH570" s="29"/>
      <c r="AI570" s="29"/>
    </row>
    <row r="571" spans="1:35" x14ac:dyDescent="0.2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  <c r="AA571" s="29"/>
      <c r="AB571" s="29"/>
      <c r="AC571" s="29"/>
      <c r="AD571" s="29"/>
      <c r="AE571" s="29"/>
      <c r="AF571" s="29"/>
      <c r="AG571" s="29"/>
      <c r="AH571" s="29"/>
      <c r="AI571" s="29"/>
    </row>
    <row r="572" spans="1:35" x14ac:dyDescent="0.2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  <c r="AA572" s="29"/>
      <c r="AB572" s="29"/>
      <c r="AC572" s="29"/>
      <c r="AD572" s="29"/>
      <c r="AE572" s="29"/>
      <c r="AF572" s="29"/>
      <c r="AG572" s="29"/>
      <c r="AH572" s="29"/>
      <c r="AI572" s="29"/>
    </row>
    <row r="573" spans="1:35" x14ac:dyDescent="0.2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  <c r="AA573" s="29"/>
      <c r="AB573" s="29"/>
      <c r="AC573" s="29"/>
      <c r="AD573" s="29"/>
      <c r="AE573" s="29"/>
      <c r="AF573" s="29"/>
      <c r="AG573" s="29"/>
      <c r="AH573" s="29"/>
      <c r="AI573" s="29"/>
    </row>
    <row r="574" spans="1:35" x14ac:dyDescent="0.2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  <c r="AA574" s="29"/>
      <c r="AB574" s="29"/>
      <c r="AC574" s="29"/>
      <c r="AD574" s="29"/>
      <c r="AE574" s="29"/>
      <c r="AF574" s="29"/>
      <c r="AG574" s="29"/>
      <c r="AH574" s="29"/>
      <c r="AI574" s="29"/>
    </row>
    <row r="575" spans="1:35" x14ac:dyDescent="0.2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  <c r="AA575" s="29"/>
      <c r="AB575" s="29"/>
      <c r="AC575" s="29"/>
      <c r="AD575" s="29"/>
      <c r="AE575" s="29"/>
      <c r="AF575" s="29"/>
      <c r="AG575" s="29"/>
      <c r="AH575" s="29"/>
      <c r="AI575" s="29"/>
    </row>
    <row r="576" spans="1:35" x14ac:dyDescent="0.2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  <c r="AA576" s="29"/>
      <c r="AB576" s="29"/>
      <c r="AC576" s="29"/>
      <c r="AD576" s="29"/>
      <c r="AE576" s="29"/>
      <c r="AF576" s="29"/>
      <c r="AG576" s="29"/>
      <c r="AH576" s="29"/>
      <c r="AI576" s="29"/>
    </row>
    <row r="577" spans="1:35" x14ac:dyDescent="0.2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  <c r="AA577" s="29"/>
      <c r="AB577" s="29"/>
      <c r="AC577" s="29"/>
      <c r="AD577" s="29"/>
      <c r="AE577" s="29"/>
      <c r="AF577" s="29"/>
      <c r="AG577" s="29"/>
      <c r="AH577" s="29"/>
      <c r="AI577" s="29"/>
    </row>
    <row r="578" spans="1:35" x14ac:dyDescent="0.2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  <c r="AA578" s="29"/>
      <c r="AB578" s="29"/>
      <c r="AC578" s="29"/>
      <c r="AD578" s="29"/>
      <c r="AE578" s="29"/>
      <c r="AF578" s="29"/>
      <c r="AG578" s="29"/>
      <c r="AH578" s="29"/>
      <c r="AI578" s="29"/>
    </row>
    <row r="579" spans="1:35" x14ac:dyDescent="0.2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  <c r="AA579" s="29"/>
      <c r="AB579" s="29"/>
      <c r="AC579" s="29"/>
      <c r="AD579" s="29"/>
      <c r="AE579" s="29"/>
      <c r="AF579" s="29"/>
      <c r="AG579" s="29"/>
      <c r="AH579" s="29"/>
      <c r="AI579" s="29"/>
    </row>
    <row r="580" spans="1:35" x14ac:dyDescent="0.2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  <c r="AA580" s="29"/>
      <c r="AB580" s="29"/>
      <c r="AC580" s="29"/>
      <c r="AD580" s="29"/>
      <c r="AE580" s="29"/>
      <c r="AF580" s="29"/>
      <c r="AG580" s="29"/>
      <c r="AH580" s="29"/>
      <c r="AI580" s="29"/>
    </row>
    <row r="581" spans="1:35" x14ac:dyDescent="0.2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  <c r="AA581" s="29"/>
      <c r="AB581" s="29"/>
      <c r="AC581" s="29"/>
      <c r="AD581" s="29"/>
      <c r="AE581" s="29"/>
      <c r="AF581" s="29"/>
      <c r="AG581" s="29"/>
      <c r="AH581" s="29"/>
      <c r="AI581" s="29"/>
    </row>
    <row r="582" spans="1:35" x14ac:dyDescent="0.2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  <c r="AA582" s="29"/>
      <c r="AB582" s="29"/>
      <c r="AC582" s="29"/>
      <c r="AD582" s="29"/>
      <c r="AE582" s="29"/>
      <c r="AF582" s="29"/>
      <c r="AG582" s="29"/>
      <c r="AH582" s="29"/>
      <c r="AI582" s="29"/>
    </row>
    <row r="583" spans="1:35" x14ac:dyDescent="0.2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  <c r="AA583" s="29"/>
      <c r="AB583" s="29"/>
      <c r="AC583" s="29"/>
      <c r="AD583" s="29"/>
      <c r="AE583" s="29"/>
      <c r="AF583" s="29"/>
      <c r="AG583" s="29"/>
      <c r="AH583" s="29"/>
      <c r="AI583" s="29"/>
    </row>
    <row r="584" spans="1:35" x14ac:dyDescent="0.2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  <c r="AA584" s="29"/>
      <c r="AB584" s="29"/>
      <c r="AC584" s="29"/>
      <c r="AD584" s="29"/>
      <c r="AE584" s="29"/>
      <c r="AF584" s="29"/>
      <c r="AG584" s="29"/>
      <c r="AH584" s="29"/>
      <c r="AI584" s="29"/>
    </row>
    <row r="585" spans="1:35" x14ac:dyDescent="0.2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  <c r="AA585" s="29"/>
      <c r="AB585" s="29"/>
      <c r="AC585" s="29"/>
      <c r="AD585" s="29"/>
      <c r="AE585" s="29"/>
      <c r="AF585" s="29"/>
      <c r="AG585" s="29"/>
      <c r="AH585" s="29"/>
      <c r="AI585" s="29"/>
    </row>
    <row r="586" spans="1:35" x14ac:dyDescent="0.2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  <c r="AA586" s="29"/>
      <c r="AB586" s="29"/>
      <c r="AC586" s="29"/>
      <c r="AD586" s="29"/>
      <c r="AE586" s="29"/>
      <c r="AF586" s="29"/>
      <c r="AG586" s="29"/>
      <c r="AH586" s="29"/>
      <c r="AI586" s="29"/>
    </row>
    <row r="587" spans="1:35" x14ac:dyDescent="0.2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  <c r="AA587" s="29"/>
      <c r="AB587" s="29"/>
      <c r="AC587" s="29"/>
      <c r="AD587" s="29"/>
      <c r="AE587" s="29"/>
      <c r="AF587" s="29"/>
      <c r="AG587" s="29"/>
      <c r="AH587" s="29"/>
      <c r="AI587" s="29"/>
    </row>
    <row r="588" spans="1:35" x14ac:dyDescent="0.2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  <c r="AA588" s="29"/>
      <c r="AB588" s="29"/>
      <c r="AC588" s="29"/>
      <c r="AD588" s="29"/>
      <c r="AE588" s="29"/>
      <c r="AF588" s="29"/>
      <c r="AG588" s="29"/>
      <c r="AH588" s="29"/>
      <c r="AI588" s="29"/>
    </row>
    <row r="589" spans="1:35" x14ac:dyDescent="0.2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  <c r="AA589" s="29"/>
      <c r="AB589" s="29"/>
      <c r="AC589" s="29"/>
      <c r="AD589" s="29"/>
      <c r="AE589" s="29"/>
      <c r="AF589" s="29"/>
      <c r="AG589" s="29"/>
      <c r="AH589" s="29"/>
      <c r="AI589" s="29"/>
    </row>
    <row r="590" spans="1:35" x14ac:dyDescent="0.2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  <c r="AA590" s="29"/>
      <c r="AB590" s="29"/>
      <c r="AC590" s="29"/>
      <c r="AD590" s="29"/>
      <c r="AE590" s="29"/>
      <c r="AF590" s="29"/>
      <c r="AG590" s="29"/>
      <c r="AH590" s="29"/>
      <c r="AI590" s="29"/>
    </row>
    <row r="591" spans="1:35" x14ac:dyDescent="0.2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  <c r="AA591" s="29"/>
      <c r="AB591" s="29"/>
      <c r="AC591" s="29"/>
      <c r="AD591" s="29"/>
      <c r="AE591" s="29"/>
      <c r="AF591" s="29"/>
      <c r="AG591" s="29"/>
      <c r="AH591" s="29"/>
      <c r="AI591" s="29"/>
    </row>
    <row r="592" spans="1:35" x14ac:dyDescent="0.2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  <c r="AA592" s="29"/>
      <c r="AB592" s="29"/>
      <c r="AC592" s="29"/>
      <c r="AD592" s="29"/>
      <c r="AE592" s="29"/>
      <c r="AF592" s="29"/>
      <c r="AG592" s="29"/>
      <c r="AH592" s="29"/>
      <c r="AI592" s="29"/>
    </row>
    <row r="593" spans="1:35" x14ac:dyDescent="0.2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  <c r="AA593" s="29"/>
      <c r="AB593" s="29"/>
      <c r="AC593" s="29"/>
      <c r="AD593" s="29"/>
      <c r="AE593" s="29"/>
      <c r="AF593" s="29"/>
      <c r="AG593" s="29"/>
      <c r="AH593" s="29"/>
      <c r="AI593" s="29"/>
    </row>
    <row r="594" spans="1:35" x14ac:dyDescent="0.2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  <c r="AA594" s="29"/>
      <c r="AB594" s="29"/>
      <c r="AC594" s="29"/>
      <c r="AD594" s="29"/>
      <c r="AE594" s="29"/>
      <c r="AF594" s="29"/>
      <c r="AG594" s="29"/>
      <c r="AH594" s="29"/>
      <c r="AI594" s="29"/>
    </row>
    <row r="595" spans="1:35" x14ac:dyDescent="0.2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  <c r="AA595" s="29"/>
      <c r="AB595" s="29"/>
      <c r="AC595" s="29"/>
      <c r="AD595" s="29"/>
      <c r="AE595" s="29"/>
      <c r="AF595" s="29"/>
      <c r="AG595" s="29"/>
      <c r="AH595" s="29"/>
      <c r="AI595" s="29"/>
    </row>
    <row r="596" spans="1:35" x14ac:dyDescent="0.2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  <c r="AA596" s="29"/>
      <c r="AB596" s="29"/>
      <c r="AC596" s="29"/>
      <c r="AD596" s="29"/>
      <c r="AE596" s="29"/>
      <c r="AF596" s="29"/>
      <c r="AG596" s="29"/>
      <c r="AH596" s="29"/>
      <c r="AI596" s="29"/>
    </row>
    <row r="597" spans="1:35" x14ac:dyDescent="0.2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  <c r="AA597" s="29"/>
      <c r="AB597" s="29"/>
      <c r="AC597" s="29"/>
      <c r="AD597" s="29"/>
      <c r="AE597" s="29"/>
      <c r="AF597" s="29"/>
      <c r="AG597" s="29"/>
      <c r="AH597" s="29"/>
      <c r="AI597" s="29"/>
    </row>
    <row r="598" spans="1:35" x14ac:dyDescent="0.2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  <c r="AA598" s="29"/>
      <c r="AB598" s="29"/>
      <c r="AC598" s="29"/>
      <c r="AD598" s="29"/>
      <c r="AE598" s="29"/>
      <c r="AF598" s="29"/>
      <c r="AG598" s="29"/>
      <c r="AH598" s="29"/>
      <c r="AI598" s="29"/>
    </row>
    <row r="599" spans="1:35" x14ac:dyDescent="0.2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  <c r="AA599" s="29"/>
      <c r="AB599" s="29"/>
      <c r="AC599" s="29"/>
      <c r="AD599" s="29"/>
      <c r="AE599" s="29"/>
      <c r="AF599" s="29"/>
      <c r="AG599" s="29"/>
      <c r="AH599" s="29"/>
      <c r="AI599" s="29"/>
    </row>
    <row r="600" spans="1:35" x14ac:dyDescent="0.2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  <c r="AA600" s="29"/>
      <c r="AB600" s="29"/>
      <c r="AC600" s="29"/>
      <c r="AD600" s="29"/>
      <c r="AE600" s="29"/>
      <c r="AF600" s="29"/>
      <c r="AG600" s="29"/>
      <c r="AH600" s="29"/>
      <c r="AI600" s="29"/>
    </row>
    <row r="601" spans="1:35" x14ac:dyDescent="0.2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  <c r="AA601" s="29"/>
      <c r="AB601" s="29"/>
      <c r="AC601" s="29"/>
      <c r="AD601" s="29"/>
      <c r="AE601" s="29"/>
      <c r="AF601" s="29"/>
      <c r="AG601" s="29"/>
      <c r="AH601" s="29"/>
      <c r="AI601" s="29"/>
    </row>
    <row r="602" spans="1:35" x14ac:dyDescent="0.2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  <c r="AA602" s="29"/>
      <c r="AB602" s="29"/>
      <c r="AC602" s="29"/>
      <c r="AD602" s="29"/>
      <c r="AE602" s="29"/>
      <c r="AF602" s="29"/>
      <c r="AG602" s="29"/>
      <c r="AH602" s="29"/>
      <c r="AI602" s="29"/>
    </row>
    <row r="603" spans="1:35" x14ac:dyDescent="0.2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  <c r="AA603" s="29"/>
      <c r="AB603" s="29"/>
      <c r="AC603" s="29"/>
      <c r="AD603" s="29"/>
      <c r="AE603" s="29"/>
      <c r="AF603" s="29"/>
      <c r="AG603" s="29"/>
      <c r="AH603" s="29"/>
      <c r="AI603" s="29"/>
    </row>
    <row r="604" spans="1:35" x14ac:dyDescent="0.2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  <c r="AA604" s="29"/>
      <c r="AB604" s="29"/>
      <c r="AC604" s="29"/>
      <c r="AD604" s="29"/>
      <c r="AE604" s="29"/>
      <c r="AF604" s="29"/>
      <c r="AG604" s="29"/>
      <c r="AH604" s="29"/>
      <c r="AI604" s="29"/>
    </row>
    <row r="605" spans="1:35" x14ac:dyDescent="0.2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  <c r="AA605" s="29"/>
      <c r="AB605" s="29"/>
      <c r="AC605" s="29"/>
      <c r="AD605" s="29"/>
      <c r="AE605" s="29"/>
      <c r="AF605" s="29"/>
      <c r="AG605" s="29"/>
      <c r="AH605" s="29"/>
      <c r="AI605" s="29"/>
    </row>
    <row r="606" spans="1:35" x14ac:dyDescent="0.2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  <c r="AA606" s="29"/>
      <c r="AB606" s="29"/>
      <c r="AC606" s="29"/>
      <c r="AD606" s="29"/>
      <c r="AE606" s="29"/>
      <c r="AF606" s="29"/>
      <c r="AG606" s="29"/>
      <c r="AH606" s="29"/>
      <c r="AI606" s="29"/>
    </row>
    <row r="607" spans="1:35" x14ac:dyDescent="0.2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  <c r="AA607" s="29"/>
      <c r="AB607" s="29"/>
      <c r="AC607" s="29"/>
      <c r="AD607" s="29"/>
      <c r="AE607" s="29"/>
      <c r="AF607" s="29"/>
      <c r="AG607" s="29"/>
      <c r="AH607" s="29"/>
      <c r="AI607" s="29"/>
    </row>
    <row r="608" spans="1:35" x14ac:dyDescent="0.2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  <c r="AA608" s="29"/>
      <c r="AB608" s="29"/>
      <c r="AC608" s="29"/>
      <c r="AD608" s="29"/>
      <c r="AE608" s="29"/>
      <c r="AF608" s="29"/>
      <c r="AG608" s="29"/>
      <c r="AH608" s="29"/>
      <c r="AI608" s="29"/>
    </row>
    <row r="609" spans="1:35" x14ac:dyDescent="0.2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  <c r="AA609" s="29"/>
      <c r="AB609" s="29"/>
      <c r="AC609" s="29"/>
      <c r="AD609" s="29"/>
      <c r="AE609" s="29"/>
      <c r="AF609" s="29"/>
      <c r="AG609" s="29"/>
      <c r="AH609" s="29"/>
      <c r="AI609" s="29"/>
    </row>
    <row r="610" spans="1:35" x14ac:dyDescent="0.2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  <c r="AA610" s="29"/>
      <c r="AB610" s="29"/>
      <c r="AC610" s="29"/>
      <c r="AD610" s="29"/>
      <c r="AE610" s="29"/>
      <c r="AF610" s="29"/>
      <c r="AG610" s="29"/>
      <c r="AH610" s="29"/>
      <c r="AI610" s="29"/>
    </row>
    <row r="611" spans="1:35" x14ac:dyDescent="0.2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  <c r="AA611" s="29"/>
      <c r="AB611" s="29"/>
      <c r="AC611" s="29"/>
      <c r="AD611" s="29"/>
      <c r="AE611" s="29"/>
      <c r="AF611" s="29"/>
      <c r="AG611" s="29"/>
      <c r="AH611" s="29"/>
      <c r="AI611" s="29"/>
    </row>
    <row r="612" spans="1:35" x14ac:dyDescent="0.2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  <c r="AA612" s="29"/>
      <c r="AB612" s="29"/>
      <c r="AC612" s="29"/>
      <c r="AD612" s="29"/>
      <c r="AE612" s="29"/>
      <c r="AF612" s="29"/>
      <c r="AG612" s="29"/>
      <c r="AH612" s="29"/>
      <c r="AI612" s="29"/>
    </row>
    <row r="613" spans="1:35" x14ac:dyDescent="0.2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  <c r="AA613" s="29"/>
      <c r="AB613" s="29"/>
      <c r="AC613" s="29"/>
      <c r="AD613" s="29"/>
      <c r="AE613" s="29"/>
      <c r="AF613" s="29"/>
      <c r="AG613" s="29"/>
      <c r="AH613" s="29"/>
      <c r="AI613" s="29"/>
    </row>
    <row r="614" spans="1:35" x14ac:dyDescent="0.2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  <c r="AA614" s="29"/>
      <c r="AB614" s="29"/>
      <c r="AC614" s="29"/>
      <c r="AD614" s="29"/>
      <c r="AE614" s="29"/>
      <c r="AF614" s="29"/>
      <c r="AG614" s="29"/>
      <c r="AH614" s="29"/>
      <c r="AI614" s="29"/>
    </row>
    <row r="615" spans="1:35" x14ac:dyDescent="0.2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  <c r="AA615" s="29"/>
      <c r="AB615" s="29"/>
      <c r="AC615" s="29"/>
      <c r="AD615" s="29"/>
      <c r="AE615" s="29"/>
      <c r="AF615" s="29"/>
      <c r="AG615" s="29"/>
      <c r="AH615" s="29"/>
      <c r="AI615" s="29"/>
    </row>
    <row r="616" spans="1:35" x14ac:dyDescent="0.2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  <c r="AA616" s="29"/>
      <c r="AB616" s="29"/>
      <c r="AC616" s="29"/>
      <c r="AD616" s="29"/>
      <c r="AE616" s="29"/>
      <c r="AF616" s="29"/>
      <c r="AG616" s="29"/>
      <c r="AH616" s="29"/>
      <c r="AI616" s="29"/>
    </row>
    <row r="617" spans="1:35" x14ac:dyDescent="0.2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  <c r="AA617" s="29"/>
      <c r="AB617" s="29"/>
      <c r="AC617" s="29"/>
      <c r="AD617" s="29"/>
      <c r="AE617" s="29"/>
      <c r="AF617" s="29"/>
      <c r="AG617" s="29"/>
      <c r="AH617" s="29"/>
      <c r="AI617" s="29"/>
    </row>
    <row r="618" spans="1:35" x14ac:dyDescent="0.2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  <c r="AA618" s="29"/>
      <c r="AB618" s="29"/>
      <c r="AC618" s="29"/>
      <c r="AD618" s="29"/>
      <c r="AE618" s="29"/>
      <c r="AF618" s="29"/>
      <c r="AG618" s="29"/>
      <c r="AH618" s="29"/>
      <c r="AI618" s="29"/>
    </row>
    <row r="619" spans="1:35" x14ac:dyDescent="0.2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  <c r="AA619" s="29"/>
      <c r="AB619" s="29"/>
      <c r="AC619" s="29"/>
      <c r="AD619" s="29"/>
      <c r="AE619" s="29"/>
      <c r="AF619" s="29"/>
      <c r="AG619" s="29"/>
      <c r="AH619" s="29"/>
      <c r="AI619" s="29"/>
    </row>
    <row r="620" spans="1:35" x14ac:dyDescent="0.2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  <c r="AA620" s="29"/>
      <c r="AB620" s="29"/>
      <c r="AC620" s="29"/>
      <c r="AD620" s="29"/>
      <c r="AE620" s="29"/>
      <c r="AF620" s="29"/>
      <c r="AG620" s="29"/>
      <c r="AH620" s="29"/>
      <c r="AI620" s="29"/>
    </row>
    <row r="621" spans="1:35" x14ac:dyDescent="0.2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  <c r="AA621" s="29"/>
      <c r="AB621" s="29"/>
      <c r="AC621" s="29"/>
      <c r="AD621" s="29"/>
      <c r="AE621" s="29"/>
      <c r="AF621" s="29"/>
      <c r="AG621" s="29"/>
      <c r="AH621" s="29"/>
      <c r="AI621" s="29"/>
    </row>
    <row r="622" spans="1:35" x14ac:dyDescent="0.2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  <c r="AA622" s="29"/>
      <c r="AB622" s="29"/>
      <c r="AC622" s="29"/>
      <c r="AD622" s="29"/>
      <c r="AE622" s="29"/>
      <c r="AF622" s="29"/>
      <c r="AG622" s="29"/>
      <c r="AH622" s="29"/>
      <c r="AI622" s="29"/>
    </row>
    <row r="623" spans="1:35" x14ac:dyDescent="0.2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  <c r="AA623" s="29"/>
      <c r="AB623" s="29"/>
      <c r="AC623" s="29"/>
      <c r="AD623" s="29"/>
      <c r="AE623" s="29"/>
      <c r="AF623" s="29"/>
      <c r="AG623" s="29"/>
      <c r="AH623" s="29"/>
      <c r="AI623" s="29"/>
    </row>
    <row r="624" spans="1:35" x14ac:dyDescent="0.2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  <c r="AA624" s="29"/>
      <c r="AB624" s="29"/>
      <c r="AC624" s="29"/>
      <c r="AD624" s="29"/>
      <c r="AE624" s="29"/>
      <c r="AF624" s="29"/>
      <c r="AG624" s="29"/>
      <c r="AH624" s="29"/>
      <c r="AI624" s="29"/>
    </row>
    <row r="625" spans="1:35" x14ac:dyDescent="0.2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  <c r="AA625" s="29"/>
      <c r="AB625" s="29"/>
      <c r="AC625" s="29"/>
      <c r="AD625" s="29"/>
      <c r="AE625" s="29"/>
      <c r="AF625" s="29"/>
      <c r="AG625" s="29"/>
      <c r="AH625" s="29"/>
      <c r="AI625" s="29"/>
    </row>
    <row r="626" spans="1:35" x14ac:dyDescent="0.2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  <c r="AA626" s="29"/>
      <c r="AB626" s="29"/>
      <c r="AC626" s="29"/>
      <c r="AD626" s="29"/>
      <c r="AE626" s="29"/>
      <c r="AF626" s="29"/>
      <c r="AG626" s="29"/>
      <c r="AH626" s="29"/>
      <c r="AI626" s="29"/>
    </row>
    <row r="627" spans="1:35" x14ac:dyDescent="0.2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  <c r="AA627" s="29"/>
      <c r="AB627" s="29"/>
      <c r="AC627" s="29"/>
      <c r="AD627" s="29"/>
      <c r="AE627" s="29"/>
      <c r="AF627" s="29"/>
      <c r="AG627" s="29"/>
      <c r="AH627" s="29"/>
      <c r="AI627" s="29"/>
    </row>
    <row r="628" spans="1:35" x14ac:dyDescent="0.2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  <c r="AA628" s="29"/>
      <c r="AB628" s="29"/>
      <c r="AC628" s="29"/>
      <c r="AD628" s="29"/>
      <c r="AE628" s="29"/>
      <c r="AF628" s="29"/>
      <c r="AG628" s="29"/>
      <c r="AH628" s="29"/>
      <c r="AI628" s="29"/>
    </row>
    <row r="629" spans="1:35" x14ac:dyDescent="0.2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  <c r="AA629" s="29"/>
      <c r="AB629" s="29"/>
      <c r="AC629" s="29"/>
      <c r="AD629" s="29"/>
      <c r="AE629" s="29"/>
      <c r="AF629" s="29"/>
      <c r="AG629" s="29"/>
      <c r="AH629" s="29"/>
      <c r="AI629" s="29"/>
    </row>
    <row r="630" spans="1:35" x14ac:dyDescent="0.2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  <c r="AA630" s="29"/>
      <c r="AB630" s="29"/>
      <c r="AC630" s="29"/>
      <c r="AD630" s="29"/>
      <c r="AE630" s="29"/>
      <c r="AF630" s="29"/>
      <c r="AG630" s="29"/>
      <c r="AH630" s="29"/>
      <c r="AI630" s="29"/>
    </row>
    <row r="631" spans="1:35" x14ac:dyDescent="0.2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  <c r="AA631" s="29"/>
      <c r="AB631" s="29"/>
      <c r="AC631" s="29"/>
      <c r="AD631" s="29"/>
      <c r="AE631" s="29"/>
      <c r="AF631" s="29"/>
      <c r="AG631" s="29"/>
      <c r="AH631" s="29"/>
      <c r="AI631" s="29"/>
    </row>
    <row r="632" spans="1:35" x14ac:dyDescent="0.2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  <c r="AA632" s="29"/>
      <c r="AB632" s="29"/>
      <c r="AC632" s="29"/>
      <c r="AD632" s="29"/>
      <c r="AE632" s="29"/>
      <c r="AF632" s="29"/>
      <c r="AG632" s="29"/>
      <c r="AH632" s="29"/>
      <c r="AI632" s="29"/>
    </row>
    <row r="633" spans="1:35" x14ac:dyDescent="0.2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  <c r="AA633" s="29"/>
      <c r="AB633" s="29"/>
      <c r="AC633" s="29"/>
      <c r="AD633" s="29"/>
      <c r="AE633" s="29"/>
      <c r="AF633" s="29"/>
      <c r="AG633" s="29"/>
      <c r="AH633" s="29"/>
      <c r="AI633" s="29"/>
    </row>
    <row r="634" spans="1:35" x14ac:dyDescent="0.2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  <c r="AA634" s="29"/>
      <c r="AB634" s="29"/>
      <c r="AC634" s="29"/>
      <c r="AD634" s="29"/>
      <c r="AE634" s="29"/>
      <c r="AF634" s="29"/>
      <c r="AG634" s="29"/>
      <c r="AH634" s="29"/>
      <c r="AI634" s="29"/>
    </row>
    <row r="635" spans="1:35" x14ac:dyDescent="0.2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  <c r="AA635" s="29"/>
      <c r="AB635" s="29"/>
      <c r="AC635" s="29"/>
      <c r="AD635" s="29"/>
      <c r="AE635" s="29"/>
      <c r="AF635" s="29"/>
      <c r="AG635" s="29"/>
      <c r="AH635" s="29"/>
      <c r="AI635" s="29"/>
    </row>
    <row r="636" spans="1:35" x14ac:dyDescent="0.2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  <c r="AA636" s="29"/>
      <c r="AB636" s="29"/>
      <c r="AC636" s="29"/>
      <c r="AD636" s="29"/>
      <c r="AE636" s="29"/>
      <c r="AF636" s="29"/>
      <c r="AG636" s="29"/>
      <c r="AH636" s="29"/>
      <c r="AI636" s="29"/>
    </row>
    <row r="637" spans="1:35" x14ac:dyDescent="0.2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  <c r="AA637" s="29"/>
      <c r="AB637" s="29"/>
      <c r="AC637" s="29"/>
      <c r="AD637" s="29"/>
      <c r="AE637" s="29"/>
      <c r="AF637" s="29"/>
      <c r="AG637" s="29"/>
      <c r="AH637" s="29"/>
      <c r="AI637" s="29"/>
    </row>
    <row r="638" spans="1:35" x14ac:dyDescent="0.2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  <c r="AA638" s="29"/>
      <c r="AB638" s="29"/>
      <c r="AC638" s="29"/>
      <c r="AD638" s="29"/>
      <c r="AE638" s="29"/>
      <c r="AF638" s="29"/>
      <c r="AG638" s="29"/>
      <c r="AH638" s="29"/>
      <c r="AI638" s="29"/>
    </row>
    <row r="639" spans="1:35" x14ac:dyDescent="0.2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  <c r="AA639" s="29"/>
      <c r="AB639" s="29"/>
      <c r="AC639" s="29"/>
      <c r="AD639" s="29"/>
      <c r="AE639" s="29"/>
      <c r="AF639" s="29"/>
      <c r="AG639" s="29"/>
      <c r="AH639" s="29"/>
      <c r="AI639" s="29"/>
    </row>
    <row r="640" spans="1:35" x14ac:dyDescent="0.2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  <c r="AA640" s="29"/>
      <c r="AB640" s="29"/>
      <c r="AC640" s="29"/>
      <c r="AD640" s="29"/>
      <c r="AE640" s="29"/>
      <c r="AF640" s="29"/>
      <c r="AG640" s="29"/>
      <c r="AH640" s="29"/>
      <c r="AI640" s="29"/>
    </row>
    <row r="641" spans="1:35" x14ac:dyDescent="0.2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  <c r="AA641" s="29"/>
      <c r="AB641" s="29"/>
      <c r="AC641" s="29"/>
      <c r="AD641" s="29"/>
      <c r="AE641" s="29"/>
      <c r="AF641" s="29"/>
      <c r="AG641" s="29"/>
      <c r="AH641" s="29"/>
      <c r="AI641" s="29"/>
    </row>
    <row r="642" spans="1:35" x14ac:dyDescent="0.2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  <c r="AA642" s="29"/>
      <c r="AB642" s="29"/>
      <c r="AC642" s="29"/>
      <c r="AD642" s="29"/>
      <c r="AE642" s="29"/>
      <c r="AF642" s="29"/>
      <c r="AG642" s="29"/>
      <c r="AH642" s="29"/>
      <c r="AI642" s="29"/>
    </row>
    <row r="643" spans="1:35" x14ac:dyDescent="0.2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  <c r="AA643" s="29"/>
      <c r="AB643" s="29"/>
      <c r="AC643" s="29"/>
      <c r="AD643" s="29"/>
      <c r="AE643" s="29"/>
      <c r="AF643" s="29"/>
      <c r="AG643" s="29"/>
      <c r="AH643" s="29"/>
      <c r="AI643" s="29"/>
    </row>
    <row r="644" spans="1:35" x14ac:dyDescent="0.2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  <c r="AA644" s="29"/>
      <c r="AB644" s="29"/>
      <c r="AC644" s="29"/>
      <c r="AD644" s="29"/>
      <c r="AE644" s="29"/>
      <c r="AF644" s="29"/>
      <c r="AG644" s="29"/>
      <c r="AH644" s="29"/>
      <c r="AI644" s="29"/>
    </row>
    <row r="645" spans="1:35" x14ac:dyDescent="0.2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  <c r="AA645" s="29"/>
      <c r="AB645" s="29"/>
      <c r="AC645" s="29"/>
      <c r="AD645" s="29"/>
      <c r="AE645" s="29"/>
      <c r="AF645" s="29"/>
      <c r="AG645" s="29"/>
      <c r="AH645" s="29"/>
      <c r="AI645" s="29"/>
    </row>
    <row r="646" spans="1:35" x14ac:dyDescent="0.2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  <c r="AA646" s="29"/>
      <c r="AB646" s="29"/>
      <c r="AC646" s="29"/>
      <c r="AD646" s="29"/>
      <c r="AE646" s="29"/>
      <c r="AF646" s="29"/>
      <c r="AG646" s="29"/>
      <c r="AH646" s="29"/>
      <c r="AI646" s="29"/>
    </row>
    <row r="647" spans="1:35" x14ac:dyDescent="0.2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  <c r="AA647" s="29"/>
      <c r="AB647" s="29"/>
      <c r="AC647" s="29"/>
      <c r="AD647" s="29"/>
      <c r="AE647" s="29"/>
      <c r="AF647" s="29"/>
      <c r="AG647" s="29"/>
      <c r="AH647" s="29"/>
      <c r="AI647" s="29"/>
    </row>
    <row r="648" spans="1:35" x14ac:dyDescent="0.2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  <c r="AA648" s="29"/>
      <c r="AB648" s="29"/>
      <c r="AC648" s="29"/>
      <c r="AD648" s="29"/>
      <c r="AE648" s="29"/>
      <c r="AF648" s="29"/>
      <c r="AG648" s="29"/>
      <c r="AH648" s="29"/>
      <c r="AI648" s="29"/>
    </row>
    <row r="649" spans="1:35" x14ac:dyDescent="0.2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  <c r="AA649" s="29"/>
      <c r="AB649" s="29"/>
      <c r="AC649" s="29"/>
      <c r="AD649" s="29"/>
      <c r="AE649" s="29"/>
      <c r="AF649" s="29"/>
      <c r="AG649" s="29"/>
      <c r="AH649" s="29"/>
      <c r="AI649" s="29"/>
    </row>
    <row r="650" spans="1:35" x14ac:dyDescent="0.2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  <c r="AA650" s="29"/>
      <c r="AB650" s="29"/>
      <c r="AC650" s="29"/>
      <c r="AD650" s="29"/>
      <c r="AE650" s="29"/>
      <c r="AF650" s="29"/>
      <c r="AG650" s="29"/>
      <c r="AH650" s="29"/>
      <c r="AI650" s="29"/>
    </row>
    <row r="651" spans="1:35" x14ac:dyDescent="0.2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  <c r="AA651" s="29"/>
      <c r="AB651" s="29"/>
      <c r="AC651" s="29"/>
      <c r="AD651" s="29"/>
      <c r="AE651" s="29"/>
      <c r="AF651" s="29"/>
      <c r="AG651" s="29"/>
      <c r="AH651" s="29"/>
      <c r="AI651" s="29"/>
    </row>
    <row r="652" spans="1:35" x14ac:dyDescent="0.2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  <c r="AA652" s="29"/>
      <c r="AB652" s="29"/>
      <c r="AC652" s="29"/>
      <c r="AD652" s="29"/>
      <c r="AE652" s="29"/>
      <c r="AF652" s="29"/>
      <c r="AG652" s="29"/>
      <c r="AH652" s="29"/>
      <c r="AI652" s="29"/>
    </row>
    <row r="653" spans="1:35" x14ac:dyDescent="0.2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  <c r="AA653" s="29"/>
      <c r="AB653" s="29"/>
      <c r="AC653" s="29"/>
      <c r="AD653" s="29"/>
      <c r="AE653" s="29"/>
      <c r="AF653" s="29"/>
      <c r="AG653" s="29"/>
      <c r="AH653" s="29"/>
      <c r="AI653" s="29"/>
    </row>
    <row r="654" spans="1:35" x14ac:dyDescent="0.2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  <c r="AA654" s="29"/>
      <c r="AB654" s="29"/>
      <c r="AC654" s="29"/>
      <c r="AD654" s="29"/>
      <c r="AE654" s="29"/>
      <c r="AF654" s="29"/>
      <c r="AG654" s="29"/>
      <c r="AH654" s="29"/>
      <c r="AI654" s="29"/>
    </row>
    <row r="655" spans="1:35" x14ac:dyDescent="0.2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  <c r="AA655" s="29"/>
      <c r="AB655" s="29"/>
      <c r="AC655" s="29"/>
      <c r="AD655" s="29"/>
      <c r="AE655" s="29"/>
      <c r="AF655" s="29"/>
      <c r="AG655" s="29"/>
      <c r="AH655" s="29"/>
      <c r="AI655" s="29"/>
    </row>
    <row r="656" spans="1:35" x14ac:dyDescent="0.2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  <c r="AA656" s="29"/>
      <c r="AB656" s="29"/>
      <c r="AC656" s="29"/>
      <c r="AD656" s="29"/>
      <c r="AE656" s="29"/>
      <c r="AF656" s="29"/>
      <c r="AG656" s="29"/>
      <c r="AH656" s="29"/>
      <c r="AI656" s="29"/>
    </row>
    <row r="657" spans="1:35" x14ac:dyDescent="0.2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  <c r="AA657" s="29"/>
      <c r="AB657" s="29"/>
      <c r="AC657" s="29"/>
      <c r="AD657" s="29"/>
      <c r="AE657" s="29"/>
      <c r="AF657" s="29"/>
      <c r="AG657" s="29"/>
      <c r="AH657" s="29"/>
      <c r="AI657" s="29"/>
    </row>
    <row r="658" spans="1:35" x14ac:dyDescent="0.2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  <c r="AA658" s="29"/>
      <c r="AB658" s="29"/>
      <c r="AC658" s="29"/>
      <c r="AD658" s="29"/>
      <c r="AE658" s="29"/>
      <c r="AF658" s="29"/>
      <c r="AG658" s="29"/>
      <c r="AH658" s="29"/>
      <c r="AI658" s="29"/>
    </row>
    <row r="659" spans="1:35" x14ac:dyDescent="0.2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  <c r="AA659" s="29"/>
      <c r="AB659" s="29"/>
      <c r="AC659" s="29"/>
      <c r="AD659" s="29"/>
      <c r="AE659" s="29"/>
      <c r="AF659" s="29"/>
      <c r="AG659" s="29"/>
      <c r="AH659" s="29"/>
      <c r="AI659" s="29"/>
    </row>
    <row r="660" spans="1:35" x14ac:dyDescent="0.2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  <c r="AA660" s="29"/>
      <c r="AB660" s="29"/>
      <c r="AC660" s="29"/>
      <c r="AD660" s="29"/>
      <c r="AE660" s="29"/>
      <c r="AF660" s="29"/>
      <c r="AG660" s="29"/>
      <c r="AH660" s="29"/>
      <c r="AI660" s="29"/>
    </row>
    <row r="661" spans="1:35" x14ac:dyDescent="0.2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  <c r="AA661" s="29"/>
      <c r="AB661" s="29"/>
      <c r="AC661" s="29"/>
      <c r="AD661" s="29"/>
      <c r="AE661" s="29"/>
      <c r="AF661" s="29"/>
      <c r="AG661" s="29"/>
      <c r="AH661" s="29"/>
      <c r="AI661" s="29"/>
    </row>
    <row r="662" spans="1:35" x14ac:dyDescent="0.2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  <c r="AA662" s="29"/>
      <c r="AB662" s="29"/>
      <c r="AC662" s="29"/>
      <c r="AD662" s="29"/>
      <c r="AE662" s="29"/>
      <c r="AF662" s="29"/>
      <c r="AG662" s="29"/>
      <c r="AH662" s="29"/>
      <c r="AI662" s="29"/>
    </row>
    <row r="663" spans="1:35" x14ac:dyDescent="0.2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  <c r="AA663" s="29"/>
      <c r="AB663" s="29"/>
      <c r="AC663" s="29"/>
      <c r="AD663" s="29"/>
      <c r="AE663" s="29"/>
      <c r="AF663" s="29"/>
      <c r="AG663" s="29"/>
      <c r="AH663" s="29"/>
      <c r="AI663" s="29"/>
    </row>
    <row r="664" spans="1:35" x14ac:dyDescent="0.2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  <c r="AA664" s="29"/>
      <c r="AB664" s="29"/>
      <c r="AC664" s="29"/>
      <c r="AD664" s="29"/>
      <c r="AE664" s="29"/>
      <c r="AF664" s="29"/>
      <c r="AG664" s="29"/>
      <c r="AH664" s="29"/>
      <c r="AI664" s="29"/>
    </row>
    <row r="665" spans="1:35" x14ac:dyDescent="0.2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  <c r="AA665" s="29"/>
      <c r="AB665" s="29"/>
      <c r="AC665" s="29"/>
      <c r="AD665" s="29"/>
      <c r="AE665" s="29"/>
      <c r="AF665" s="29"/>
      <c r="AG665" s="29"/>
      <c r="AH665" s="29"/>
      <c r="AI665" s="29"/>
    </row>
    <row r="666" spans="1:35" x14ac:dyDescent="0.2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  <c r="AA666" s="29"/>
      <c r="AB666" s="29"/>
      <c r="AC666" s="29"/>
      <c r="AD666" s="29"/>
      <c r="AE666" s="29"/>
      <c r="AF666" s="29"/>
      <c r="AG666" s="29"/>
      <c r="AH666" s="29"/>
      <c r="AI666" s="29"/>
    </row>
    <row r="667" spans="1:35" x14ac:dyDescent="0.2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  <c r="AA667" s="29"/>
      <c r="AB667" s="29"/>
      <c r="AC667" s="29"/>
      <c r="AD667" s="29"/>
      <c r="AE667" s="29"/>
      <c r="AF667" s="29"/>
      <c r="AG667" s="29"/>
      <c r="AH667" s="29"/>
      <c r="AI667" s="29"/>
    </row>
    <row r="668" spans="1:35" x14ac:dyDescent="0.2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  <c r="AA668" s="29"/>
      <c r="AB668" s="29"/>
      <c r="AC668" s="29"/>
      <c r="AD668" s="29"/>
      <c r="AE668" s="29"/>
      <c r="AF668" s="29"/>
      <c r="AG668" s="29"/>
      <c r="AH668" s="29"/>
      <c r="AI668" s="29"/>
    </row>
    <row r="669" spans="1:35" x14ac:dyDescent="0.2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  <c r="AA669" s="29"/>
      <c r="AB669" s="29"/>
      <c r="AC669" s="29"/>
      <c r="AD669" s="29"/>
      <c r="AE669" s="29"/>
      <c r="AF669" s="29"/>
      <c r="AG669" s="29"/>
      <c r="AH669" s="29"/>
      <c r="AI669" s="29"/>
    </row>
    <row r="670" spans="1:35" x14ac:dyDescent="0.2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  <c r="AA670" s="29"/>
      <c r="AB670" s="29"/>
      <c r="AC670" s="29"/>
      <c r="AD670" s="29"/>
      <c r="AE670" s="29"/>
      <c r="AF670" s="29"/>
      <c r="AG670" s="29"/>
      <c r="AH670" s="29"/>
      <c r="AI670" s="29"/>
    </row>
    <row r="671" spans="1:35" x14ac:dyDescent="0.2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  <c r="AA671" s="29"/>
      <c r="AB671" s="29"/>
      <c r="AC671" s="29"/>
      <c r="AD671" s="29"/>
      <c r="AE671" s="29"/>
      <c r="AF671" s="29"/>
      <c r="AG671" s="29"/>
      <c r="AH671" s="29"/>
      <c r="AI671" s="29"/>
    </row>
    <row r="672" spans="1:35" x14ac:dyDescent="0.2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  <c r="AA672" s="29"/>
      <c r="AB672" s="29"/>
      <c r="AC672" s="29"/>
      <c r="AD672" s="29"/>
      <c r="AE672" s="29"/>
      <c r="AF672" s="29"/>
      <c r="AG672" s="29"/>
      <c r="AH672" s="29"/>
      <c r="AI672" s="29"/>
    </row>
    <row r="673" spans="1:35" x14ac:dyDescent="0.2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  <c r="AA673" s="29"/>
      <c r="AB673" s="29"/>
      <c r="AC673" s="29"/>
      <c r="AD673" s="29"/>
      <c r="AE673" s="29"/>
      <c r="AF673" s="29"/>
      <c r="AG673" s="29"/>
      <c r="AH673" s="29"/>
      <c r="AI673" s="29"/>
    </row>
    <row r="674" spans="1:35" x14ac:dyDescent="0.2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  <c r="AA674" s="29"/>
      <c r="AB674" s="29"/>
      <c r="AC674" s="29"/>
      <c r="AD674" s="29"/>
      <c r="AE674" s="29"/>
      <c r="AF674" s="29"/>
      <c r="AG674" s="29"/>
      <c r="AH674" s="29"/>
      <c r="AI674" s="29"/>
    </row>
    <row r="675" spans="1:35" x14ac:dyDescent="0.2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  <c r="AA675" s="29"/>
      <c r="AB675" s="29"/>
      <c r="AC675" s="29"/>
      <c r="AD675" s="29"/>
      <c r="AE675" s="29"/>
      <c r="AF675" s="29"/>
      <c r="AG675" s="29"/>
      <c r="AH675" s="29"/>
      <c r="AI675" s="29"/>
    </row>
    <row r="676" spans="1:35" x14ac:dyDescent="0.2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  <c r="AA676" s="29"/>
      <c r="AB676" s="29"/>
      <c r="AC676" s="29"/>
      <c r="AD676" s="29"/>
      <c r="AE676" s="29"/>
      <c r="AF676" s="29"/>
      <c r="AG676" s="29"/>
      <c r="AH676" s="29"/>
      <c r="AI676" s="29"/>
    </row>
    <row r="677" spans="1:35" x14ac:dyDescent="0.2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  <c r="AA677" s="29"/>
      <c r="AB677" s="29"/>
      <c r="AC677" s="29"/>
      <c r="AD677" s="29"/>
      <c r="AE677" s="29"/>
      <c r="AF677" s="29"/>
      <c r="AG677" s="29"/>
      <c r="AH677" s="29"/>
      <c r="AI677" s="29"/>
    </row>
    <row r="678" spans="1:35" x14ac:dyDescent="0.2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  <c r="AA678" s="29"/>
      <c r="AB678" s="29"/>
      <c r="AC678" s="29"/>
      <c r="AD678" s="29"/>
      <c r="AE678" s="29"/>
      <c r="AF678" s="29"/>
      <c r="AG678" s="29"/>
      <c r="AH678" s="29"/>
      <c r="AI678" s="29"/>
    </row>
    <row r="679" spans="1:35" x14ac:dyDescent="0.2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  <c r="AA679" s="29"/>
      <c r="AB679" s="29"/>
      <c r="AC679" s="29"/>
      <c r="AD679" s="29"/>
      <c r="AE679" s="29"/>
      <c r="AF679" s="29"/>
      <c r="AG679" s="29"/>
      <c r="AH679" s="29"/>
      <c r="AI679" s="29"/>
    </row>
    <row r="680" spans="1:35" x14ac:dyDescent="0.2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  <c r="AA680" s="29"/>
      <c r="AB680" s="29"/>
      <c r="AC680" s="29"/>
      <c r="AD680" s="29"/>
      <c r="AE680" s="29"/>
      <c r="AF680" s="29"/>
      <c r="AG680" s="29"/>
      <c r="AH680" s="29"/>
      <c r="AI680" s="29"/>
    </row>
    <row r="681" spans="1:35" x14ac:dyDescent="0.2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  <c r="AA681" s="29"/>
      <c r="AB681" s="29"/>
      <c r="AC681" s="29"/>
      <c r="AD681" s="29"/>
      <c r="AE681" s="29"/>
      <c r="AF681" s="29"/>
      <c r="AG681" s="29"/>
      <c r="AH681" s="29"/>
      <c r="AI681" s="29"/>
    </row>
    <row r="682" spans="1:35" x14ac:dyDescent="0.2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  <c r="AA682" s="29"/>
      <c r="AB682" s="29"/>
      <c r="AC682" s="29"/>
      <c r="AD682" s="29"/>
      <c r="AE682" s="29"/>
      <c r="AF682" s="29"/>
      <c r="AG682" s="29"/>
      <c r="AH682" s="29"/>
      <c r="AI682" s="29"/>
    </row>
    <row r="683" spans="1:35" x14ac:dyDescent="0.2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  <c r="AA683" s="29"/>
      <c r="AB683" s="29"/>
      <c r="AC683" s="29"/>
      <c r="AD683" s="29"/>
      <c r="AE683" s="29"/>
      <c r="AF683" s="29"/>
      <c r="AG683" s="29"/>
      <c r="AH683" s="29"/>
      <c r="AI683" s="29"/>
    </row>
    <row r="684" spans="1:35" x14ac:dyDescent="0.2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  <c r="AA684" s="29"/>
      <c r="AB684" s="29"/>
      <c r="AC684" s="29"/>
      <c r="AD684" s="29"/>
      <c r="AE684" s="29"/>
      <c r="AF684" s="29"/>
      <c r="AG684" s="29"/>
      <c r="AH684" s="29"/>
      <c r="AI684" s="29"/>
    </row>
    <row r="685" spans="1:35" x14ac:dyDescent="0.2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  <c r="AA685" s="29"/>
      <c r="AB685" s="29"/>
      <c r="AC685" s="29"/>
      <c r="AD685" s="29"/>
      <c r="AE685" s="29"/>
      <c r="AF685" s="29"/>
      <c r="AG685" s="29"/>
      <c r="AH685" s="29"/>
      <c r="AI685" s="29"/>
    </row>
    <row r="686" spans="1:35" x14ac:dyDescent="0.2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  <c r="AA686" s="29"/>
      <c r="AB686" s="29"/>
      <c r="AC686" s="29"/>
      <c r="AD686" s="29"/>
      <c r="AE686" s="29"/>
      <c r="AF686" s="29"/>
      <c r="AG686" s="29"/>
      <c r="AH686" s="29"/>
      <c r="AI686" s="29"/>
    </row>
    <row r="687" spans="1:35" x14ac:dyDescent="0.2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  <c r="AA687" s="29"/>
      <c r="AB687" s="29"/>
      <c r="AC687" s="29"/>
      <c r="AD687" s="29"/>
      <c r="AE687" s="29"/>
      <c r="AF687" s="29"/>
      <c r="AG687" s="29"/>
      <c r="AH687" s="29"/>
      <c r="AI687" s="29"/>
    </row>
    <row r="688" spans="1:35" x14ac:dyDescent="0.2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  <c r="AA688" s="29"/>
      <c r="AB688" s="29"/>
      <c r="AC688" s="29"/>
      <c r="AD688" s="29"/>
      <c r="AE688" s="29"/>
      <c r="AF688" s="29"/>
      <c r="AG688" s="29"/>
      <c r="AH688" s="29"/>
      <c r="AI688" s="29"/>
    </row>
    <row r="689" spans="1:35" x14ac:dyDescent="0.2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  <c r="AA689" s="29"/>
      <c r="AB689" s="29"/>
      <c r="AC689" s="29"/>
      <c r="AD689" s="29"/>
      <c r="AE689" s="29"/>
      <c r="AF689" s="29"/>
      <c r="AG689" s="29"/>
      <c r="AH689" s="29"/>
      <c r="AI689" s="29"/>
    </row>
    <row r="690" spans="1:35" x14ac:dyDescent="0.2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  <c r="AA690" s="29"/>
      <c r="AB690" s="29"/>
      <c r="AC690" s="29"/>
      <c r="AD690" s="29"/>
      <c r="AE690" s="29"/>
      <c r="AF690" s="29"/>
      <c r="AG690" s="29"/>
      <c r="AH690" s="29"/>
      <c r="AI690" s="29"/>
    </row>
    <row r="691" spans="1:35" x14ac:dyDescent="0.2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  <c r="AA691" s="29"/>
      <c r="AB691" s="29"/>
      <c r="AC691" s="29"/>
      <c r="AD691" s="29"/>
      <c r="AE691" s="29"/>
      <c r="AF691" s="29"/>
      <c r="AG691" s="29"/>
      <c r="AH691" s="29"/>
      <c r="AI691" s="29"/>
    </row>
    <row r="692" spans="1:35" x14ac:dyDescent="0.2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  <c r="AA692" s="29"/>
      <c r="AB692" s="29"/>
      <c r="AC692" s="29"/>
      <c r="AD692" s="29"/>
      <c r="AE692" s="29"/>
      <c r="AF692" s="29"/>
      <c r="AG692" s="29"/>
      <c r="AH692" s="29"/>
      <c r="AI692" s="29"/>
    </row>
    <row r="693" spans="1:35" x14ac:dyDescent="0.2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  <c r="AA693" s="29"/>
      <c r="AB693" s="29"/>
      <c r="AC693" s="29"/>
      <c r="AD693" s="29"/>
      <c r="AE693" s="29"/>
      <c r="AF693" s="29"/>
      <c r="AG693" s="29"/>
      <c r="AH693" s="29"/>
      <c r="AI693" s="29"/>
    </row>
    <row r="694" spans="1:35" x14ac:dyDescent="0.2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  <c r="AA694" s="29"/>
      <c r="AB694" s="29"/>
      <c r="AC694" s="29"/>
      <c r="AD694" s="29"/>
      <c r="AE694" s="29"/>
      <c r="AF694" s="29"/>
      <c r="AG694" s="29"/>
      <c r="AH694" s="29"/>
      <c r="AI694" s="29"/>
    </row>
    <row r="695" spans="1:35" x14ac:dyDescent="0.2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  <c r="AA695" s="29"/>
      <c r="AB695" s="29"/>
      <c r="AC695" s="29"/>
      <c r="AD695" s="29"/>
      <c r="AE695" s="29"/>
      <c r="AF695" s="29"/>
      <c r="AG695" s="29"/>
      <c r="AH695" s="29"/>
      <c r="AI695" s="29"/>
    </row>
    <row r="696" spans="1:35" x14ac:dyDescent="0.2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  <c r="AA696" s="29"/>
      <c r="AB696" s="29"/>
      <c r="AC696" s="29"/>
      <c r="AD696" s="29"/>
      <c r="AE696" s="29"/>
      <c r="AF696" s="29"/>
      <c r="AG696" s="29"/>
      <c r="AH696" s="29"/>
      <c r="AI696" s="29"/>
    </row>
    <row r="697" spans="1:35" x14ac:dyDescent="0.2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  <c r="AA697" s="29"/>
      <c r="AB697" s="29"/>
      <c r="AC697" s="29"/>
      <c r="AD697" s="29"/>
      <c r="AE697" s="29"/>
      <c r="AF697" s="29"/>
      <c r="AG697" s="29"/>
      <c r="AH697" s="29"/>
      <c r="AI697" s="29"/>
    </row>
    <row r="698" spans="1:35" x14ac:dyDescent="0.2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  <c r="AA698" s="29"/>
      <c r="AB698" s="29"/>
      <c r="AC698" s="29"/>
      <c r="AD698" s="29"/>
      <c r="AE698" s="29"/>
      <c r="AF698" s="29"/>
      <c r="AG698" s="29"/>
      <c r="AH698" s="29"/>
      <c r="AI698" s="29"/>
    </row>
    <row r="699" spans="1:35" x14ac:dyDescent="0.2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  <c r="AA699" s="29"/>
      <c r="AB699" s="29"/>
      <c r="AC699" s="29"/>
      <c r="AD699" s="29"/>
      <c r="AE699" s="29"/>
      <c r="AF699" s="29"/>
      <c r="AG699" s="29"/>
      <c r="AH699" s="29"/>
      <c r="AI699" s="29"/>
    </row>
    <row r="700" spans="1:35" x14ac:dyDescent="0.2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  <c r="AA700" s="29"/>
      <c r="AB700" s="29"/>
      <c r="AC700" s="29"/>
      <c r="AD700" s="29"/>
      <c r="AE700" s="29"/>
      <c r="AF700" s="29"/>
      <c r="AG700" s="29"/>
      <c r="AH700" s="29"/>
      <c r="AI700" s="29"/>
    </row>
    <row r="701" spans="1:35" x14ac:dyDescent="0.2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  <c r="AA701" s="29"/>
      <c r="AB701" s="29"/>
      <c r="AC701" s="29"/>
      <c r="AD701" s="29"/>
      <c r="AE701" s="29"/>
      <c r="AF701" s="29"/>
      <c r="AG701" s="29"/>
      <c r="AH701" s="29"/>
      <c r="AI701" s="29"/>
    </row>
    <row r="702" spans="1:35" x14ac:dyDescent="0.2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  <c r="AA702" s="29"/>
      <c r="AB702" s="29"/>
      <c r="AC702" s="29"/>
      <c r="AD702" s="29"/>
      <c r="AE702" s="29"/>
      <c r="AF702" s="29"/>
      <c r="AG702" s="29"/>
      <c r="AH702" s="29"/>
      <c r="AI702" s="29"/>
    </row>
    <row r="703" spans="1:35" x14ac:dyDescent="0.2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  <c r="AA703" s="29"/>
      <c r="AB703" s="29"/>
      <c r="AC703" s="29"/>
      <c r="AD703" s="29"/>
      <c r="AE703" s="29"/>
      <c r="AF703" s="29"/>
      <c r="AG703" s="29"/>
      <c r="AH703" s="29"/>
      <c r="AI703" s="29"/>
    </row>
    <row r="704" spans="1:35" x14ac:dyDescent="0.2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  <c r="AA704" s="29"/>
      <c r="AB704" s="29"/>
      <c r="AC704" s="29"/>
      <c r="AD704" s="29"/>
      <c r="AE704" s="29"/>
      <c r="AF704" s="29"/>
      <c r="AG704" s="29"/>
      <c r="AH704" s="29"/>
      <c r="AI704" s="29"/>
    </row>
    <row r="705" spans="1:35" x14ac:dyDescent="0.2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  <c r="AA705" s="29"/>
      <c r="AB705" s="29"/>
      <c r="AC705" s="29"/>
      <c r="AD705" s="29"/>
      <c r="AE705" s="29"/>
      <c r="AF705" s="29"/>
      <c r="AG705" s="29"/>
      <c r="AH705" s="29"/>
      <c r="AI705" s="29"/>
    </row>
    <row r="706" spans="1:35" x14ac:dyDescent="0.2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  <c r="AA706" s="29"/>
      <c r="AB706" s="29"/>
      <c r="AC706" s="29"/>
      <c r="AD706" s="29"/>
      <c r="AE706" s="29"/>
      <c r="AF706" s="29"/>
      <c r="AG706" s="29"/>
      <c r="AH706" s="29"/>
      <c r="AI706" s="29"/>
    </row>
    <row r="707" spans="1:35" x14ac:dyDescent="0.2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  <c r="AA707" s="29"/>
      <c r="AB707" s="29"/>
      <c r="AC707" s="29"/>
      <c r="AD707" s="29"/>
      <c r="AE707" s="29"/>
      <c r="AF707" s="29"/>
      <c r="AG707" s="29"/>
      <c r="AH707" s="29"/>
      <c r="AI707" s="29"/>
    </row>
    <row r="708" spans="1:35" x14ac:dyDescent="0.2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  <c r="AA708" s="29"/>
      <c r="AB708" s="29"/>
      <c r="AC708" s="29"/>
      <c r="AD708" s="29"/>
      <c r="AE708" s="29"/>
      <c r="AF708" s="29"/>
      <c r="AG708" s="29"/>
      <c r="AH708" s="29"/>
      <c r="AI708" s="29"/>
    </row>
    <row r="709" spans="1:35" x14ac:dyDescent="0.2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  <c r="AA709" s="29"/>
      <c r="AB709" s="29"/>
      <c r="AC709" s="29"/>
      <c r="AD709" s="29"/>
      <c r="AE709" s="29"/>
      <c r="AF709" s="29"/>
      <c r="AG709" s="29"/>
      <c r="AH709" s="29"/>
      <c r="AI709" s="29"/>
    </row>
    <row r="710" spans="1:35" x14ac:dyDescent="0.2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  <c r="AA710" s="29"/>
      <c r="AB710" s="29"/>
      <c r="AC710" s="29"/>
      <c r="AD710" s="29"/>
      <c r="AE710" s="29"/>
      <c r="AF710" s="29"/>
      <c r="AG710" s="29"/>
      <c r="AH710" s="29"/>
      <c r="AI710" s="29"/>
    </row>
    <row r="711" spans="1:35" x14ac:dyDescent="0.2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  <c r="AA711" s="29"/>
      <c r="AB711" s="29"/>
      <c r="AC711" s="29"/>
      <c r="AD711" s="29"/>
      <c r="AE711" s="29"/>
      <c r="AF711" s="29"/>
      <c r="AG711" s="29"/>
      <c r="AH711" s="29"/>
      <c r="AI711" s="29"/>
    </row>
    <row r="712" spans="1:35" x14ac:dyDescent="0.2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  <c r="AA712" s="29"/>
      <c r="AB712" s="29"/>
      <c r="AC712" s="29"/>
      <c r="AD712" s="29"/>
      <c r="AE712" s="29"/>
      <c r="AF712" s="29"/>
      <c r="AG712" s="29"/>
      <c r="AH712" s="29"/>
      <c r="AI712" s="29"/>
    </row>
    <row r="713" spans="1:35" x14ac:dyDescent="0.2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  <c r="AA713" s="29"/>
      <c r="AB713" s="29"/>
      <c r="AC713" s="29"/>
      <c r="AD713" s="29"/>
      <c r="AE713" s="29"/>
      <c r="AF713" s="29"/>
      <c r="AG713" s="29"/>
      <c r="AH713" s="29"/>
      <c r="AI713" s="29"/>
    </row>
    <row r="714" spans="1:35" x14ac:dyDescent="0.2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  <c r="AA714" s="29"/>
      <c r="AB714" s="29"/>
      <c r="AC714" s="29"/>
      <c r="AD714" s="29"/>
      <c r="AE714" s="29"/>
      <c r="AF714" s="29"/>
      <c r="AG714" s="29"/>
      <c r="AH714" s="29"/>
      <c r="AI714" s="29"/>
    </row>
    <row r="715" spans="1:35" x14ac:dyDescent="0.2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  <c r="AA715" s="29"/>
      <c r="AB715" s="29"/>
      <c r="AC715" s="29"/>
      <c r="AD715" s="29"/>
      <c r="AE715" s="29"/>
      <c r="AF715" s="29"/>
      <c r="AG715" s="29"/>
      <c r="AH715" s="29"/>
      <c r="AI715" s="29"/>
    </row>
    <row r="716" spans="1:35" x14ac:dyDescent="0.2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  <c r="AA716" s="29"/>
      <c r="AB716" s="29"/>
      <c r="AC716" s="29"/>
      <c r="AD716" s="29"/>
      <c r="AE716" s="29"/>
      <c r="AF716" s="29"/>
      <c r="AG716" s="29"/>
      <c r="AH716" s="29"/>
      <c r="AI716" s="29"/>
    </row>
    <row r="717" spans="1:35" x14ac:dyDescent="0.2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  <c r="AA717" s="29"/>
      <c r="AB717" s="29"/>
      <c r="AC717" s="29"/>
      <c r="AD717" s="29"/>
      <c r="AE717" s="29"/>
      <c r="AF717" s="29"/>
      <c r="AG717" s="29"/>
      <c r="AH717" s="29"/>
      <c r="AI717" s="29"/>
    </row>
    <row r="718" spans="1:35" x14ac:dyDescent="0.2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  <c r="AA718" s="29"/>
      <c r="AB718" s="29"/>
      <c r="AC718" s="29"/>
      <c r="AD718" s="29"/>
      <c r="AE718" s="29"/>
      <c r="AF718" s="29"/>
      <c r="AG718" s="29"/>
      <c r="AH718" s="29"/>
      <c r="AI718" s="29"/>
    </row>
    <row r="719" spans="1:35" x14ac:dyDescent="0.2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  <c r="AA719" s="29"/>
      <c r="AB719" s="29"/>
      <c r="AC719" s="29"/>
      <c r="AD719" s="29"/>
      <c r="AE719" s="29"/>
      <c r="AF719" s="29"/>
      <c r="AG719" s="29"/>
      <c r="AH719" s="29"/>
      <c r="AI719" s="29"/>
    </row>
    <row r="720" spans="1:35" x14ac:dyDescent="0.2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  <c r="AA720" s="29"/>
      <c r="AB720" s="29"/>
      <c r="AC720" s="29"/>
      <c r="AD720" s="29"/>
      <c r="AE720" s="29"/>
      <c r="AF720" s="29"/>
      <c r="AG720" s="29"/>
      <c r="AH720" s="29"/>
      <c r="AI720" s="29"/>
    </row>
    <row r="721" spans="1:35" x14ac:dyDescent="0.2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  <c r="AA721" s="29"/>
      <c r="AB721" s="29"/>
      <c r="AC721" s="29"/>
      <c r="AD721" s="29"/>
      <c r="AE721" s="29"/>
      <c r="AF721" s="29"/>
      <c r="AG721" s="29"/>
      <c r="AH721" s="29"/>
      <c r="AI721" s="29"/>
    </row>
    <row r="722" spans="1:35" x14ac:dyDescent="0.2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  <c r="AA722" s="29"/>
      <c r="AB722" s="29"/>
      <c r="AC722" s="29"/>
      <c r="AD722" s="29"/>
      <c r="AE722" s="29"/>
      <c r="AF722" s="29"/>
      <c r="AG722" s="29"/>
      <c r="AH722" s="29"/>
      <c r="AI722" s="29"/>
    </row>
    <row r="723" spans="1:35" x14ac:dyDescent="0.2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  <c r="AA723" s="29"/>
      <c r="AB723" s="29"/>
      <c r="AC723" s="29"/>
      <c r="AD723" s="29"/>
      <c r="AE723" s="29"/>
      <c r="AF723" s="29"/>
      <c r="AG723" s="29"/>
      <c r="AH723" s="29"/>
      <c r="AI723" s="29"/>
    </row>
    <row r="724" spans="1:35" x14ac:dyDescent="0.2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  <c r="AA724" s="29"/>
      <c r="AB724" s="29"/>
      <c r="AC724" s="29"/>
      <c r="AD724" s="29"/>
      <c r="AE724" s="29"/>
      <c r="AF724" s="29"/>
      <c r="AG724" s="29"/>
      <c r="AH724" s="29"/>
      <c r="AI724" s="29"/>
    </row>
    <row r="725" spans="1:35" x14ac:dyDescent="0.2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  <c r="AA725" s="29"/>
      <c r="AB725" s="29"/>
      <c r="AC725" s="29"/>
      <c r="AD725" s="29"/>
      <c r="AE725" s="29"/>
      <c r="AF725" s="29"/>
      <c r="AG725" s="29"/>
      <c r="AH725" s="29"/>
      <c r="AI725" s="29"/>
    </row>
    <row r="726" spans="1:35" x14ac:dyDescent="0.2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  <c r="AA726" s="29"/>
      <c r="AB726" s="29"/>
      <c r="AC726" s="29"/>
      <c r="AD726" s="29"/>
      <c r="AE726" s="29"/>
      <c r="AF726" s="29"/>
      <c r="AG726" s="29"/>
      <c r="AH726" s="29"/>
      <c r="AI726" s="29"/>
    </row>
    <row r="727" spans="1:35" x14ac:dyDescent="0.2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  <c r="AA727" s="29"/>
      <c r="AB727" s="29"/>
      <c r="AC727" s="29"/>
      <c r="AD727" s="29"/>
      <c r="AE727" s="29"/>
      <c r="AF727" s="29"/>
      <c r="AG727" s="29"/>
      <c r="AH727" s="29"/>
      <c r="AI727" s="29"/>
    </row>
    <row r="728" spans="1:35" x14ac:dyDescent="0.2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  <c r="AA728" s="29"/>
      <c r="AB728" s="29"/>
      <c r="AC728" s="29"/>
      <c r="AD728" s="29"/>
      <c r="AE728" s="29"/>
      <c r="AF728" s="29"/>
      <c r="AG728" s="29"/>
      <c r="AH728" s="29"/>
      <c r="AI728" s="29"/>
    </row>
    <row r="729" spans="1:35" x14ac:dyDescent="0.2">
      <c r="A729" s="29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  <c r="AA729" s="29"/>
      <c r="AB729" s="29"/>
      <c r="AC729" s="29"/>
      <c r="AD729" s="29"/>
      <c r="AE729" s="29"/>
      <c r="AF729" s="29"/>
      <c r="AG729" s="29"/>
      <c r="AH729" s="29"/>
      <c r="AI729" s="29"/>
    </row>
    <row r="730" spans="1:35" x14ac:dyDescent="0.2">
      <c r="A730" s="29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  <c r="AA730" s="29"/>
      <c r="AB730" s="29"/>
      <c r="AC730" s="29"/>
      <c r="AD730" s="29"/>
      <c r="AE730" s="29"/>
      <c r="AF730" s="29"/>
      <c r="AG730" s="29"/>
      <c r="AH730" s="29"/>
      <c r="AI730" s="29"/>
    </row>
    <row r="731" spans="1:35" x14ac:dyDescent="0.2">
      <c r="A731" s="29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  <c r="AA731" s="29"/>
      <c r="AB731" s="29"/>
      <c r="AC731" s="29"/>
      <c r="AD731" s="29"/>
      <c r="AE731" s="29"/>
      <c r="AF731" s="29"/>
      <c r="AG731" s="29"/>
      <c r="AH731" s="29"/>
      <c r="AI731" s="29"/>
    </row>
    <row r="732" spans="1:35" x14ac:dyDescent="0.2">
      <c r="A732" s="29"/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  <c r="AA732" s="29"/>
      <c r="AB732" s="29"/>
      <c r="AC732" s="29"/>
      <c r="AD732" s="29"/>
      <c r="AE732" s="29"/>
      <c r="AF732" s="29"/>
      <c r="AG732" s="29"/>
      <c r="AH732" s="29"/>
      <c r="AI732" s="29"/>
    </row>
    <row r="733" spans="1:35" x14ac:dyDescent="0.2">
      <c r="A733" s="29"/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  <c r="Z733" s="29"/>
      <c r="AA733" s="29"/>
      <c r="AB733" s="29"/>
      <c r="AC733" s="29"/>
      <c r="AD733" s="29"/>
      <c r="AE733" s="29"/>
      <c r="AF733" s="29"/>
      <c r="AG733" s="29"/>
      <c r="AH733" s="29"/>
      <c r="AI733" s="29"/>
    </row>
    <row r="734" spans="1:35" x14ac:dyDescent="0.2">
      <c r="A734" s="29"/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  <c r="Z734" s="29"/>
      <c r="AA734" s="29"/>
      <c r="AB734" s="29"/>
      <c r="AC734" s="29"/>
      <c r="AD734" s="29"/>
      <c r="AE734" s="29"/>
      <c r="AF734" s="29"/>
      <c r="AG734" s="29"/>
      <c r="AH734" s="29"/>
      <c r="AI734" s="29"/>
    </row>
    <row r="735" spans="1:35" x14ac:dyDescent="0.2">
      <c r="A735" s="29"/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  <c r="Z735" s="29"/>
      <c r="AA735" s="29"/>
      <c r="AB735" s="29"/>
      <c r="AC735" s="29"/>
      <c r="AD735" s="29"/>
      <c r="AE735" s="29"/>
      <c r="AF735" s="29"/>
      <c r="AG735" s="29"/>
      <c r="AH735" s="29"/>
      <c r="AI735" s="29"/>
    </row>
    <row r="736" spans="1:35" x14ac:dyDescent="0.2">
      <c r="A736" s="29"/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  <c r="AA736" s="29"/>
      <c r="AB736" s="29"/>
      <c r="AC736" s="29"/>
      <c r="AD736" s="29"/>
      <c r="AE736" s="29"/>
      <c r="AF736" s="29"/>
      <c r="AG736" s="29"/>
      <c r="AH736" s="29"/>
      <c r="AI736" s="29"/>
    </row>
    <row r="737" spans="1:35" x14ac:dyDescent="0.2">
      <c r="A737" s="29"/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  <c r="Z737" s="29"/>
      <c r="AA737" s="29"/>
      <c r="AB737" s="29"/>
      <c r="AC737" s="29"/>
      <c r="AD737" s="29"/>
      <c r="AE737" s="29"/>
      <c r="AF737" s="29"/>
      <c r="AG737" s="29"/>
      <c r="AH737" s="29"/>
      <c r="AI737" s="29"/>
    </row>
    <row r="738" spans="1:35" x14ac:dyDescent="0.2">
      <c r="A738" s="29"/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  <c r="Z738" s="29"/>
      <c r="AA738" s="29"/>
      <c r="AB738" s="29"/>
      <c r="AC738" s="29"/>
      <c r="AD738" s="29"/>
      <c r="AE738" s="29"/>
      <c r="AF738" s="29"/>
      <c r="AG738" s="29"/>
      <c r="AH738" s="29"/>
      <c r="AI738" s="29"/>
    </row>
    <row r="739" spans="1:35" x14ac:dyDescent="0.2">
      <c r="A739" s="29"/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  <c r="AA739" s="29"/>
      <c r="AB739" s="29"/>
      <c r="AC739" s="29"/>
      <c r="AD739" s="29"/>
      <c r="AE739" s="29"/>
      <c r="AF739" s="29"/>
      <c r="AG739" s="29"/>
      <c r="AH739" s="29"/>
      <c r="AI739" s="29"/>
    </row>
    <row r="740" spans="1:35" x14ac:dyDescent="0.2">
      <c r="A740" s="29"/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  <c r="AA740" s="29"/>
      <c r="AB740" s="29"/>
      <c r="AC740" s="29"/>
      <c r="AD740" s="29"/>
      <c r="AE740" s="29"/>
      <c r="AF740" s="29"/>
      <c r="AG740" s="29"/>
      <c r="AH740" s="29"/>
      <c r="AI740" s="29"/>
    </row>
    <row r="741" spans="1:35" x14ac:dyDescent="0.2">
      <c r="A741" s="29"/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  <c r="AA741" s="29"/>
      <c r="AB741" s="29"/>
      <c r="AC741" s="29"/>
      <c r="AD741" s="29"/>
      <c r="AE741" s="29"/>
      <c r="AF741" s="29"/>
      <c r="AG741" s="29"/>
      <c r="AH741" s="29"/>
      <c r="AI741" s="29"/>
    </row>
    <row r="742" spans="1:35" x14ac:dyDescent="0.2">
      <c r="A742" s="29"/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  <c r="AA742" s="29"/>
      <c r="AB742" s="29"/>
      <c r="AC742" s="29"/>
      <c r="AD742" s="29"/>
      <c r="AE742" s="29"/>
      <c r="AF742" s="29"/>
      <c r="AG742" s="29"/>
      <c r="AH742" s="29"/>
      <c r="AI742" s="29"/>
    </row>
    <row r="743" spans="1:35" x14ac:dyDescent="0.2">
      <c r="A743" s="29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29"/>
      <c r="AA743" s="29"/>
      <c r="AB743" s="29"/>
      <c r="AC743" s="29"/>
      <c r="AD743" s="29"/>
      <c r="AE743" s="29"/>
      <c r="AF743" s="29"/>
      <c r="AG743" s="29"/>
      <c r="AH743" s="29"/>
      <c r="AI743" s="29"/>
    </row>
    <row r="744" spans="1:35" x14ac:dyDescent="0.2">
      <c r="A744" s="29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  <c r="AA744" s="29"/>
      <c r="AB744" s="29"/>
      <c r="AC744" s="29"/>
      <c r="AD744" s="29"/>
      <c r="AE744" s="29"/>
      <c r="AF744" s="29"/>
      <c r="AG744" s="29"/>
      <c r="AH744" s="29"/>
      <c r="AI744" s="29"/>
    </row>
    <row r="745" spans="1:35" x14ac:dyDescent="0.2">
      <c r="A745" s="29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  <c r="AA745" s="29"/>
      <c r="AB745" s="29"/>
      <c r="AC745" s="29"/>
      <c r="AD745" s="29"/>
      <c r="AE745" s="29"/>
      <c r="AF745" s="29"/>
      <c r="AG745" s="29"/>
      <c r="AH745" s="29"/>
      <c r="AI745" s="29"/>
    </row>
    <row r="746" spans="1:35" x14ac:dyDescent="0.2">
      <c r="A746" s="29"/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  <c r="AA746" s="29"/>
      <c r="AB746" s="29"/>
      <c r="AC746" s="29"/>
      <c r="AD746" s="29"/>
      <c r="AE746" s="29"/>
      <c r="AF746" s="29"/>
      <c r="AG746" s="29"/>
      <c r="AH746" s="29"/>
      <c r="AI746" s="29"/>
    </row>
    <row r="747" spans="1:35" x14ac:dyDescent="0.2">
      <c r="A747" s="29"/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  <c r="AA747" s="29"/>
      <c r="AB747" s="29"/>
      <c r="AC747" s="29"/>
      <c r="AD747" s="29"/>
      <c r="AE747" s="29"/>
      <c r="AF747" s="29"/>
      <c r="AG747" s="29"/>
      <c r="AH747" s="29"/>
      <c r="AI747" s="29"/>
    </row>
    <row r="748" spans="1:35" x14ac:dyDescent="0.2">
      <c r="A748" s="29"/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  <c r="Z748" s="29"/>
      <c r="AA748" s="29"/>
      <c r="AB748" s="29"/>
      <c r="AC748" s="29"/>
      <c r="AD748" s="29"/>
      <c r="AE748" s="29"/>
      <c r="AF748" s="29"/>
      <c r="AG748" s="29"/>
      <c r="AH748" s="29"/>
      <c r="AI748" s="29"/>
    </row>
    <row r="749" spans="1:35" x14ac:dyDescent="0.2">
      <c r="A749" s="29"/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  <c r="AA749" s="29"/>
      <c r="AB749" s="29"/>
      <c r="AC749" s="29"/>
      <c r="AD749" s="29"/>
      <c r="AE749" s="29"/>
      <c r="AF749" s="29"/>
      <c r="AG749" s="29"/>
      <c r="AH749" s="29"/>
      <c r="AI749" s="29"/>
    </row>
    <row r="750" spans="1:35" x14ac:dyDescent="0.2">
      <c r="A750" s="29"/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  <c r="AA750" s="29"/>
      <c r="AB750" s="29"/>
      <c r="AC750" s="29"/>
      <c r="AD750" s="29"/>
      <c r="AE750" s="29"/>
      <c r="AF750" s="29"/>
      <c r="AG750" s="29"/>
      <c r="AH750" s="29"/>
      <c r="AI750" s="29"/>
    </row>
    <row r="751" spans="1:35" x14ac:dyDescent="0.2">
      <c r="A751" s="29"/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  <c r="AA751" s="29"/>
      <c r="AB751" s="29"/>
      <c r="AC751" s="29"/>
      <c r="AD751" s="29"/>
      <c r="AE751" s="29"/>
      <c r="AF751" s="29"/>
      <c r="AG751" s="29"/>
      <c r="AH751" s="29"/>
      <c r="AI751" s="29"/>
    </row>
    <row r="752" spans="1:35" x14ac:dyDescent="0.2">
      <c r="A752" s="29"/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  <c r="AA752" s="29"/>
      <c r="AB752" s="29"/>
      <c r="AC752" s="29"/>
      <c r="AD752" s="29"/>
      <c r="AE752" s="29"/>
      <c r="AF752" s="29"/>
      <c r="AG752" s="29"/>
      <c r="AH752" s="29"/>
      <c r="AI752" s="29"/>
    </row>
    <row r="753" spans="1:35" x14ac:dyDescent="0.2">
      <c r="A753" s="29"/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  <c r="AA753" s="29"/>
      <c r="AB753" s="29"/>
      <c r="AC753" s="29"/>
      <c r="AD753" s="29"/>
      <c r="AE753" s="29"/>
      <c r="AF753" s="29"/>
      <c r="AG753" s="29"/>
      <c r="AH753" s="29"/>
      <c r="AI753" s="29"/>
    </row>
    <row r="754" spans="1:35" x14ac:dyDescent="0.2">
      <c r="A754" s="29"/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29"/>
      <c r="AA754" s="29"/>
      <c r="AB754" s="29"/>
      <c r="AC754" s="29"/>
      <c r="AD754" s="29"/>
      <c r="AE754" s="29"/>
      <c r="AF754" s="29"/>
      <c r="AG754" s="29"/>
      <c r="AH754" s="29"/>
      <c r="AI754" s="29"/>
    </row>
    <row r="755" spans="1:35" x14ac:dyDescent="0.2">
      <c r="A755" s="29"/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  <c r="AA755" s="29"/>
      <c r="AB755" s="29"/>
      <c r="AC755" s="29"/>
      <c r="AD755" s="29"/>
      <c r="AE755" s="29"/>
      <c r="AF755" s="29"/>
      <c r="AG755" s="29"/>
      <c r="AH755" s="29"/>
      <c r="AI755" s="29"/>
    </row>
    <row r="756" spans="1:35" x14ac:dyDescent="0.2">
      <c r="A756" s="29"/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  <c r="AA756" s="29"/>
      <c r="AB756" s="29"/>
      <c r="AC756" s="29"/>
      <c r="AD756" s="29"/>
      <c r="AE756" s="29"/>
      <c r="AF756" s="29"/>
      <c r="AG756" s="29"/>
      <c r="AH756" s="29"/>
      <c r="AI756" s="29"/>
    </row>
    <row r="757" spans="1:35" x14ac:dyDescent="0.2">
      <c r="A757" s="29"/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  <c r="AA757" s="29"/>
      <c r="AB757" s="29"/>
      <c r="AC757" s="29"/>
      <c r="AD757" s="29"/>
      <c r="AE757" s="29"/>
      <c r="AF757" s="29"/>
      <c r="AG757" s="29"/>
      <c r="AH757" s="29"/>
      <c r="AI757" s="29"/>
    </row>
    <row r="758" spans="1:35" x14ac:dyDescent="0.2">
      <c r="A758" s="29"/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29"/>
      <c r="AA758" s="29"/>
      <c r="AB758" s="29"/>
      <c r="AC758" s="29"/>
      <c r="AD758" s="29"/>
      <c r="AE758" s="29"/>
      <c r="AF758" s="29"/>
      <c r="AG758" s="29"/>
      <c r="AH758" s="29"/>
      <c r="AI758" s="29"/>
    </row>
    <row r="759" spans="1:35" x14ac:dyDescent="0.2">
      <c r="A759" s="29"/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  <c r="Z759" s="29"/>
      <c r="AA759" s="29"/>
      <c r="AB759" s="29"/>
      <c r="AC759" s="29"/>
      <c r="AD759" s="29"/>
      <c r="AE759" s="29"/>
      <c r="AF759" s="29"/>
      <c r="AG759" s="29"/>
      <c r="AH759" s="29"/>
      <c r="AI759" s="29"/>
    </row>
    <row r="760" spans="1:35" x14ac:dyDescent="0.2">
      <c r="A760" s="29"/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  <c r="Z760" s="29"/>
      <c r="AA760" s="29"/>
      <c r="AB760" s="29"/>
      <c r="AC760" s="29"/>
      <c r="AD760" s="29"/>
      <c r="AE760" s="29"/>
      <c r="AF760" s="29"/>
      <c r="AG760" s="29"/>
      <c r="AH760" s="29"/>
      <c r="AI760" s="29"/>
    </row>
    <row r="761" spans="1:35" x14ac:dyDescent="0.2">
      <c r="A761" s="29"/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  <c r="Z761" s="29"/>
      <c r="AA761" s="29"/>
      <c r="AB761" s="29"/>
      <c r="AC761" s="29"/>
      <c r="AD761" s="29"/>
      <c r="AE761" s="29"/>
      <c r="AF761" s="29"/>
      <c r="AG761" s="29"/>
      <c r="AH761" s="29"/>
      <c r="AI761" s="29"/>
    </row>
    <row r="762" spans="1:35" x14ac:dyDescent="0.2">
      <c r="A762" s="29"/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  <c r="AA762" s="29"/>
      <c r="AB762" s="29"/>
      <c r="AC762" s="29"/>
      <c r="AD762" s="29"/>
      <c r="AE762" s="29"/>
      <c r="AF762" s="29"/>
      <c r="AG762" s="29"/>
      <c r="AH762" s="29"/>
      <c r="AI762" s="29"/>
    </row>
    <row r="763" spans="1:35" x14ac:dyDescent="0.2">
      <c r="A763" s="29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  <c r="Z763" s="29"/>
      <c r="AA763" s="29"/>
      <c r="AB763" s="29"/>
      <c r="AC763" s="29"/>
      <c r="AD763" s="29"/>
      <c r="AE763" s="29"/>
      <c r="AF763" s="29"/>
      <c r="AG763" s="29"/>
      <c r="AH763" s="29"/>
      <c r="AI763" s="29"/>
    </row>
    <row r="764" spans="1:35" x14ac:dyDescent="0.2">
      <c r="A764" s="29"/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  <c r="AA764" s="29"/>
      <c r="AB764" s="29"/>
      <c r="AC764" s="29"/>
      <c r="AD764" s="29"/>
      <c r="AE764" s="29"/>
      <c r="AF764" s="29"/>
      <c r="AG764" s="29"/>
      <c r="AH764" s="29"/>
      <c r="AI764" s="29"/>
    </row>
    <row r="765" spans="1:35" x14ac:dyDescent="0.2">
      <c r="A765" s="29"/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  <c r="AA765" s="29"/>
      <c r="AB765" s="29"/>
      <c r="AC765" s="29"/>
      <c r="AD765" s="29"/>
      <c r="AE765" s="29"/>
      <c r="AF765" s="29"/>
      <c r="AG765" s="29"/>
      <c r="AH765" s="29"/>
      <c r="AI765" s="29"/>
    </row>
    <row r="766" spans="1:35" x14ac:dyDescent="0.2">
      <c r="A766" s="29"/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  <c r="AA766" s="29"/>
      <c r="AB766" s="29"/>
      <c r="AC766" s="29"/>
      <c r="AD766" s="29"/>
      <c r="AE766" s="29"/>
      <c r="AF766" s="29"/>
      <c r="AG766" s="29"/>
      <c r="AH766" s="29"/>
      <c r="AI766" s="29"/>
    </row>
    <row r="767" spans="1:35" x14ac:dyDescent="0.2">
      <c r="A767" s="29"/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  <c r="AA767" s="29"/>
      <c r="AB767" s="29"/>
      <c r="AC767" s="29"/>
      <c r="AD767" s="29"/>
      <c r="AE767" s="29"/>
      <c r="AF767" s="29"/>
      <c r="AG767" s="29"/>
      <c r="AH767" s="29"/>
      <c r="AI767" s="29"/>
    </row>
    <row r="768" spans="1:35" x14ac:dyDescent="0.2">
      <c r="A768" s="29"/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29"/>
      <c r="AA768" s="29"/>
      <c r="AB768" s="29"/>
      <c r="AC768" s="29"/>
      <c r="AD768" s="29"/>
      <c r="AE768" s="29"/>
      <c r="AF768" s="29"/>
      <c r="AG768" s="29"/>
      <c r="AH768" s="29"/>
      <c r="AI768" s="29"/>
    </row>
    <row r="769" spans="1:35" x14ac:dyDescent="0.2">
      <c r="A769" s="29"/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  <c r="AA769" s="29"/>
      <c r="AB769" s="29"/>
      <c r="AC769" s="29"/>
      <c r="AD769" s="29"/>
      <c r="AE769" s="29"/>
      <c r="AF769" s="29"/>
      <c r="AG769" s="29"/>
      <c r="AH769" s="29"/>
      <c r="AI769" s="29"/>
    </row>
    <row r="770" spans="1:35" x14ac:dyDescent="0.2">
      <c r="A770" s="29"/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  <c r="AA770" s="29"/>
      <c r="AB770" s="29"/>
      <c r="AC770" s="29"/>
      <c r="AD770" s="29"/>
      <c r="AE770" s="29"/>
      <c r="AF770" s="29"/>
      <c r="AG770" s="29"/>
      <c r="AH770" s="29"/>
      <c r="AI770" s="29"/>
    </row>
    <row r="771" spans="1:35" x14ac:dyDescent="0.2">
      <c r="A771" s="29"/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  <c r="AA771" s="29"/>
      <c r="AB771" s="29"/>
      <c r="AC771" s="29"/>
      <c r="AD771" s="29"/>
      <c r="AE771" s="29"/>
      <c r="AF771" s="29"/>
      <c r="AG771" s="29"/>
      <c r="AH771" s="29"/>
      <c r="AI771" s="29"/>
    </row>
    <row r="772" spans="1:35" x14ac:dyDescent="0.2">
      <c r="A772" s="29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  <c r="AA772" s="29"/>
      <c r="AB772" s="29"/>
      <c r="AC772" s="29"/>
      <c r="AD772" s="29"/>
      <c r="AE772" s="29"/>
      <c r="AF772" s="29"/>
      <c r="AG772" s="29"/>
      <c r="AH772" s="29"/>
      <c r="AI772" s="29"/>
    </row>
    <row r="773" spans="1:35" x14ac:dyDescent="0.2">
      <c r="A773" s="29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  <c r="AA773" s="29"/>
      <c r="AB773" s="29"/>
      <c r="AC773" s="29"/>
      <c r="AD773" s="29"/>
      <c r="AE773" s="29"/>
      <c r="AF773" s="29"/>
      <c r="AG773" s="29"/>
      <c r="AH773" s="29"/>
      <c r="AI773" s="29"/>
    </row>
    <row r="774" spans="1:35" x14ac:dyDescent="0.2">
      <c r="A774" s="29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  <c r="AA774" s="29"/>
      <c r="AB774" s="29"/>
      <c r="AC774" s="29"/>
      <c r="AD774" s="29"/>
      <c r="AE774" s="29"/>
      <c r="AF774" s="29"/>
      <c r="AG774" s="29"/>
      <c r="AH774" s="29"/>
      <c r="AI774" s="29"/>
    </row>
    <row r="775" spans="1:35" x14ac:dyDescent="0.2">
      <c r="A775" s="29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  <c r="Z775" s="29"/>
      <c r="AA775" s="29"/>
      <c r="AB775" s="29"/>
      <c r="AC775" s="29"/>
      <c r="AD775" s="29"/>
      <c r="AE775" s="29"/>
      <c r="AF775" s="29"/>
      <c r="AG775" s="29"/>
      <c r="AH775" s="29"/>
      <c r="AI775" s="29"/>
    </row>
    <row r="776" spans="1:35" x14ac:dyDescent="0.2">
      <c r="A776" s="29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  <c r="AA776" s="29"/>
      <c r="AB776" s="29"/>
      <c r="AC776" s="29"/>
      <c r="AD776" s="29"/>
      <c r="AE776" s="29"/>
      <c r="AF776" s="29"/>
      <c r="AG776" s="29"/>
      <c r="AH776" s="29"/>
      <c r="AI776" s="29"/>
    </row>
    <row r="777" spans="1:35" x14ac:dyDescent="0.2">
      <c r="A777" s="29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  <c r="Z777" s="29"/>
      <c r="AA777" s="29"/>
      <c r="AB777" s="29"/>
      <c r="AC777" s="29"/>
      <c r="AD777" s="29"/>
      <c r="AE777" s="29"/>
      <c r="AF777" s="29"/>
      <c r="AG777" s="29"/>
      <c r="AH777" s="29"/>
      <c r="AI777" s="29"/>
    </row>
    <row r="778" spans="1:35" x14ac:dyDescent="0.2">
      <c r="A778" s="29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29"/>
      <c r="Z778" s="29"/>
      <c r="AA778" s="29"/>
      <c r="AB778" s="29"/>
      <c r="AC778" s="29"/>
      <c r="AD778" s="29"/>
      <c r="AE778" s="29"/>
      <c r="AF778" s="29"/>
      <c r="AG778" s="29"/>
      <c r="AH778" s="29"/>
      <c r="AI778" s="29"/>
    </row>
    <row r="779" spans="1:35" x14ac:dyDescent="0.2">
      <c r="A779" s="29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  <c r="Z779" s="29"/>
      <c r="AA779" s="29"/>
      <c r="AB779" s="29"/>
      <c r="AC779" s="29"/>
      <c r="AD779" s="29"/>
      <c r="AE779" s="29"/>
      <c r="AF779" s="29"/>
      <c r="AG779" s="29"/>
      <c r="AH779" s="29"/>
      <c r="AI779" s="29"/>
    </row>
    <row r="780" spans="1:35" x14ac:dyDescent="0.2">
      <c r="A780" s="29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  <c r="Z780" s="29"/>
      <c r="AA780" s="29"/>
      <c r="AB780" s="29"/>
      <c r="AC780" s="29"/>
      <c r="AD780" s="29"/>
      <c r="AE780" s="29"/>
      <c r="AF780" s="29"/>
      <c r="AG780" s="29"/>
      <c r="AH780" s="29"/>
      <c r="AI780" s="29"/>
    </row>
    <row r="781" spans="1:35" x14ac:dyDescent="0.2">
      <c r="A781" s="29"/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  <c r="AA781" s="29"/>
      <c r="AB781" s="29"/>
      <c r="AC781" s="29"/>
      <c r="AD781" s="29"/>
      <c r="AE781" s="29"/>
      <c r="AF781" s="29"/>
      <c r="AG781" s="29"/>
      <c r="AH781" s="29"/>
      <c r="AI781" s="29"/>
    </row>
    <row r="782" spans="1:35" x14ac:dyDescent="0.2">
      <c r="A782" s="29"/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  <c r="Z782" s="29"/>
      <c r="AA782" s="29"/>
      <c r="AB782" s="29"/>
      <c r="AC782" s="29"/>
      <c r="AD782" s="29"/>
      <c r="AE782" s="29"/>
      <c r="AF782" s="29"/>
      <c r="AG782" s="29"/>
      <c r="AH782" s="29"/>
      <c r="AI782" s="29"/>
    </row>
    <row r="783" spans="1:35" x14ac:dyDescent="0.2">
      <c r="A783" s="29"/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  <c r="Z783" s="29"/>
      <c r="AA783" s="29"/>
      <c r="AB783" s="29"/>
      <c r="AC783" s="29"/>
      <c r="AD783" s="29"/>
      <c r="AE783" s="29"/>
      <c r="AF783" s="29"/>
      <c r="AG783" s="29"/>
      <c r="AH783" s="29"/>
      <c r="AI783" s="29"/>
    </row>
    <row r="784" spans="1:35" x14ac:dyDescent="0.2">
      <c r="A784" s="29"/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  <c r="Z784" s="29"/>
      <c r="AA784" s="29"/>
      <c r="AB784" s="29"/>
      <c r="AC784" s="29"/>
      <c r="AD784" s="29"/>
      <c r="AE784" s="29"/>
      <c r="AF784" s="29"/>
      <c r="AG784" s="29"/>
      <c r="AH784" s="29"/>
      <c r="AI784" s="29"/>
    </row>
    <row r="785" spans="1:35" x14ac:dyDescent="0.2">
      <c r="A785" s="29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29"/>
      <c r="AA785" s="29"/>
      <c r="AB785" s="29"/>
      <c r="AC785" s="29"/>
      <c r="AD785" s="29"/>
      <c r="AE785" s="29"/>
      <c r="AF785" s="29"/>
      <c r="AG785" s="29"/>
      <c r="AH785" s="29"/>
      <c r="AI785" s="29"/>
    </row>
    <row r="786" spans="1:35" x14ac:dyDescent="0.2">
      <c r="A786" s="29"/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29"/>
      <c r="AA786" s="29"/>
      <c r="AB786" s="29"/>
      <c r="AC786" s="29"/>
      <c r="AD786" s="29"/>
      <c r="AE786" s="29"/>
      <c r="AF786" s="29"/>
      <c r="AG786" s="29"/>
      <c r="AH786" s="29"/>
      <c r="AI786" s="29"/>
    </row>
    <row r="787" spans="1:35" x14ac:dyDescent="0.2">
      <c r="A787" s="29"/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  <c r="AA787" s="29"/>
      <c r="AB787" s="29"/>
      <c r="AC787" s="29"/>
      <c r="AD787" s="29"/>
      <c r="AE787" s="29"/>
      <c r="AF787" s="29"/>
      <c r="AG787" s="29"/>
      <c r="AH787" s="29"/>
      <c r="AI787" s="29"/>
    </row>
    <row r="788" spans="1:35" x14ac:dyDescent="0.2">
      <c r="A788" s="29"/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  <c r="Z788" s="29"/>
      <c r="AA788" s="29"/>
      <c r="AB788" s="29"/>
      <c r="AC788" s="29"/>
      <c r="AD788" s="29"/>
      <c r="AE788" s="29"/>
      <c r="AF788" s="29"/>
      <c r="AG788" s="29"/>
      <c r="AH788" s="29"/>
      <c r="AI788" s="29"/>
    </row>
    <row r="789" spans="1:35" x14ac:dyDescent="0.2">
      <c r="A789" s="29"/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  <c r="AA789" s="29"/>
      <c r="AB789" s="29"/>
      <c r="AC789" s="29"/>
      <c r="AD789" s="29"/>
      <c r="AE789" s="29"/>
      <c r="AF789" s="29"/>
      <c r="AG789" s="29"/>
      <c r="AH789" s="29"/>
      <c r="AI789" s="29"/>
    </row>
    <row r="790" spans="1:35" x14ac:dyDescent="0.2">
      <c r="A790" s="29"/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  <c r="AA790" s="29"/>
      <c r="AB790" s="29"/>
      <c r="AC790" s="29"/>
      <c r="AD790" s="29"/>
      <c r="AE790" s="29"/>
      <c r="AF790" s="29"/>
      <c r="AG790" s="29"/>
      <c r="AH790" s="29"/>
      <c r="AI790" s="29"/>
    </row>
    <row r="791" spans="1:35" x14ac:dyDescent="0.2">
      <c r="A791" s="29"/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  <c r="AA791" s="29"/>
      <c r="AB791" s="29"/>
      <c r="AC791" s="29"/>
      <c r="AD791" s="29"/>
      <c r="AE791" s="29"/>
      <c r="AF791" s="29"/>
      <c r="AG791" s="29"/>
      <c r="AH791" s="29"/>
      <c r="AI791" s="29"/>
    </row>
    <row r="792" spans="1:35" x14ac:dyDescent="0.2">
      <c r="A792" s="29"/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  <c r="AA792" s="29"/>
      <c r="AB792" s="29"/>
      <c r="AC792" s="29"/>
      <c r="AD792" s="29"/>
      <c r="AE792" s="29"/>
      <c r="AF792" s="29"/>
      <c r="AG792" s="29"/>
      <c r="AH792" s="29"/>
      <c r="AI792" s="29"/>
    </row>
    <row r="793" spans="1:35" x14ac:dyDescent="0.2">
      <c r="A793" s="29"/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  <c r="AA793" s="29"/>
      <c r="AB793" s="29"/>
      <c r="AC793" s="29"/>
      <c r="AD793" s="29"/>
      <c r="AE793" s="29"/>
      <c r="AF793" s="29"/>
      <c r="AG793" s="29"/>
      <c r="AH793" s="29"/>
      <c r="AI793" s="29"/>
    </row>
    <row r="794" spans="1:35" x14ac:dyDescent="0.2">
      <c r="A794" s="29"/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  <c r="AA794" s="29"/>
      <c r="AB794" s="29"/>
      <c r="AC794" s="29"/>
      <c r="AD794" s="29"/>
      <c r="AE794" s="29"/>
      <c r="AF794" s="29"/>
      <c r="AG794" s="29"/>
      <c r="AH794" s="29"/>
      <c r="AI794" s="29"/>
    </row>
    <row r="795" spans="1:35" x14ac:dyDescent="0.2">
      <c r="A795" s="29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  <c r="AA795" s="29"/>
      <c r="AB795" s="29"/>
      <c r="AC795" s="29"/>
      <c r="AD795" s="29"/>
      <c r="AE795" s="29"/>
      <c r="AF795" s="29"/>
      <c r="AG795" s="29"/>
      <c r="AH795" s="29"/>
      <c r="AI795" s="29"/>
    </row>
    <row r="796" spans="1:35" x14ac:dyDescent="0.2">
      <c r="A796" s="29"/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  <c r="AA796" s="29"/>
      <c r="AB796" s="29"/>
      <c r="AC796" s="29"/>
      <c r="AD796" s="29"/>
      <c r="AE796" s="29"/>
      <c r="AF796" s="29"/>
      <c r="AG796" s="29"/>
      <c r="AH796" s="29"/>
      <c r="AI796" s="29"/>
    </row>
    <row r="797" spans="1:35" x14ac:dyDescent="0.2">
      <c r="A797" s="29"/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  <c r="Z797" s="29"/>
      <c r="AA797" s="29"/>
      <c r="AB797" s="29"/>
      <c r="AC797" s="29"/>
      <c r="AD797" s="29"/>
      <c r="AE797" s="29"/>
      <c r="AF797" s="29"/>
      <c r="AG797" s="29"/>
      <c r="AH797" s="29"/>
      <c r="AI797" s="29"/>
    </row>
    <row r="798" spans="1:35" x14ac:dyDescent="0.2">
      <c r="A798" s="29"/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  <c r="Z798" s="29"/>
      <c r="AA798" s="29"/>
      <c r="AB798" s="29"/>
      <c r="AC798" s="29"/>
      <c r="AD798" s="29"/>
      <c r="AE798" s="29"/>
      <c r="AF798" s="29"/>
      <c r="AG798" s="29"/>
      <c r="AH798" s="29"/>
      <c r="AI798" s="29"/>
    </row>
    <row r="799" spans="1:35" x14ac:dyDescent="0.2">
      <c r="A799" s="29"/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29"/>
      <c r="Z799" s="29"/>
      <c r="AA799" s="29"/>
      <c r="AB799" s="29"/>
      <c r="AC799" s="29"/>
      <c r="AD799" s="29"/>
      <c r="AE799" s="29"/>
      <c r="AF799" s="29"/>
      <c r="AG799" s="29"/>
      <c r="AH799" s="29"/>
      <c r="AI799" s="29"/>
    </row>
    <row r="800" spans="1:35" x14ac:dyDescent="0.2">
      <c r="A800" s="29"/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29"/>
      <c r="Z800" s="29"/>
      <c r="AA800" s="29"/>
      <c r="AB800" s="29"/>
      <c r="AC800" s="29"/>
      <c r="AD800" s="29"/>
      <c r="AE800" s="29"/>
      <c r="AF800" s="29"/>
      <c r="AG800" s="29"/>
      <c r="AH800" s="29"/>
      <c r="AI800" s="29"/>
    </row>
    <row r="801" spans="1:35" x14ac:dyDescent="0.2">
      <c r="A801" s="29"/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29"/>
      <c r="Z801" s="29"/>
      <c r="AA801" s="29"/>
      <c r="AB801" s="29"/>
      <c r="AC801" s="29"/>
      <c r="AD801" s="29"/>
      <c r="AE801" s="29"/>
      <c r="AF801" s="29"/>
      <c r="AG801" s="29"/>
      <c r="AH801" s="29"/>
      <c r="AI801" s="29"/>
    </row>
    <row r="802" spans="1:35" x14ac:dyDescent="0.2">
      <c r="A802" s="29"/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  <c r="Z802" s="29"/>
      <c r="AA802" s="29"/>
      <c r="AB802" s="29"/>
      <c r="AC802" s="29"/>
      <c r="AD802" s="29"/>
      <c r="AE802" s="29"/>
      <c r="AF802" s="29"/>
      <c r="AG802" s="29"/>
      <c r="AH802" s="29"/>
      <c r="AI802" s="29"/>
    </row>
    <row r="803" spans="1:35" x14ac:dyDescent="0.2">
      <c r="A803" s="29"/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29"/>
      <c r="Z803" s="29"/>
      <c r="AA803" s="29"/>
      <c r="AB803" s="29"/>
      <c r="AC803" s="29"/>
      <c r="AD803" s="29"/>
      <c r="AE803" s="29"/>
      <c r="AF803" s="29"/>
      <c r="AG803" s="29"/>
      <c r="AH803" s="29"/>
      <c r="AI803" s="29"/>
    </row>
    <row r="804" spans="1:35" x14ac:dyDescent="0.2">
      <c r="A804" s="29"/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9"/>
      <c r="Z804" s="29"/>
      <c r="AA804" s="29"/>
      <c r="AB804" s="29"/>
      <c r="AC804" s="29"/>
      <c r="AD804" s="29"/>
      <c r="AE804" s="29"/>
      <c r="AF804" s="29"/>
      <c r="AG804" s="29"/>
      <c r="AH804" s="29"/>
      <c r="AI804" s="29"/>
    </row>
    <row r="805" spans="1:35" x14ac:dyDescent="0.2">
      <c r="A805" s="29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  <c r="Z805" s="29"/>
      <c r="AA805" s="29"/>
      <c r="AB805" s="29"/>
      <c r="AC805" s="29"/>
      <c r="AD805" s="29"/>
      <c r="AE805" s="29"/>
      <c r="AF805" s="29"/>
      <c r="AG805" s="29"/>
      <c r="AH805" s="29"/>
      <c r="AI805" s="29"/>
    </row>
    <row r="806" spans="1:35" x14ac:dyDescent="0.2">
      <c r="A806" s="29"/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  <c r="Z806" s="29"/>
      <c r="AA806" s="29"/>
      <c r="AB806" s="29"/>
      <c r="AC806" s="29"/>
      <c r="AD806" s="29"/>
      <c r="AE806" s="29"/>
      <c r="AF806" s="29"/>
      <c r="AG806" s="29"/>
      <c r="AH806" s="29"/>
      <c r="AI806" s="29"/>
    </row>
    <row r="807" spans="1:35" x14ac:dyDescent="0.2">
      <c r="A807" s="29"/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  <c r="Z807" s="29"/>
      <c r="AA807" s="29"/>
      <c r="AB807" s="29"/>
      <c r="AC807" s="29"/>
      <c r="AD807" s="29"/>
      <c r="AE807" s="29"/>
      <c r="AF807" s="29"/>
      <c r="AG807" s="29"/>
      <c r="AH807" s="29"/>
      <c r="AI807" s="29"/>
    </row>
    <row r="808" spans="1:35" x14ac:dyDescent="0.2">
      <c r="A808" s="29"/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29"/>
      <c r="Z808" s="29"/>
      <c r="AA808" s="29"/>
      <c r="AB808" s="29"/>
      <c r="AC808" s="29"/>
      <c r="AD808" s="29"/>
      <c r="AE808" s="29"/>
      <c r="AF808" s="29"/>
      <c r="AG808" s="29"/>
      <c r="AH808" s="29"/>
      <c r="AI808" s="29"/>
    </row>
    <row r="809" spans="1:35" x14ac:dyDescent="0.2">
      <c r="A809" s="29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  <c r="Z809" s="29"/>
      <c r="AA809" s="29"/>
      <c r="AB809" s="29"/>
      <c r="AC809" s="29"/>
      <c r="AD809" s="29"/>
      <c r="AE809" s="29"/>
      <c r="AF809" s="29"/>
      <c r="AG809" s="29"/>
      <c r="AH809" s="29"/>
      <c r="AI809" s="29"/>
    </row>
    <row r="810" spans="1:35" x14ac:dyDescent="0.2">
      <c r="A810" s="29"/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  <c r="Z810" s="29"/>
      <c r="AA810" s="29"/>
      <c r="AB810" s="29"/>
      <c r="AC810" s="29"/>
      <c r="AD810" s="29"/>
      <c r="AE810" s="29"/>
      <c r="AF810" s="29"/>
      <c r="AG810" s="29"/>
      <c r="AH810" s="29"/>
      <c r="AI810" s="29"/>
    </row>
    <row r="811" spans="1:35" x14ac:dyDescent="0.2">
      <c r="A811" s="29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  <c r="Z811" s="29"/>
      <c r="AA811" s="29"/>
      <c r="AB811" s="29"/>
      <c r="AC811" s="29"/>
      <c r="AD811" s="29"/>
      <c r="AE811" s="29"/>
      <c r="AF811" s="29"/>
      <c r="AG811" s="29"/>
      <c r="AH811" s="29"/>
      <c r="AI811" s="29"/>
    </row>
    <row r="812" spans="1:35" x14ac:dyDescent="0.2">
      <c r="A812" s="29"/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  <c r="Z812" s="29"/>
      <c r="AA812" s="29"/>
      <c r="AB812" s="29"/>
      <c r="AC812" s="29"/>
      <c r="AD812" s="29"/>
      <c r="AE812" s="29"/>
      <c r="AF812" s="29"/>
      <c r="AG812" s="29"/>
      <c r="AH812" s="29"/>
      <c r="AI812" s="29"/>
    </row>
    <row r="813" spans="1:35" x14ac:dyDescent="0.2">
      <c r="A813" s="29"/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  <c r="Z813" s="29"/>
      <c r="AA813" s="29"/>
      <c r="AB813" s="29"/>
      <c r="AC813" s="29"/>
      <c r="AD813" s="29"/>
      <c r="AE813" s="29"/>
      <c r="AF813" s="29"/>
      <c r="AG813" s="29"/>
      <c r="AH813" s="29"/>
      <c r="AI813" s="29"/>
    </row>
    <row r="814" spans="1:35" x14ac:dyDescent="0.2">
      <c r="A814" s="29"/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9"/>
      <c r="Z814" s="29"/>
      <c r="AA814" s="29"/>
      <c r="AB814" s="29"/>
      <c r="AC814" s="29"/>
      <c r="AD814" s="29"/>
      <c r="AE814" s="29"/>
      <c r="AF814" s="29"/>
      <c r="AG814" s="29"/>
      <c r="AH814" s="29"/>
      <c r="AI814" s="29"/>
    </row>
    <row r="815" spans="1:35" x14ac:dyDescent="0.2">
      <c r="A815" s="29"/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  <c r="AA815" s="29"/>
      <c r="AB815" s="29"/>
      <c r="AC815" s="29"/>
      <c r="AD815" s="29"/>
      <c r="AE815" s="29"/>
      <c r="AF815" s="29"/>
      <c r="AG815" s="29"/>
      <c r="AH815" s="29"/>
      <c r="AI815" s="29"/>
    </row>
    <row r="816" spans="1:35" x14ac:dyDescent="0.2">
      <c r="A816" s="29"/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  <c r="Z816" s="29"/>
      <c r="AA816" s="29"/>
      <c r="AB816" s="29"/>
      <c r="AC816" s="29"/>
      <c r="AD816" s="29"/>
      <c r="AE816" s="29"/>
      <c r="AF816" s="29"/>
      <c r="AG816" s="29"/>
      <c r="AH816" s="29"/>
      <c r="AI816" s="29"/>
    </row>
    <row r="817" spans="1:35" x14ac:dyDescent="0.2">
      <c r="A817" s="29"/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  <c r="Z817" s="29"/>
      <c r="AA817" s="29"/>
      <c r="AB817" s="29"/>
      <c r="AC817" s="29"/>
      <c r="AD817" s="29"/>
      <c r="AE817" s="29"/>
      <c r="AF817" s="29"/>
      <c r="AG817" s="29"/>
      <c r="AH817" s="29"/>
      <c r="AI817" s="29"/>
    </row>
    <row r="818" spans="1:35" x14ac:dyDescent="0.2">
      <c r="A818" s="29"/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  <c r="Z818" s="29"/>
      <c r="AA818" s="29"/>
      <c r="AB818" s="29"/>
      <c r="AC818" s="29"/>
      <c r="AD818" s="29"/>
      <c r="AE818" s="29"/>
      <c r="AF818" s="29"/>
      <c r="AG818" s="29"/>
      <c r="AH818" s="29"/>
      <c r="AI818" s="29"/>
    </row>
    <row r="819" spans="1:35" x14ac:dyDescent="0.2">
      <c r="A819" s="29"/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  <c r="Z819" s="29"/>
      <c r="AA819" s="29"/>
      <c r="AB819" s="29"/>
      <c r="AC819" s="29"/>
      <c r="AD819" s="29"/>
      <c r="AE819" s="29"/>
      <c r="AF819" s="29"/>
      <c r="AG819" s="29"/>
      <c r="AH819" s="29"/>
      <c r="AI819" s="29"/>
    </row>
    <row r="820" spans="1:35" x14ac:dyDescent="0.2">
      <c r="A820" s="29"/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  <c r="Z820" s="29"/>
      <c r="AA820" s="29"/>
      <c r="AB820" s="29"/>
      <c r="AC820" s="29"/>
      <c r="AD820" s="29"/>
      <c r="AE820" s="29"/>
      <c r="AF820" s="29"/>
      <c r="AG820" s="29"/>
      <c r="AH820" s="29"/>
      <c r="AI820" s="29"/>
    </row>
    <row r="821" spans="1:35" x14ac:dyDescent="0.2">
      <c r="A821" s="29"/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  <c r="Z821" s="29"/>
      <c r="AA821" s="29"/>
      <c r="AB821" s="29"/>
      <c r="AC821" s="29"/>
      <c r="AD821" s="29"/>
      <c r="AE821" s="29"/>
      <c r="AF821" s="29"/>
      <c r="AG821" s="29"/>
      <c r="AH821" s="29"/>
      <c r="AI821" s="29"/>
    </row>
    <row r="822" spans="1:35" x14ac:dyDescent="0.2">
      <c r="A822" s="29"/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  <c r="Z822" s="29"/>
      <c r="AA822" s="29"/>
      <c r="AB822" s="29"/>
      <c r="AC822" s="29"/>
      <c r="AD822" s="29"/>
      <c r="AE822" s="29"/>
      <c r="AF822" s="29"/>
      <c r="AG822" s="29"/>
      <c r="AH822" s="29"/>
      <c r="AI822" s="29"/>
    </row>
    <row r="823" spans="1:35" x14ac:dyDescent="0.2">
      <c r="A823" s="29"/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Z823" s="29"/>
      <c r="AA823" s="29"/>
      <c r="AB823" s="29"/>
      <c r="AC823" s="29"/>
      <c r="AD823" s="29"/>
      <c r="AE823" s="29"/>
      <c r="AF823" s="29"/>
      <c r="AG823" s="29"/>
      <c r="AH823" s="29"/>
      <c r="AI823" s="29"/>
    </row>
    <row r="824" spans="1:35" x14ac:dyDescent="0.2">
      <c r="A824" s="29"/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29"/>
      <c r="AA824" s="29"/>
      <c r="AB824" s="29"/>
      <c r="AC824" s="29"/>
      <c r="AD824" s="29"/>
      <c r="AE824" s="29"/>
      <c r="AF824" s="29"/>
      <c r="AG824" s="29"/>
      <c r="AH824" s="29"/>
      <c r="AI824" s="29"/>
    </row>
    <row r="825" spans="1:35" x14ac:dyDescent="0.2">
      <c r="A825" s="29"/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  <c r="AA825" s="29"/>
      <c r="AB825" s="29"/>
      <c r="AC825" s="29"/>
      <c r="AD825" s="29"/>
      <c r="AE825" s="29"/>
      <c r="AF825" s="29"/>
      <c r="AG825" s="29"/>
      <c r="AH825" s="29"/>
      <c r="AI825" s="29"/>
    </row>
    <row r="826" spans="1:35" x14ac:dyDescent="0.2">
      <c r="A826" s="29"/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  <c r="Z826" s="29"/>
      <c r="AA826" s="29"/>
      <c r="AB826" s="29"/>
      <c r="AC826" s="29"/>
      <c r="AD826" s="29"/>
      <c r="AE826" s="29"/>
      <c r="AF826" s="29"/>
      <c r="AG826" s="29"/>
      <c r="AH826" s="29"/>
      <c r="AI826" s="29"/>
    </row>
    <row r="827" spans="1:35" x14ac:dyDescent="0.2">
      <c r="A827" s="29"/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  <c r="Z827" s="29"/>
      <c r="AA827" s="29"/>
      <c r="AB827" s="29"/>
      <c r="AC827" s="29"/>
      <c r="AD827" s="29"/>
      <c r="AE827" s="29"/>
      <c r="AF827" s="29"/>
      <c r="AG827" s="29"/>
      <c r="AH827" s="29"/>
      <c r="AI827" s="29"/>
    </row>
    <row r="828" spans="1:35" x14ac:dyDescent="0.2">
      <c r="A828" s="29"/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  <c r="Z828" s="29"/>
      <c r="AA828" s="29"/>
      <c r="AB828" s="29"/>
      <c r="AC828" s="29"/>
      <c r="AD828" s="29"/>
      <c r="AE828" s="29"/>
      <c r="AF828" s="29"/>
      <c r="AG828" s="29"/>
      <c r="AH828" s="29"/>
      <c r="AI828" s="29"/>
    </row>
    <row r="829" spans="1:35" x14ac:dyDescent="0.2">
      <c r="A829" s="29"/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  <c r="Z829" s="29"/>
      <c r="AA829" s="29"/>
      <c r="AB829" s="29"/>
      <c r="AC829" s="29"/>
      <c r="AD829" s="29"/>
      <c r="AE829" s="29"/>
      <c r="AF829" s="29"/>
      <c r="AG829" s="29"/>
      <c r="AH829" s="29"/>
      <c r="AI829" s="29"/>
    </row>
    <row r="830" spans="1:35" x14ac:dyDescent="0.2">
      <c r="A830" s="29"/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  <c r="Z830" s="29"/>
      <c r="AA830" s="29"/>
      <c r="AB830" s="29"/>
      <c r="AC830" s="29"/>
      <c r="AD830" s="29"/>
      <c r="AE830" s="29"/>
      <c r="AF830" s="29"/>
      <c r="AG830" s="29"/>
      <c r="AH830" s="29"/>
      <c r="AI830" s="29"/>
    </row>
    <row r="831" spans="1:35" x14ac:dyDescent="0.2">
      <c r="A831" s="29"/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  <c r="Z831" s="29"/>
      <c r="AA831" s="29"/>
      <c r="AB831" s="29"/>
      <c r="AC831" s="29"/>
      <c r="AD831" s="29"/>
      <c r="AE831" s="29"/>
      <c r="AF831" s="29"/>
      <c r="AG831" s="29"/>
      <c r="AH831" s="29"/>
      <c r="AI831" s="29"/>
    </row>
    <row r="832" spans="1:35" x14ac:dyDescent="0.2">
      <c r="A832" s="29"/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  <c r="Z832" s="29"/>
      <c r="AA832" s="29"/>
      <c r="AB832" s="29"/>
      <c r="AC832" s="29"/>
      <c r="AD832" s="29"/>
      <c r="AE832" s="29"/>
      <c r="AF832" s="29"/>
      <c r="AG832" s="29"/>
      <c r="AH832" s="29"/>
      <c r="AI832" s="29"/>
    </row>
    <row r="833" spans="1:35" x14ac:dyDescent="0.2">
      <c r="A833" s="29"/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  <c r="Z833" s="29"/>
      <c r="AA833" s="29"/>
      <c r="AB833" s="29"/>
      <c r="AC833" s="29"/>
      <c r="AD833" s="29"/>
      <c r="AE833" s="29"/>
      <c r="AF833" s="29"/>
      <c r="AG833" s="29"/>
      <c r="AH833" s="29"/>
      <c r="AI833" s="29"/>
    </row>
    <row r="834" spans="1:35" x14ac:dyDescent="0.2">
      <c r="A834" s="29"/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29"/>
      <c r="Z834" s="29"/>
      <c r="AA834" s="29"/>
      <c r="AB834" s="29"/>
      <c r="AC834" s="29"/>
      <c r="AD834" s="29"/>
      <c r="AE834" s="29"/>
      <c r="AF834" s="29"/>
      <c r="AG834" s="29"/>
      <c r="AH834" s="29"/>
      <c r="AI834" s="29"/>
    </row>
    <row r="835" spans="1:35" x14ac:dyDescent="0.2">
      <c r="A835" s="29"/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  <c r="Z835" s="29"/>
      <c r="AA835" s="29"/>
      <c r="AB835" s="29"/>
      <c r="AC835" s="29"/>
      <c r="AD835" s="29"/>
      <c r="AE835" s="29"/>
      <c r="AF835" s="29"/>
      <c r="AG835" s="29"/>
      <c r="AH835" s="29"/>
      <c r="AI835" s="29"/>
    </row>
    <row r="836" spans="1:35" x14ac:dyDescent="0.2">
      <c r="A836" s="29"/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  <c r="Z836" s="29"/>
      <c r="AA836" s="29"/>
      <c r="AB836" s="29"/>
      <c r="AC836" s="29"/>
      <c r="AD836" s="29"/>
      <c r="AE836" s="29"/>
      <c r="AF836" s="29"/>
      <c r="AG836" s="29"/>
      <c r="AH836" s="29"/>
      <c r="AI836" s="29"/>
    </row>
    <row r="837" spans="1:35" x14ac:dyDescent="0.2">
      <c r="A837" s="29"/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  <c r="AA837" s="29"/>
      <c r="AB837" s="29"/>
      <c r="AC837" s="29"/>
      <c r="AD837" s="29"/>
      <c r="AE837" s="29"/>
      <c r="AF837" s="29"/>
      <c r="AG837" s="29"/>
      <c r="AH837" s="29"/>
      <c r="AI837" s="29"/>
    </row>
    <row r="838" spans="1:35" x14ac:dyDescent="0.2">
      <c r="A838" s="29"/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  <c r="AA838" s="29"/>
      <c r="AB838" s="29"/>
      <c r="AC838" s="29"/>
      <c r="AD838" s="29"/>
      <c r="AE838" s="29"/>
      <c r="AF838" s="29"/>
      <c r="AG838" s="29"/>
      <c r="AH838" s="29"/>
      <c r="AI838" s="29"/>
    </row>
    <row r="839" spans="1:35" x14ac:dyDescent="0.2">
      <c r="A839" s="29"/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  <c r="AA839" s="29"/>
      <c r="AB839" s="29"/>
      <c r="AC839" s="29"/>
      <c r="AD839" s="29"/>
      <c r="AE839" s="29"/>
      <c r="AF839" s="29"/>
      <c r="AG839" s="29"/>
      <c r="AH839" s="29"/>
      <c r="AI839" s="29"/>
    </row>
    <row r="840" spans="1:35" x14ac:dyDescent="0.2">
      <c r="A840" s="29"/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  <c r="AA840" s="29"/>
      <c r="AB840" s="29"/>
      <c r="AC840" s="29"/>
      <c r="AD840" s="29"/>
      <c r="AE840" s="29"/>
      <c r="AF840" s="29"/>
      <c r="AG840" s="29"/>
      <c r="AH840" s="29"/>
      <c r="AI840" s="29"/>
    </row>
    <row r="841" spans="1:35" x14ac:dyDescent="0.2">
      <c r="A841" s="29"/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  <c r="AA841" s="29"/>
      <c r="AB841" s="29"/>
      <c r="AC841" s="29"/>
      <c r="AD841" s="29"/>
      <c r="AE841" s="29"/>
      <c r="AF841" s="29"/>
      <c r="AG841" s="29"/>
      <c r="AH841" s="29"/>
      <c r="AI841" s="29"/>
    </row>
    <row r="842" spans="1:35" x14ac:dyDescent="0.2">
      <c r="A842" s="29"/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  <c r="AA842" s="29"/>
      <c r="AB842" s="29"/>
      <c r="AC842" s="29"/>
      <c r="AD842" s="29"/>
      <c r="AE842" s="29"/>
      <c r="AF842" s="29"/>
      <c r="AG842" s="29"/>
      <c r="AH842" s="29"/>
      <c r="AI842" s="29"/>
    </row>
    <row r="843" spans="1:35" x14ac:dyDescent="0.2">
      <c r="A843" s="29"/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29"/>
      <c r="AA843" s="29"/>
      <c r="AB843" s="29"/>
      <c r="AC843" s="29"/>
      <c r="AD843" s="29"/>
      <c r="AE843" s="29"/>
      <c r="AF843" s="29"/>
      <c r="AG843" s="29"/>
      <c r="AH843" s="29"/>
      <c r="AI843" s="29"/>
    </row>
    <row r="844" spans="1:35" x14ac:dyDescent="0.2">
      <c r="A844" s="29"/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  <c r="AA844" s="29"/>
      <c r="AB844" s="29"/>
      <c r="AC844" s="29"/>
      <c r="AD844" s="29"/>
      <c r="AE844" s="29"/>
      <c r="AF844" s="29"/>
      <c r="AG844" s="29"/>
      <c r="AH844" s="29"/>
      <c r="AI844" s="29"/>
    </row>
    <row r="845" spans="1:35" x14ac:dyDescent="0.2">
      <c r="A845" s="29"/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9"/>
      <c r="Z845" s="29"/>
      <c r="AA845" s="29"/>
      <c r="AB845" s="29"/>
      <c r="AC845" s="29"/>
      <c r="AD845" s="29"/>
      <c r="AE845" s="29"/>
      <c r="AF845" s="29"/>
      <c r="AG845" s="29"/>
      <c r="AH845" s="29"/>
      <c r="AI845" s="29"/>
    </row>
    <row r="846" spans="1:35" x14ac:dyDescent="0.2">
      <c r="A846" s="29"/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  <c r="AA846" s="29"/>
      <c r="AB846" s="29"/>
      <c r="AC846" s="29"/>
      <c r="AD846" s="29"/>
      <c r="AE846" s="29"/>
      <c r="AF846" s="29"/>
      <c r="AG846" s="29"/>
      <c r="AH846" s="29"/>
      <c r="AI846" s="29"/>
    </row>
    <row r="847" spans="1:35" x14ac:dyDescent="0.2">
      <c r="A847" s="29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  <c r="Z847" s="29"/>
      <c r="AA847" s="29"/>
      <c r="AB847" s="29"/>
      <c r="AC847" s="29"/>
      <c r="AD847" s="29"/>
      <c r="AE847" s="29"/>
      <c r="AF847" s="29"/>
      <c r="AG847" s="29"/>
      <c r="AH847" s="29"/>
      <c r="AI847" s="29"/>
    </row>
    <row r="848" spans="1:35" x14ac:dyDescent="0.2">
      <c r="A848" s="29"/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29"/>
      <c r="Z848" s="29"/>
      <c r="AA848" s="29"/>
      <c r="AB848" s="29"/>
      <c r="AC848" s="29"/>
      <c r="AD848" s="29"/>
      <c r="AE848" s="29"/>
      <c r="AF848" s="29"/>
      <c r="AG848" s="29"/>
      <c r="AH848" s="29"/>
      <c r="AI848" s="29"/>
    </row>
    <row r="849" spans="1:35" x14ac:dyDescent="0.2">
      <c r="A849" s="29"/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  <c r="Z849" s="29"/>
      <c r="AA849" s="29"/>
      <c r="AB849" s="29"/>
      <c r="AC849" s="29"/>
      <c r="AD849" s="29"/>
      <c r="AE849" s="29"/>
      <c r="AF849" s="29"/>
      <c r="AG849" s="29"/>
      <c r="AH849" s="29"/>
      <c r="AI849" s="29"/>
    </row>
    <row r="850" spans="1:35" x14ac:dyDescent="0.2">
      <c r="A850" s="29"/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  <c r="AA850" s="29"/>
      <c r="AB850" s="29"/>
      <c r="AC850" s="29"/>
      <c r="AD850" s="29"/>
      <c r="AE850" s="29"/>
      <c r="AF850" s="29"/>
      <c r="AG850" s="29"/>
      <c r="AH850" s="29"/>
      <c r="AI850" s="29"/>
    </row>
    <row r="851" spans="1:35" x14ac:dyDescent="0.2">
      <c r="A851" s="29"/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  <c r="Z851" s="29"/>
      <c r="AA851" s="29"/>
      <c r="AB851" s="29"/>
      <c r="AC851" s="29"/>
      <c r="AD851" s="29"/>
      <c r="AE851" s="29"/>
      <c r="AF851" s="29"/>
      <c r="AG851" s="29"/>
      <c r="AH851" s="29"/>
      <c r="AI851" s="29"/>
    </row>
    <row r="852" spans="1:35" x14ac:dyDescent="0.2">
      <c r="A852" s="29"/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  <c r="AA852" s="29"/>
      <c r="AB852" s="29"/>
      <c r="AC852" s="29"/>
      <c r="AD852" s="29"/>
      <c r="AE852" s="29"/>
      <c r="AF852" s="29"/>
      <c r="AG852" s="29"/>
      <c r="AH852" s="29"/>
      <c r="AI852" s="29"/>
    </row>
    <row r="853" spans="1:35" x14ac:dyDescent="0.2">
      <c r="A853" s="29"/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29"/>
      <c r="Z853" s="29"/>
      <c r="AA853" s="29"/>
      <c r="AB853" s="29"/>
      <c r="AC853" s="29"/>
      <c r="AD853" s="29"/>
      <c r="AE853" s="29"/>
      <c r="AF853" s="29"/>
      <c r="AG853" s="29"/>
      <c r="AH853" s="29"/>
      <c r="AI853" s="29"/>
    </row>
    <row r="854" spans="1:35" x14ac:dyDescent="0.2">
      <c r="A854" s="29"/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W854" s="29"/>
      <c r="X854" s="29"/>
      <c r="Y854" s="29"/>
      <c r="Z854" s="29"/>
      <c r="AA854" s="29"/>
      <c r="AB854" s="29"/>
      <c r="AC854" s="29"/>
      <c r="AD854" s="29"/>
      <c r="AE854" s="29"/>
      <c r="AF854" s="29"/>
      <c r="AG854" s="29"/>
      <c r="AH854" s="29"/>
      <c r="AI854" s="29"/>
    </row>
    <row r="855" spans="1:35" x14ac:dyDescent="0.2">
      <c r="A855" s="29"/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29"/>
      <c r="Z855" s="29"/>
      <c r="AA855" s="29"/>
      <c r="AB855" s="29"/>
      <c r="AC855" s="29"/>
      <c r="AD855" s="29"/>
      <c r="AE855" s="29"/>
      <c r="AF855" s="29"/>
      <c r="AG855" s="29"/>
      <c r="AH855" s="29"/>
      <c r="AI855" s="29"/>
    </row>
    <row r="856" spans="1:35" x14ac:dyDescent="0.2">
      <c r="A856" s="29"/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  <c r="AA856" s="29"/>
      <c r="AB856" s="29"/>
      <c r="AC856" s="29"/>
      <c r="AD856" s="29"/>
      <c r="AE856" s="29"/>
      <c r="AF856" s="29"/>
      <c r="AG856" s="29"/>
      <c r="AH856" s="29"/>
      <c r="AI856" s="29"/>
    </row>
    <row r="857" spans="1:35" x14ac:dyDescent="0.2">
      <c r="A857" s="29"/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29"/>
      <c r="Z857" s="29"/>
      <c r="AA857" s="29"/>
      <c r="AB857" s="29"/>
      <c r="AC857" s="29"/>
      <c r="AD857" s="29"/>
      <c r="AE857" s="29"/>
      <c r="AF857" s="29"/>
      <c r="AG857" s="29"/>
      <c r="AH857" s="29"/>
      <c r="AI857" s="29"/>
    </row>
    <row r="858" spans="1:35" x14ac:dyDescent="0.2">
      <c r="A858" s="29"/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W858" s="29"/>
      <c r="X858" s="29"/>
      <c r="Y858" s="29"/>
      <c r="Z858" s="29"/>
      <c r="AA858" s="29"/>
      <c r="AB858" s="29"/>
      <c r="AC858" s="29"/>
      <c r="AD858" s="29"/>
      <c r="AE858" s="29"/>
      <c r="AF858" s="29"/>
      <c r="AG858" s="29"/>
      <c r="AH858" s="29"/>
      <c r="AI858" s="29"/>
    </row>
    <row r="859" spans="1:35" x14ac:dyDescent="0.2">
      <c r="A859" s="29"/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29"/>
      <c r="Z859" s="29"/>
      <c r="AA859" s="29"/>
      <c r="AB859" s="29"/>
      <c r="AC859" s="29"/>
      <c r="AD859" s="29"/>
      <c r="AE859" s="29"/>
      <c r="AF859" s="29"/>
      <c r="AG859" s="29"/>
      <c r="AH859" s="29"/>
      <c r="AI859" s="29"/>
    </row>
    <row r="860" spans="1:35" x14ac:dyDescent="0.2">
      <c r="A860" s="29"/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29"/>
      <c r="Z860" s="29"/>
      <c r="AA860" s="29"/>
      <c r="AB860" s="29"/>
      <c r="AC860" s="29"/>
      <c r="AD860" s="29"/>
      <c r="AE860" s="29"/>
      <c r="AF860" s="29"/>
      <c r="AG860" s="29"/>
      <c r="AH860" s="29"/>
      <c r="AI860" s="29"/>
    </row>
    <row r="861" spans="1:35" x14ac:dyDescent="0.2">
      <c r="A861" s="29"/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29"/>
      <c r="Z861" s="29"/>
      <c r="AA861" s="29"/>
      <c r="AB861" s="29"/>
      <c r="AC861" s="29"/>
      <c r="AD861" s="29"/>
      <c r="AE861" s="29"/>
      <c r="AF861" s="29"/>
      <c r="AG861" s="29"/>
      <c r="AH861" s="29"/>
      <c r="AI861" s="29"/>
    </row>
    <row r="862" spans="1:35" x14ac:dyDescent="0.2">
      <c r="A862" s="29"/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W862" s="29"/>
      <c r="X862" s="29"/>
      <c r="Y862" s="29"/>
      <c r="Z862" s="29"/>
      <c r="AA862" s="29"/>
      <c r="AB862" s="29"/>
      <c r="AC862" s="29"/>
      <c r="AD862" s="29"/>
      <c r="AE862" s="29"/>
      <c r="AF862" s="29"/>
      <c r="AG862" s="29"/>
      <c r="AH862" s="29"/>
      <c r="AI862" s="29"/>
    </row>
    <row r="863" spans="1:35" x14ac:dyDescent="0.2">
      <c r="A863" s="29"/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  <c r="Z863" s="29"/>
      <c r="AA863" s="29"/>
      <c r="AB863" s="29"/>
      <c r="AC863" s="29"/>
      <c r="AD863" s="29"/>
      <c r="AE863" s="29"/>
      <c r="AF863" s="29"/>
      <c r="AG863" s="29"/>
      <c r="AH863" s="29"/>
      <c r="AI863" s="29"/>
    </row>
    <row r="864" spans="1:35" x14ac:dyDescent="0.2">
      <c r="A864" s="29"/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9"/>
      <c r="Z864" s="29"/>
      <c r="AA864" s="29"/>
      <c r="AB864" s="29"/>
      <c r="AC864" s="29"/>
      <c r="AD864" s="29"/>
      <c r="AE864" s="29"/>
      <c r="AF864" s="29"/>
      <c r="AG864" s="29"/>
      <c r="AH864" s="29"/>
      <c r="AI864" s="29"/>
    </row>
    <row r="865" spans="1:35" x14ac:dyDescent="0.2">
      <c r="A865" s="29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W865" s="29"/>
      <c r="X865" s="29"/>
      <c r="Y865" s="29"/>
      <c r="Z865" s="29"/>
      <c r="AA865" s="29"/>
      <c r="AB865" s="29"/>
      <c r="AC865" s="29"/>
      <c r="AD865" s="29"/>
      <c r="AE865" s="29"/>
      <c r="AF865" s="29"/>
      <c r="AG865" s="29"/>
      <c r="AH865" s="29"/>
      <c r="AI865" s="29"/>
    </row>
    <row r="866" spans="1:35" x14ac:dyDescent="0.2">
      <c r="A866" s="29"/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29"/>
      <c r="Z866" s="29"/>
      <c r="AA866" s="29"/>
      <c r="AB866" s="29"/>
      <c r="AC866" s="29"/>
      <c r="AD866" s="29"/>
      <c r="AE866" s="29"/>
      <c r="AF866" s="29"/>
      <c r="AG866" s="29"/>
      <c r="AH866" s="29"/>
      <c r="AI866" s="29"/>
    </row>
    <row r="867" spans="1:35" x14ac:dyDescent="0.2">
      <c r="A867" s="29"/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W867" s="29"/>
      <c r="X867" s="29"/>
      <c r="Y867" s="29"/>
      <c r="Z867" s="29"/>
      <c r="AA867" s="29"/>
      <c r="AB867" s="29"/>
      <c r="AC867" s="29"/>
      <c r="AD867" s="29"/>
      <c r="AE867" s="29"/>
      <c r="AF867" s="29"/>
      <c r="AG867" s="29"/>
      <c r="AH867" s="29"/>
      <c r="AI867" s="29"/>
    </row>
    <row r="868" spans="1:35" x14ac:dyDescent="0.2">
      <c r="A868" s="29"/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W868" s="29"/>
      <c r="X868" s="29"/>
      <c r="Y868" s="29"/>
      <c r="Z868" s="29"/>
      <c r="AA868" s="29"/>
      <c r="AB868" s="29"/>
      <c r="AC868" s="29"/>
      <c r="AD868" s="29"/>
      <c r="AE868" s="29"/>
      <c r="AF868" s="29"/>
      <c r="AG868" s="29"/>
      <c r="AH868" s="29"/>
      <c r="AI868" s="29"/>
    </row>
    <row r="869" spans="1:35" x14ac:dyDescent="0.2">
      <c r="A869" s="29"/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W869" s="29"/>
      <c r="X869" s="29"/>
      <c r="Y869" s="29"/>
      <c r="Z869" s="29"/>
      <c r="AA869" s="29"/>
      <c r="AB869" s="29"/>
      <c r="AC869" s="29"/>
      <c r="AD869" s="29"/>
      <c r="AE869" s="29"/>
      <c r="AF869" s="29"/>
      <c r="AG869" s="29"/>
      <c r="AH869" s="29"/>
      <c r="AI869" s="29"/>
    </row>
    <row r="870" spans="1:35" x14ac:dyDescent="0.2">
      <c r="A870" s="29"/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W870" s="29"/>
      <c r="X870" s="29"/>
      <c r="Y870" s="29"/>
      <c r="Z870" s="29"/>
      <c r="AA870" s="29"/>
      <c r="AB870" s="29"/>
      <c r="AC870" s="29"/>
      <c r="AD870" s="29"/>
      <c r="AE870" s="29"/>
      <c r="AF870" s="29"/>
      <c r="AG870" s="29"/>
      <c r="AH870" s="29"/>
      <c r="AI870" s="29"/>
    </row>
    <row r="871" spans="1:35" x14ac:dyDescent="0.2">
      <c r="A871" s="29"/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W871" s="29"/>
      <c r="X871" s="29"/>
      <c r="Y871" s="29"/>
      <c r="Z871" s="29"/>
      <c r="AA871" s="29"/>
      <c r="AB871" s="29"/>
      <c r="AC871" s="29"/>
      <c r="AD871" s="29"/>
      <c r="AE871" s="29"/>
      <c r="AF871" s="29"/>
      <c r="AG871" s="29"/>
      <c r="AH871" s="29"/>
      <c r="AI871" s="29"/>
    </row>
    <row r="872" spans="1:35" x14ac:dyDescent="0.2">
      <c r="A872" s="29"/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  <c r="Z872" s="29"/>
      <c r="AA872" s="29"/>
      <c r="AB872" s="29"/>
      <c r="AC872" s="29"/>
      <c r="AD872" s="29"/>
      <c r="AE872" s="29"/>
      <c r="AF872" s="29"/>
      <c r="AG872" s="29"/>
      <c r="AH872" s="29"/>
      <c r="AI872" s="29"/>
    </row>
    <row r="873" spans="1:35" x14ac:dyDescent="0.2">
      <c r="A873" s="29"/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W873" s="29"/>
      <c r="X873" s="29"/>
      <c r="Y873" s="29"/>
      <c r="Z873" s="29"/>
      <c r="AA873" s="29"/>
      <c r="AB873" s="29"/>
      <c r="AC873" s="29"/>
      <c r="AD873" s="29"/>
      <c r="AE873" s="29"/>
      <c r="AF873" s="29"/>
      <c r="AG873" s="29"/>
      <c r="AH873" s="29"/>
      <c r="AI873" s="29"/>
    </row>
    <row r="874" spans="1:35" x14ac:dyDescent="0.2">
      <c r="A874" s="29"/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W874" s="29"/>
      <c r="X874" s="29"/>
      <c r="Y874" s="29"/>
      <c r="Z874" s="29"/>
      <c r="AA874" s="29"/>
      <c r="AB874" s="29"/>
      <c r="AC874" s="29"/>
      <c r="AD874" s="29"/>
      <c r="AE874" s="29"/>
      <c r="AF874" s="29"/>
      <c r="AG874" s="29"/>
      <c r="AH874" s="29"/>
      <c r="AI874" s="29"/>
    </row>
    <row r="875" spans="1:35" x14ac:dyDescent="0.2">
      <c r="A875" s="29"/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W875" s="29"/>
      <c r="X875" s="29"/>
      <c r="Y875" s="29"/>
      <c r="Z875" s="29"/>
      <c r="AA875" s="29"/>
      <c r="AB875" s="29"/>
      <c r="AC875" s="29"/>
      <c r="AD875" s="29"/>
      <c r="AE875" s="29"/>
      <c r="AF875" s="29"/>
      <c r="AG875" s="29"/>
      <c r="AH875" s="29"/>
      <c r="AI875" s="29"/>
    </row>
    <row r="876" spans="1:35" x14ac:dyDescent="0.2">
      <c r="A876" s="29"/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W876" s="29"/>
      <c r="X876" s="29"/>
      <c r="Y876" s="29"/>
      <c r="Z876" s="29"/>
      <c r="AA876" s="29"/>
      <c r="AB876" s="29"/>
      <c r="AC876" s="29"/>
      <c r="AD876" s="29"/>
      <c r="AE876" s="29"/>
      <c r="AF876" s="29"/>
      <c r="AG876" s="29"/>
      <c r="AH876" s="29"/>
      <c r="AI876" s="29"/>
    </row>
    <row r="877" spans="1:35" x14ac:dyDescent="0.2">
      <c r="A877" s="29"/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29"/>
      <c r="Z877" s="29"/>
      <c r="AA877" s="29"/>
      <c r="AB877" s="29"/>
      <c r="AC877" s="29"/>
      <c r="AD877" s="29"/>
      <c r="AE877" s="29"/>
      <c r="AF877" s="29"/>
      <c r="AG877" s="29"/>
      <c r="AH877" s="29"/>
      <c r="AI877" s="29"/>
    </row>
    <row r="878" spans="1:35" x14ac:dyDescent="0.2">
      <c r="A878" s="29"/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W878" s="29"/>
      <c r="X878" s="29"/>
      <c r="Y878" s="29"/>
      <c r="Z878" s="29"/>
      <c r="AA878" s="29"/>
      <c r="AB878" s="29"/>
      <c r="AC878" s="29"/>
      <c r="AD878" s="29"/>
      <c r="AE878" s="29"/>
      <c r="AF878" s="29"/>
      <c r="AG878" s="29"/>
      <c r="AH878" s="29"/>
      <c r="AI878" s="29"/>
    </row>
    <row r="879" spans="1:35" x14ac:dyDescent="0.2">
      <c r="A879" s="29"/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  <c r="AA879" s="29"/>
      <c r="AB879" s="29"/>
      <c r="AC879" s="29"/>
      <c r="AD879" s="29"/>
      <c r="AE879" s="29"/>
      <c r="AF879" s="29"/>
      <c r="AG879" s="29"/>
      <c r="AH879" s="29"/>
      <c r="AI879" s="29"/>
    </row>
    <row r="880" spans="1:35" x14ac:dyDescent="0.2">
      <c r="A880" s="29"/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W880" s="29"/>
      <c r="X880" s="29"/>
      <c r="Y880" s="29"/>
      <c r="Z880" s="29"/>
      <c r="AA880" s="29"/>
      <c r="AB880" s="29"/>
      <c r="AC880" s="29"/>
      <c r="AD880" s="29"/>
      <c r="AE880" s="29"/>
      <c r="AF880" s="29"/>
      <c r="AG880" s="29"/>
      <c r="AH880" s="29"/>
      <c r="AI880" s="29"/>
    </row>
    <row r="881" spans="1:35" x14ac:dyDescent="0.2">
      <c r="A881" s="29"/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29"/>
      <c r="Z881" s="29"/>
      <c r="AA881" s="29"/>
      <c r="AB881" s="29"/>
      <c r="AC881" s="29"/>
      <c r="AD881" s="29"/>
      <c r="AE881" s="29"/>
      <c r="AF881" s="29"/>
      <c r="AG881" s="29"/>
      <c r="AH881" s="29"/>
      <c r="AI881" s="29"/>
    </row>
    <row r="882" spans="1:35" x14ac:dyDescent="0.2">
      <c r="A882" s="29"/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  <c r="Z882" s="29"/>
      <c r="AA882" s="29"/>
      <c r="AB882" s="29"/>
      <c r="AC882" s="29"/>
      <c r="AD882" s="29"/>
      <c r="AE882" s="29"/>
      <c r="AF882" s="29"/>
      <c r="AG882" s="29"/>
      <c r="AH882" s="29"/>
      <c r="AI882" s="29"/>
    </row>
    <row r="883" spans="1:35" x14ac:dyDescent="0.2">
      <c r="A883" s="29"/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W883" s="29"/>
      <c r="X883" s="29"/>
      <c r="Y883" s="29"/>
      <c r="Z883" s="29"/>
      <c r="AA883" s="29"/>
      <c r="AB883" s="29"/>
      <c r="AC883" s="29"/>
      <c r="AD883" s="29"/>
      <c r="AE883" s="29"/>
      <c r="AF883" s="29"/>
      <c r="AG883" s="29"/>
      <c r="AH883" s="29"/>
      <c r="AI883" s="29"/>
    </row>
    <row r="884" spans="1:35" x14ac:dyDescent="0.2">
      <c r="A884" s="29"/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29"/>
      <c r="Z884" s="29"/>
      <c r="AA884" s="29"/>
      <c r="AB884" s="29"/>
      <c r="AC884" s="29"/>
      <c r="AD884" s="29"/>
      <c r="AE884" s="29"/>
      <c r="AF884" s="29"/>
      <c r="AG884" s="29"/>
      <c r="AH884" s="29"/>
      <c r="AI884" s="29"/>
    </row>
    <row r="885" spans="1:35" x14ac:dyDescent="0.2">
      <c r="A885" s="29"/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  <c r="AA885" s="29"/>
      <c r="AB885" s="29"/>
      <c r="AC885" s="29"/>
      <c r="AD885" s="29"/>
      <c r="AE885" s="29"/>
      <c r="AF885" s="29"/>
      <c r="AG885" s="29"/>
      <c r="AH885" s="29"/>
      <c r="AI885" s="29"/>
    </row>
    <row r="886" spans="1:35" x14ac:dyDescent="0.2">
      <c r="A886" s="29"/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  <c r="AA886" s="29"/>
      <c r="AB886" s="29"/>
      <c r="AC886" s="29"/>
      <c r="AD886" s="29"/>
      <c r="AE886" s="29"/>
      <c r="AF886" s="29"/>
      <c r="AG886" s="29"/>
      <c r="AH886" s="29"/>
      <c r="AI886" s="29"/>
    </row>
    <row r="887" spans="1:35" x14ac:dyDescent="0.2">
      <c r="A887" s="29"/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  <c r="AA887" s="29"/>
      <c r="AB887" s="29"/>
      <c r="AC887" s="29"/>
      <c r="AD887" s="29"/>
      <c r="AE887" s="29"/>
      <c r="AF887" s="29"/>
      <c r="AG887" s="29"/>
      <c r="AH887" s="29"/>
      <c r="AI887" s="29"/>
    </row>
    <row r="888" spans="1:35" x14ac:dyDescent="0.2">
      <c r="A888" s="29"/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  <c r="Z888" s="29"/>
      <c r="AA888" s="29"/>
      <c r="AB888" s="29"/>
      <c r="AC888" s="29"/>
      <c r="AD888" s="29"/>
      <c r="AE888" s="29"/>
      <c r="AF888" s="29"/>
      <c r="AG888" s="29"/>
      <c r="AH888" s="29"/>
      <c r="AI888" s="29"/>
    </row>
    <row r="889" spans="1:35" x14ac:dyDescent="0.2">
      <c r="A889" s="29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  <c r="Z889" s="29"/>
      <c r="AA889" s="29"/>
      <c r="AB889" s="29"/>
      <c r="AC889" s="29"/>
      <c r="AD889" s="29"/>
      <c r="AE889" s="29"/>
      <c r="AF889" s="29"/>
      <c r="AG889" s="29"/>
      <c r="AH889" s="29"/>
      <c r="AI889" s="29"/>
    </row>
    <row r="890" spans="1:35" x14ac:dyDescent="0.2">
      <c r="A890" s="29"/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  <c r="Z890" s="29"/>
      <c r="AA890" s="29"/>
      <c r="AB890" s="29"/>
      <c r="AC890" s="29"/>
      <c r="AD890" s="29"/>
      <c r="AE890" s="29"/>
      <c r="AF890" s="29"/>
      <c r="AG890" s="29"/>
      <c r="AH890" s="29"/>
      <c r="AI890" s="29"/>
    </row>
    <row r="891" spans="1:35" x14ac:dyDescent="0.2">
      <c r="A891" s="29"/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  <c r="Z891" s="29"/>
      <c r="AA891" s="29"/>
      <c r="AB891" s="29"/>
      <c r="AC891" s="29"/>
      <c r="AD891" s="29"/>
      <c r="AE891" s="29"/>
      <c r="AF891" s="29"/>
      <c r="AG891" s="29"/>
      <c r="AH891" s="29"/>
      <c r="AI891" s="29"/>
    </row>
    <row r="892" spans="1:35" x14ac:dyDescent="0.2">
      <c r="A892" s="29"/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  <c r="Z892" s="29"/>
      <c r="AA892" s="29"/>
      <c r="AB892" s="29"/>
      <c r="AC892" s="29"/>
      <c r="AD892" s="29"/>
      <c r="AE892" s="29"/>
      <c r="AF892" s="29"/>
      <c r="AG892" s="29"/>
      <c r="AH892" s="29"/>
      <c r="AI892" s="29"/>
    </row>
    <row r="893" spans="1:35" x14ac:dyDescent="0.2">
      <c r="A893" s="29"/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W893" s="29"/>
      <c r="X893" s="29"/>
      <c r="Y893" s="29"/>
      <c r="Z893" s="29"/>
      <c r="AA893" s="29"/>
      <c r="AB893" s="29"/>
      <c r="AC893" s="29"/>
      <c r="AD893" s="29"/>
      <c r="AE893" s="29"/>
      <c r="AF893" s="29"/>
      <c r="AG893" s="29"/>
      <c r="AH893" s="29"/>
      <c r="AI893" s="29"/>
    </row>
    <row r="894" spans="1:35" x14ac:dyDescent="0.2">
      <c r="A894" s="29"/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9"/>
      <c r="Z894" s="29"/>
      <c r="AA894" s="29"/>
      <c r="AB894" s="29"/>
      <c r="AC894" s="29"/>
      <c r="AD894" s="29"/>
      <c r="AE894" s="29"/>
      <c r="AF894" s="29"/>
      <c r="AG894" s="29"/>
      <c r="AH894" s="29"/>
      <c r="AI894" s="29"/>
    </row>
    <row r="895" spans="1:35" x14ac:dyDescent="0.2">
      <c r="A895" s="29"/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  <c r="Z895" s="29"/>
      <c r="AA895" s="29"/>
      <c r="AB895" s="29"/>
      <c r="AC895" s="29"/>
      <c r="AD895" s="29"/>
      <c r="AE895" s="29"/>
      <c r="AF895" s="29"/>
      <c r="AG895" s="29"/>
      <c r="AH895" s="29"/>
      <c r="AI895" s="29"/>
    </row>
    <row r="896" spans="1:35" x14ac:dyDescent="0.2">
      <c r="A896" s="29"/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  <c r="Z896" s="29"/>
      <c r="AA896" s="29"/>
      <c r="AB896" s="29"/>
      <c r="AC896" s="29"/>
      <c r="AD896" s="29"/>
      <c r="AE896" s="29"/>
      <c r="AF896" s="29"/>
      <c r="AG896" s="29"/>
      <c r="AH896" s="29"/>
      <c r="AI896" s="29"/>
    </row>
    <row r="897" spans="1:35" x14ac:dyDescent="0.2">
      <c r="A897" s="29"/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29"/>
      <c r="Z897" s="29"/>
      <c r="AA897" s="29"/>
      <c r="AB897" s="29"/>
      <c r="AC897" s="29"/>
      <c r="AD897" s="29"/>
      <c r="AE897" s="29"/>
      <c r="AF897" s="29"/>
      <c r="AG897" s="29"/>
      <c r="AH897" s="29"/>
      <c r="AI897" s="29"/>
    </row>
    <row r="898" spans="1:35" x14ac:dyDescent="0.2">
      <c r="A898" s="29"/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9"/>
      <c r="AA898" s="29"/>
      <c r="AB898" s="29"/>
      <c r="AC898" s="29"/>
      <c r="AD898" s="29"/>
      <c r="AE898" s="29"/>
      <c r="AF898" s="29"/>
      <c r="AG898" s="29"/>
      <c r="AH898" s="29"/>
      <c r="AI898" s="29"/>
    </row>
    <row r="899" spans="1:35" x14ac:dyDescent="0.2">
      <c r="A899" s="29"/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  <c r="Z899" s="29"/>
      <c r="AA899" s="29"/>
      <c r="AB899" s="29"/>
      <c r="AC899" s="29"/>
      <c r="AD899" s="29"/>
      <c r="AE899" s="29"/>
      <c r="AF899" s="29"/>
      <c r="AG899" s="29"/>
      <c r="AH899" s="29"/>
      <c r="AI899" s="29"/>
    </row>
    <row r="900" spans="1:35" x14ac:dyDescent="0.2">
      <c r="A900" s="29"/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  <c r="Z900" s="29"/>
      <c r="AA900" s="29"/>
      <c r="AB900" s="29"/>
      <c r="AC900" s="29"/>
      <c r="AD900" s="29"/>
      <c r="AE900" s="29"/>
      <c r="AF900" s="29"/>
      <c r="AG900" s="29"/>
      <c r="AH900" s="29"/>
      <c r="AI900" s="29"/>
    </row>
    <row r="901" spans="1:35" x14ac:dyDescent="0.2">
      <c r="A901" s="29"/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  <c r="Z901" s="29"/>
      <c r="AA901" s="29"/>
      <c r="AB901" s="29"/>
      <c r="AC901" s="29"/>
      <c r="AD901" s="29"/>
      <c r="AE901" s="29"/>
      <c r="AF901" s="29"/>
      <c r="AG901" s="29"/>
      <c r="AH901" s="29"/>
      <c r="AI901" s="29"/>
    </row>
    <row r="902" spans="1:35" x14ac:dyDescent="0.2">
      <c r="A902" s="29"/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29"/>
      <c r="Z902" s="29"/>
      <c r="AA902" s="29"/>
      <c r="AB902" s="29"/>
      <c r="AC902" s="29"/>
      <c r="AD902" s="29"/>
      <c r="AE902" s="29"/>
      <c r="AF902" s="29"/>
      <c r="AG902" s="29"/>
      <c r="AH902" s="29"/>
      <c r="AI902" s="29"/>
    </row>
    <row r="903" spans="1:35" x14ac:dyDescent="0.2">
      <c r="A903" s="29"/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29"/>
      <c r="Z903" s="29"/>
      <c r="AA903" s="29"/>
      <c r="AB903" s="29"/>
      <c r="AC903" s="29"/>
      <c r="AD903" s="29"/>
      <c r="AE903" s="29"/>
      <c r="AF903" s="29"/>
      <c r="AG903" s="29"/>
      <c r="AH903" s="29"/>
      <c r="AI903" s="29"/>
    </row>
    <row r="904" spans="1:35" x14ac:dyDescent="0.2">
      <c r="A904" s="29"/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  <c r="Z904" s="29"/>
      <c r="AA904" s="29"/>
      <c r="AB904" s="29"/>
      <c r="AC904" s="29"/>
      <c r="AD904" s="29"/>
      <c r="AE904" s="29"/>
      <c r="AF904" s="29"/>
      <c r="AG904" s="29"/>
      <c r="AH904" s="29"/>
      <c r="AI904" s="29"/>
    </row>
    <row r="905" spans="1:35" x14ac:dyDescent="0.2">
      <c r="A905" s="29"/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  <c r="AA905" s="29"/>
      <c r="AB905" s="29"/>
      <c r="AC905" s="29"/>
      <c r="AD905" s="29"/>
      <c r="AE905" s="29"/>
      <c r="AF905" s="29"/>
      <c r="AG905" s="29"/>
      <c r="AH905" s="29"/>
      <c r="AI905" s="29"/>
    </row>
    <row r="906" spans="1:35" x14ac:dyDescent="0.2">
      <c r="A906" s="29"/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W906" s="29"/>
      <c r="X906" s="29"/>
      <c r="Y906" s="29"/>
      <c r="Z906" s="29"/>
      <c r="AA906" s="29"/>
      <c r="AB906" s="29"/>
      <c r="AC906" s="29"/>
      <c r="AD906" s="29"/>
      <c r="AE906" s="29"/>
      <c r="AF906" s="29"/>
      <c r="AG906" s="29"/>
      <c r="AH906" s="29"/>
      <c r="AI906" s="29"/>
    </row>
    <row r="907" spans="1:35" x14ac:dyDescent="0.2">
      <c r="A907" s="29"/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  <c r="Z907" s="29"/>
      <c r="AA907" s="29"/>
      <c r="AB907" s="29"/>
      <c r="AC907" s="29"/>
      <c r="AD907" s="29"/>
      <c r="AE907" s="29"/>
      <c r="AF907" s="29"/>
      <c r="AG907" s="29"/>
      <c r="AH907" s="29"/>
      <c r="AI907" s="29"/>
    </row>
    <row r="908" spans="1:35" x14ac:dyDescent="0.2">
      <c r="A908" s="29"/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W908" s="29"/>
      <c r="X908" s="29"/>
      <c r="Y908" s="29"/>
      <c r="Z908" s="29"/>
      <c r="AA908" s="29"/>
      <c r="AB908" s="29"/>
      <c r="AC908" s="29"/>
      <c r="AD908" s="29"/>
      <c r="AE908" s="29"/>
      <c r="AF908" s="29"/>
      <c r="AG908" s="29"/>
      <c r="AH908" s="29"/>
      <c r="AI908" s="29"/>
    </row>
    <row r="909" spans="1:35" x14ac:dyDescent="0.2">
      <c r="A909" s="29"/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29"/>
      <c r="Z909" s="29"/>
      <c r="AA909" s="29"/>
      <c r="AB909" s="29"/>
      <c r="AC909" s="29"/>
      <c r="AD909" s="29"/>
      <c r="AE909" s="29"/>
      <c r="AF909" s="29"/>
      <c r="AG909" s="29"/>
      <c r="AH909" s="29"/>
      <c r="AI909" s="29"/>
    </row>
    <row r="910" spans="1:35" x14ac:dyDescent="0.2">
      <c r="A910" s="29"/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  <c r="AA910" s="29"/>
      <c r="AB910" s="29"/>
      <c r="AC910" s="29"/>
      <c r="AD910" s="29"/>
      <c r="AE910" s="29"/>
      <c r="AF910" s="29"/>
      <c r="AG910" s="29"/>
      <c r="AH910" s="29"/>
      <c r="AI910" s="29"/>
    </row>
    <row r="911" spans="1:35" x14ac:dyDescent="0.2">
      <c r="A911" s="29"/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29"/>
      <c r="Z911" s="29"/>
      <c r="AA911" s="29"/>
      <c r="AB911" s="29"/>
      <c r="AC911" s="29"/>
      <c r="AD911" s="29"/>
      <c r="AE911" s="29"/>
      <c r="AF911" s="29"/>
      <c r="AG911" s="29"/>
      <c r="AH911" s="29"/>
      <c r="AI911" s="29"/>
    </row>
    <row r="912" spans="1:35" x14ac:dyDescent="0.2">
      <c r="A912" s="29"/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29"/>
      <c r="Z912" s="29"/>
      <c r="AA912" s="29"/>
      <c r="AB912" s="29"/>
      <c r="AC912" s="29"/>
      <c r="AD912" s="29"/>
      <c r="AE912" s="29"/>
      <c r="AF912" s="29"/>
      <c r="AG912" s="29"/>
      <c r="AH912" s="29"/>
      <c r="AI912" s="29"/>
    </row>
    <row r="913" spans="1:35" x14ac:dyDescent="0.2">
      <c r="A913" s="29"/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29"/>
      <c r="Z913" s="29"/>
      <c r="AA913" s="29"/>
      <c r="AB913" s="29"/>
      <c r="AC913" s="29"/>
      <c r="AD913" s="29"/>
      <c r="AE913" s="29"/>
      <c r="AF913" s="29"/>
      <c r="AG913" s="29"/>
      <c r="AH913" s="29"/>
      <c r="AI913" s="29"/>
    </row>
    <row r="914" spans="1:35" x14ac:dyDescent="0.2">
      <c r="A914" s="29"/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W914" s="29"/>
      <c r="X914" s="29"/>
      <c r="Y914" s="29"/>
      <c r="Z914" s="29"/>
      <c r="AA914" s="29"/>
      <c r="AB914" s="29"/>
      <c r="AC914" s="29"/>
      <c r="AD914" s="29"/>
      <c r="AE914" s="29"/>
      <c r="AF914" s="29"/>
      <c r="AG914" s="29"/>
      <c r="AH914" s="29"/>
      <c r="AI914" s="29"/>
    </row>
    <row r="915" spans="1:35" x14ac:dyDescent="0.2">
      <c r="A915" s="29"/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W915" s="29"/>
      <c r="X915" s="29"/>
      <c r="Y915" s="29"/>
      <c r="Z915" s="29"/>
      <c r="AA915" s="29"/>
      <c r="AB915" s="29"/>
      <c r="AC915" s="29"/>
      <c r="AD915" s="29"/>
      <c r="AE915" s="29"/>
      <c r="AF915" s="29"/>
      <c r="AG915" s="29"/>
      <c r="AH915" s="29"/>
      <c r="AI915" s="29"/>
    </row>
    <row r="916" spans="1:35" x14ac:dyDescent="0.2">
      <c r="A916" s="29"/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W916" s="29"/>
      <c r="X916" s="29"/>
      <c r="Y916" s="29"/>
      <c r="Z916" s="29"/>
      <c r="AA916" s="29"/>
      <c r="AB916" s="29"/>
      <c r="AC916" s="29"/>
      <c r="AD916" s="29"/>
      <c r="AE916" s="29"/>
      <c r="AF916" s="29"/>
      <c r="AG916" s="29"/>
      <c r="AH916" s="29"/>
      <c r="AI916" s="29"/>
    </row>
    <row r="917" spans="1:35" x14ac:dyDescent="0.2">
      <c r="A917" s="29"/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  <c r="Z917" s="29"/>
      <c r="AA917" s="29"/>
      <c r="AB917" s="29"/>
      <c r="AC917" s="29"/>
      <c r="AD917" s="29"/>
      <c r="AE917" s="29"/>
      <c r="AF917" s="29"/>
      <c r="AG917" s="29"/>
      <c r="AH917" s="29"/>
      <c r="AI917" s="29"/>
    </row>
    <row r="918" spans="1:35" x14ac:dyDescent="0.2">
      <c r="A918" s="29"/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Y918" s="29"/>
      <c r="Z918" s="29"/>
      <c r="AA918" s="29"/>
      <c r="AB918" s="29"/>
      <c r="AC918" s="29"/>
      <c r="AD918" s="29"/>
      <c r="AE918" s="29"/>
      <c r="AF918" s="29"/>
      <c r="AG918" s="29"/>
      <c r="AH918" s="29"/>
      <c r="AI918" s="29"/>
    </row>
    <row r="919" spans="1:35" x14ac:dyDescent="0.2">
      <c r="A919" s="29"/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W919" s="29"/>
      <c r="X919" s="29"/>
      <c r="Y919" s="29"/>
      <c r="Z919" s="29"/>
      <c r="AA919" s="29"/>
      <c r="AB919" s="29"/>
      <c r="AC919" s="29"/>
      <c r="AD919" s="29"/>
      <c r="AE919" s="29"/>
      <c r="AF919" s="29"/>
      <c r="AG919" s="29"/>
      <c r="AH919" s="29"/>
      <c r="AI919" s="29"/>
    </row>
    <row r="920" spans="1:35" x14ac:dyDescent="0.2">
      <c r="A920" s="29"/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W920" s="29"/>
      <c r="X920" s="29"/>
      <c r="Y920" s="29"/>
      <c r="Z920" s="29"/>
      <c r="AA920" s="29"/>
      <c r="AB920" s="29"/>
      <c r="AC920" s="29"/>
      <c r="AD920" s="29"/>
      <c r="AE920" s="29"/>
      <c r="AF920" s="29"/>
      <c r="AG920" s="29"/>
      <c r="AH920" s="29"/>
      <c r="AI920" s="29"/>
    </row>
    <row r="921" spans="1:35" x14ac:dyDescent="0.2">
      <c r="A921" s="29"/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W921" s="29"/>
      <c r="X921" s="29"/>
      <c r="Y921" s="29"/>
      <c r="Z921" s="29"/>
      <c r="AA921" s="29"/>
      <c r="AB921" s="29"/>
      <c r="AC921" s="29"/>
      <c r="AD921" s="29"/>
      <c r="AE921" s="29"/>
      <c r="AF921" s="29"/>
      <c r="AG921" s="29"/>
      <c r="AH921" s="29"/>
      <c r="AI921" s="29"/>
    </row>
    <row r="922" spans="1:35" x14ac:dyDescent="0.2">
      <c r="A922" s="29"/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  <c r="Z922" s="29"/>
      <c r="AA922" s="29"/>
      <c r="AB922" s="29"/>
      <c r="AC922" s="29"/>
      <c r="AD922" s="29"/>
      <c r="AE922" s="29"/>
      <c r="AF922" s="29"/>
      <c r="AG922" s="29"/>
      <c r="AH922" s="29"/>
      <c r="AI922" s="29"/>
    </row>
    <row r="923" spans="1:35" x14ac:dyDescent="0.2">
      <c r="A923" s="29"/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W923" s="29"/>
      <c r="X923" s="29"/>
      <c r="Y923" s="29"/>
      <c r="Z923" s="29"/>
      <c r="AA923" s="29"/>
      <c r="AB923" s="29"/>
      <c r="AC923" s="29"/>
      <c r="AD923" s="29"/>
      <c r="AE923" s="29"/>
      <c r="AF923" s="29"/>
      <c r="AG923" s="29"/>
      <c r="AH923" s="29"/>
      <c r="AI923" s="29"/>
    </row>
    <row r="924" spans="1:35" x14ac:dyDescent="0.2">
      <c r="A924" s="29"/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W924" s="29"/>
      <c r="X924" s="29"/>
      <c r="Y924" s="29"/>
      <c r="Z924" s="29"/>
      <c r="AA924" s="29"/>
      <c r="AB924" s="29"/>
      <c r="AC924" s="29"/>
      <c r="AD924" s="29"/>
      <c r="AE924" s="29"/>
      <c r="AF924" s="29"/>
      <c r="AG924" s="29"/>
      <c r="AH924" s="29"/>
      <c r="AI924" s="29"/>
    </row>
    <row r="925" spans="1:35" x14ac:dyDescent="0.2">
      <c r="A925" s="29"/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W925" s="29"/>
      <c r="X925" s="29"/>
      <c r="Y925" s="29"/>
      <c r="Z925" s="29"/>
      <c r="AA925" s="29"/>
      <c r="AB925" s="29"/>
      <c r="AC925" s="29"/>
      <c r="AD925" s="29"/>
      <c r="AE925" s="29"/>
      <c r="AF925" s="29"/>
      <c r="AG925" s="29"/>
      <c r="AH925" s="29"/>
      <c r="AI925" s="29"/>
    </row>
    <row r="926" spans="1:35" x14ac:dyDescent="0.2">
      <c r="A926" s="29"/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W926" s="29"/>
      <c r="X926" s="29"/>
      <c r="Y926" s="29"/>
      <c r="Z926" s="29"/>
      <c r="AA926" s="29"/>
      <c r="AB926" s="29"/>
      <c r="AC926" s="29"/>
      <c r="AD926" s="29"/>
      <c r="AE926" s="29"/>
      <c r="AF926" s="29"/>
      <c r="AG926" s="29"/>
      <c r="AH926" s="29"/>
      <c r="AI926" s="29"/>
    </row>
    <row r="927" spans="1:35" x14ac:dyDescent="0.2">
      <c r="A927" s="29"/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W927" s="29"/>
      <c r="X927" s="29"/>
      <c r="Y927" s="29"/>
      <c r="Z927" s="29"/>
      <c r="AA927" s="29"/>
      <c r="AB927" s="29"/>
      <c r="AC927" s="29"/>
      <c r="AD927" s="29"/>
      <c r="AE927" s="29"/>
      <c r="AF927" s="29"/>
      <c r="AG927" s="29"/>
      <c r="AH927" s="29"/>
      <c r="AI927" s="29"/>
    </row>
    <row r="928" spans="1:35" x14ac:dyDescent="0.2">
      <c r="A928" s="29"/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W928" s="29"/>
      <c r="X928" s="29"/>
      <c r="Y928" s="29"/>
      <c r="Z928" s="29"/>
      <c r="AA928" s="29"/>
      <c r="AB928" s="29"/>
      <c r="AC928" s="29"/>
      <c r="AD928" s="29"/>
      <c r="AE928" s="29"/>
      <c r="AF928" s="29"/>
      <c r="AG928" s="29"/>
      <c r="AH928" s="29"/>
      <c r="AI928" s="29"/>
    </row>
    <row r="929" spans="1:35" x14ac:dyDescent="0.2">
      <c r="A929" s="29"/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W929" s="29"/>
      <c r="X929" s="29"/>
      <c r="Y929" s="29"/>
      <c r="Z929" s="29"/>
      <c r="AA929" s="29"/>
      <c r="AB929" s="29"/>
      <c r="AC929" s="29"/>
      <c r="AD929" s="29"/>
      <c r="AE929" s="29"/>
      <c r="AF929" s="29"/>
      <c r="AG929" s="29"/>
      <c r="AH929" s="29"/>
      <c r="AI929" s="29"/>
    </row>
    <row r="930" spans="1:35" x14ac:dyDescent="0.2">
      <c r="A930" s="29"/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W930" s="29"/>
      <c r="X930" s="29"/>
      <c r="Y930" s="29"/>
      <c r="Z930" s="29"/>
      <c r="AA930" s="29"/>
      <c r="AB930" s="29"/>
      <c r="AC930" s="29"/>
      <c r="AD930" s="29"/>
      <c r="AE930" s="29"/>
      <c r="AF930" s="29"/>
      <c r="AG930" s="29"/>
      <c r="AH930" s="29"/>
      <c r="AI930" s="29"/>
    </row>
    <row r="931" spans="1:35" x14ac:dyDescent="0.2">
      <c r="A931" s="29"/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29"/>
      <c r="Z931" s="29"/>
      <c r="AA931" s="29"/>
      <c r="AB931" s="29"/>
      <c r="AC931" s="29"/>
      <c r="AD931" s="29"/>
      <c r="AE931" s="29"/>
      <c r="AF931" s="29"/>
      <c r="AG931" s="29"/>
      <c r="AH931" s="29"/>
      <c r="AI931" s="29"/>
    </row>
    <row r="932" spans="1:35" x14ac:dyDescent="0.2">
      <c r="A932" s="29"/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W932" s="29"/>
      <c r="X932" s="29"/>
      <c r="Y932" s="29"/>
      <c r="Z932" s="29"/>
      <c r="AA932" s="29"/>
      <c r="AB932" s="29"/>
      <c r="AC932" s="29"/>
      <c r="AD932" s="29"/>
      <c r="AE932" s="29"/>
      <c r="AF932" s="29"/>
      <c r="AG932" s="29"/>
      <c r="AH932" s="29"/>
      <c r="AI932" s="29"/>
    </row>
    <row r="933" spans="1:35" x14ac:dyDescent="0.2">
      <c r="A933" s="29"/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  <c r="Z933" s="29"/>
      <c r="AA933" s="29"/>
      <c r="AB933" s="29"/>
      <c r="AC933" s="29"/>
      <c r="AD933" s="29"/>
      <c r="AE933" s="29"/>
      <c r="AF933" s="29"/>
      <c r="AG933" s="29"/>
      <c r="AH933" s="29"/>
      <c r="AI933" s="29"/>
    </row>
    <row r="934" spans="1:35" x14ac:dyDescent="0.2">
      <c r="A934" s="29"/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W934" s="29"/>
      <c r="X934" s="29"/>
      <c r="Y934" s="29"/>
      <c r="Z934" s="29"/>
      <c r="AA934" s="29"/>
      <c r="AB934" s="29"/>
      <c r="AC934" s="29"/>
      <c r="AD934" s="29"/>
      <c r="AE934" s="29"/>
      <c r="AF934" s="29"/>
      <c r="AG934" s="29"/>
      <c r="AH934" s="29"/>
      <c r="AI934" s="29"/>
    </row>
    <row r="935" spans="1:35" x14ac:dyDescent="0.2">
      <c r="A935" s="29"/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29"/>
      <c r="Z935" s="29"/>
      <c r="AA935" s="29"/>
      <c r="AB935" s="29"/>
      <c r="AC935" s="29"/>
      <c r="AD935" s="29"/>
      <c r="AE935" s="29"/>
      <c r="AF935" s="29"/>
      <c r="AG935" s="29"/>
      <c r="AH935" s="29"/>
      <c r="AI935" s="29"/>
    </row>
    <row r="936" spans="1:35" x14ac:dyDescent="0.2">
      <c r="A936" s="29"/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W936" s="29"/>
      <c r="X936" s="29"/>
      <c r="Y936" s="29"/>
      <c r="Z936" s="29"/>
      <c r="AA936" s="29"/>
      <c r="AB936" s="29"/>
      <c r="AC936" s="29"/>
      <c r="AD936" s="29"/>
      <c r="AE936" s="29"/>
      <c r="AF936" s="29"/>
      <c r="AG936" s="29"/>
      <c r="AH936" s="29"/>
      <c r="AI936" s="29"/>
    </row>
    <row r="937" spans="1:35" x14ac:dyDescent="0.2">
      <c r="A937" s="29"/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W937" s="29"/>
      <c r="X937" s="29"/>
      <c r="Y937" s="29"/>
      <c r="Z937" s="29"/>
      <c r="AA937" s="29"/>
      <c r="AB937" s="29"/>
      <c r="AC937" s="29"/>
      <c r="AD937" s="29"/>
      <c r="AE937" s="29"/>
      <c r="AF937" s="29"/>
      <c r="AG937" s="29"/>
      <c r="AH937" s="29"/>
      <c r="AI937" s="29"/>
    </row>
    <row r="938" spans="1:35" x14ac:dyDescent="0.2">
      <c r="A938" s="29"/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W938" s="29"/>
      <c r="X938" s="29"/>
      <c r="Y938" s="29"/>
      <c r="Z938" s="29"/>
      <c r="AA938" s="29"/>
      <c r="AB938" s="29"/>
      <c r="AC938" s="29"/>
      <c r="AD938" s="29"/>
      <c r="AE938" s="29"/>
      <c r="AF938" s="29"/>
      <c r="AG938" s="29"/>
      <c r="AH938" s="29"/>
      <c r="AI938" s="29"/>
    </row>
    <row r="939" spans="1:35" x14ac:dyDescent="0.2">
      <c r="A939" s="29"/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9"/>
      <c r="Z939" s="29"/>
      <c r="AA939" s="29"/>
      <c r="AB939" s="29"/>
      <c r="AC939" s="29"/>
      <c r="AD939" s="29"/>
      <c r="AE939" s="29"/>
      <c r="AF939" s="29"/>
      <c r="AG939" s="29"/>
      <c r="AH939" s="29"/>
      <c r="AI939" s="29"/>
    </row>
    <row r="940" spans="1:35" x14ac:dyDescent="0.2">
      <c r="A940" s="29"/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W940" s="29"/>
      <c r="X940" s="29"/>
      <c r="Y940" s="29"/>
      <c r="Z940" s="29"/>
      <c r="AA940" s="29"/>
      <c r="AB940" s="29"/>
      <c r="AC940" s="29"/>
      <c r="AD940" s="29"/>
      <c r="AE940" s="29"/>
      <c r="AF940" s="29"/>
      <c r="AG940" s="29"/>
      <c r="AH940" s="29"/>
      <c r="AI940" s="29"/>
    </row>
    <row r="941" spans="1:35" x14ac:dyDescent="0.2">
      <c r="A941" s="29"/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W941" s="29"/>
      <c r="X941" s="29"/>
      <c r="Y941" s="29"/>
      <c r="Z941" s="29"/>
      <c r="AA941" s="29"/>
      <c r="AB941" s="29"/>
      <c r="AC941" s="29"/>
      <c r="AD941" s="29"/>
      <c r="AE941" s="29"/>
      <c r="AF941" s="29"/>
      <c r="AG941" s="29"/>
      <c r="AH941" s="29"/>
      <c r="AI941" s="29"/>
    </row>
    <row r="942" spans="1:35" x14ac:dyDescent="0.2">
      <c r="A942" s="29"/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W942" s="29"/>
      <c r="X942" s="29"/>
      <c r="Y942" s="29"/>
      <c r="Z942" s="29"/>
      <c r="AA942" s="29"/>
      <c r="AB942" s="29"/>
      <c r="AC942" s="29"/>
      <c r="AD942" s="29"/>
      <c r="AE942" s="29"/>
      <c r="AF942" s="29"/>
      <c r="AG942" s="29"/>
      <c r="AH942" s="29"/>
      <c r="AI942" s="29"/>
    </row>
    <row r="943" spans="1:35" x14ac:dyDescent="0.2">
      <c r="A943" s="29"/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W943" s="29"/>
      <c r="X943" s="29"/>
      <c r="Y943" s="29"/>
      <c r="Z943" s="29"/>
      <c r="AA943" s="29"/>
      <c r="AB943" s="29"/>
      <c r="AC943" s="29"/>
      <c r="AD943" s="29"/>
      <c r="AE943" s="29"/>
      <c r="AF943" s="29"/>
      <c r="AG943" s="29"/>
      <c r="AH943" s="29"/>
      <c r="AI943" s="29"/>
    </row>
    <row r="944" spans="1:35" x14ac:dyDescent="0.2">
      <c r="A944" s="29"/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W944" s="29"/>
      <c r="X944" s="29"/>
      <c r="Y944" s="29"/>
      <c r="Z944" s="29"/>
      <c r="AA944" s="29"/>
      <c r="AB944" s="29"/>
      <c r="AC944" s="29"/>
      <c r="AD944" s="29"/>
      <c r="AE944" s="29"/>
      <c r="AF944" s="29"/>
      <c r="AG944" s="29"/>
      <c r="AH944" s="29"/>
      <c r="AI944" s="29"/>
    </row>
    <row r="945" spans="1:35" x14ac:dyDescent="0.2">
      <c r="A945" s="29"/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29"/>
      <c r="Z945" s="29"/>
      <c r="AA945" s="29"/>
      <c r="AB945" s="29"/>
      <c r="AC945" s="29"/>
      <c r="AD945" s="29"/>
      <c r="AE945" s="29"/>
      <c r="AF945" s="29"/>
      <c r="AG945" s="29"/>
      <c r="AH945" s="29"/>
      <c r="AI945" s="29"/>
    </row>
    <row r="946" spans="1:35" x14ac:dyDescent="0.2">
      <c r="A946" s="29"/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  <c r="Z946" s="29"/>
      <c r="AA946" s="29"/>
      <c r="AB946" s="29"/>
      <c r="AC946" s="29"/>
      <c r="AD946" s="29"/>
      <c r="AE946" s="29"/>
      <c r="AF946" s="29"/>
      <c r="AG946" s="29"/>
      <c r="AH946" s="29"/>
      <c r="AI946" s="29"/>
    </row>
    <row r="947" spans="1:35" x14ac:dyDescent="0.2">
      <c r="A947" s="29"/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  <c r="Z947" s="29"/>
      <c r="AA947" s="29"/>
      <c r="AB947" s="29"/>
      <c r="AC947" s="29"/>
      <c r="AD947" s="29"/>
      <c r="AE947" s="29"/>
      <c r="AF947" s="29"/>
      <c r="AG947" s="29"/>
      <c r="AH947" s="29"/>
      <c r="AI947" s="29"/>
    </row>
    <row r="948" spans="1:35" x14ac:dyDescent="0.2">
      <c r="A948" s="29"/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  <c r="Z948" s="29"/>
      <c r="AA948" s="29"/>
      <c r="AB948" s="29"/>
      <c r="AC948" s="29"/>
      <c r="AD948" s="29"/>
      <c r="AE948" s="29"/>
      <c r="AF948" s="29"/>
      <c r="AG948" s="29"/>
      <c r="AH948" s="29"/>
      <c r="AI948" s="29"/>
    </row>
    <row r="949" spans="1:35" x14ac:dyDescent="0.2">
      <c r="A949" s="29"/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29"/>
      <c r="Z949" s="29"/>
      <c r="AA949" s="29"/>
      <c r="AB949" s="29"/>
      <c r="AC949" s="29"/>
      <c r="AD949" s="29"/>
      <c r="AE949" s="29"/>
      <c r="AF949" s="29"/>
      <c r="AG949" s="29"/>
      <c r="AH949" s="29"/>
      <c r="AI949" s="29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71"/>
  <sheetViews>
    <sheetView workbookViewId="0"/>
  </sheetViews>
  <sheetFormatPr defaultColWidth="21.28515625" defaultRowHeight="12.75" x14ac:dyDescent="0.2"/>
  <cols>
    <col min="1" max="1" width="9.140625" style="120" customWidth="1"/>
    <col min="2" max="2" width="6.42578125" style="120" customWidth="1"/>
    <col min="3" max="3" width="14.7109375" style="120" customWidth="1"/>
    <col min="4" max="4" width="13.5703125" style="120" customWidth="1"/>
    <col min="5" max="5" width="10" style="120" customWidth="1"/>
    <col min="6" max="6" width="15.140625" style="120" customWidth="1"/>
    <col min="7" max="7" width="12" style="120" customWidth="1"/>
    <col min="8" max="8" width="7.5703125" style="120" customWidth="1"/>
    <col min="9" max="9" width="21.28515625" style="120" customWidth="1"/>
    <col min="10" max="10" width="36.28515625" style="120" customWidth="1"/>
    <col min="11" max="16384" width="21.28515625" style="120"/>
  </cols>
  <sheetData>
    <row r="1" spans="1:14" x14ac:dyDescent="0.2">
      <c r="B1" s="120" t="s">
        <v>342</v>
      </c>
    </row>
    <row r="3" spans="1:14" x14ac:dyDescent="0.2">
      <c r="C3" s="120" t="s">
        <v>33</v>
      </c>
      <c r="D3" s="120" t="s">
        <v>343</v>
      </c>
      <c r="H3" s="120" t="s">
        <v>143</v>
      </c>
    </row>
    <row r="4" spans="1:14" x14ac:dyDescent="0.2">
      <c r="A4" s="120">
        <v>0</v>
      </c>
      <c r="B4" s="121">
        <v>4</v>
      </c>
      <c r="C4" s="123">
        <v>53388.368999999999</v>
      </c>
      <c r="D4" s="121">
        <v>-17861</v>
      </c>
      <c r="E4" s="121">
        <v>2.3E-2</v>
      </c>
      <c r="F4" s="122">
        <v>1.5E-3</v>
      </c>
      <c r="G4" s="123">
        <v>-1.6999999999999999E-3</v>
      </c>
      <c r="H4" s="123">
        <v>1</v>
      </c>
      <c r="I4" s="121">
        <v>3.7299999999999998E-3</v>
      </c>
      <c r="J4" s="121" t="s">
        <v>244</v>
      </c>
      <c r="K4" s="124">
        <v>53388.368999999999</v>
      </c>
      <c r="L4" s="123">
        <v>-17861</v>
      </c>
      <c r="M4" s="121">
        <v>4.62E-3</v>
      </c>
      <c r="N4" s="121">
        <v>2.1299999999999999E-3</v>
      </c>
    </row>
    <row r="5" spans="1:14" x14ac:dyDescent="0.2">
      <c r="A5" s="120">
        <v>3001.5</v>
      </c>
      <c r="B5" s="121">
        <v>12</v>
      </c>
      <c r="C5" s="123">
        <v>54358.7091</v>
      </c>
      <c r="D5" s="121">
        <v>-14859.5</v>
      </c>
      <c r="E5" s="121">
        <v>2.4400000000000002E-2</v>
      </c>
      <c r="F5" s="122">
        <v>7.7000000000000002E-3</v>
      </c>
      <c r="G5" s="123">
        <v>7.7000000000000002E-3</v>
      </c>
      <c r="H5" s="123">
        <v>1</v>
      </c>
      <c r="I5" s="121">
        <v>9.2999999999999992E-3</v>
      </c>
      <c r="J5" s="121" t="s">
        <v>257</v>
      </c>
      <c r="K5" s="124">
        <v>54358.7091</v>
      </c>
      <c r="L5" s="121">
        <v>-14859.5</v>
      </c>
      <c r="M5" s="121">
        <v>9.8300000000000002E-3</v>
      </c>
      <c r="N5" s="121" t="s">
        <v>258</v>
      </c>
    </row>
    <row r="6" spans="1:14" x14ac:dyDescent="0.2">
      <c r="A6" s="120">
        <v>7514</v>
      </c>
      <c r="B6" s="121">
        <v>20</v>
      </c>
      <c r="C6" s="123">
        <v>55817.519899999999</v>
      </c>
      <c r="D6" s="121" t="s">
        <v>270</v>
      </c>
      <c r="E6" s="121">
        <v>1.34E-2</v>
      </c>
      <c r="F6" s="122">
        <v>4.0000000000000001E-3</v>
      </c>
      <c r="G6" s="123">
        <v>6.4000000000000003E-3</v>
      </c>
      <c r="H6" s="123">
        <v>0.1</v>
      </c>
      <c r="I6" s="121">
        <v>4.6600000000000001E-3</v>
      </c>
      <c r="J6" s="121" t="s">
        <v>271</v>
      </c>
      <c r="K6" s="124">
        <v>55817.519899999999</v>
      </c>
      <c r="L6" s="123">
        <v>-10347</v>
      </c>
      <c r="M6" s="121">
        <v>4.6499999999999996E-3</v>
      </c>
      <c r="N6" s="121">
        <v>1.0200000000000001E-3</v>
      </c>
    </row>
    <row r="7" spans="1:14" x14ac:dyDescent="0.2">
      <c r="A7" s="120">
        <v>7746.5</v>
      </c>
      <c r="B7" s="121">
        <v>21</v>
      </c>
      <c r="C7" s="123">
        <v>55892.681400000001</v>
      </c>
      <c r="D7" s="121" t="s">
        <v>272</v>
      </c>
      <c r="E7" s="121">
        <v>1.12E-2</v>
      </c>
      <c r="F7" s="122">
        <v>2.2000000000000001E-3</v>
      </c>
      <c r="G7" s="123">
        <v>4.7000000000000002E-3</v>
      </c>
      <c r="H7" s="123">
        <v>1</v>
      </c>
      <c r="I7" s="121">
        <v>2.82E-3</v>
      </c>
      <c r="J7" s="121" t="s">
        <v>273</v>
      </c>
      <c r="K7" s="124">
        <v>55892.681400000001</v>
      </c>
      <c r="L7" s="121" t="s">
        <v>272</v>
      </c>
      <c r="M7" s="121">
        <v>2.7799999999999999E-3</v>
      </c>
      <c r="N7" s="123">
        <v>2.9999999999999997E-4</v>
      </c>
    </row>
    <row r="8" spans="1:14" x14ac:dyDescent="0.2">
      <c r="A8" s="120">
        <v>7751.5</v>
      </c>
      <c r="B8" s="121">
        <v>22</v>
      </c>
      <c r="C8" s="123">
        <v>55894.299800000001</v>
      </c>
      <c r="D8" s="121">
        <v>-10109.5</v>
      </c>
      <c r="E8" s="121">
        <v>1.32E-2</v>
      </c>
      <c r="F8" s="122">
        <v>4.1999999999999997E-3</v>
      </c>
      <c r="G8" s="123">
        <v>6.7000000000000002E-3</v>
      </c>
      <c r="H8" s="123">
        <v>0.1</v>
      </c>
      <c r="I8" s="121">
        <v>4.7999999999999996E-3</v>
      </c>
      <c r="J8" s="121" t="s">
        <v>274</v>
      </c>
      <c r="K8" s="124">
        <v>55894.299800000001</v>
      </c>
      <c r="L8" s="121">
        <v>-10109.5</v>
      </c>
      <c r="M8" s="121">
        <v>4.7600000000000003E-3</v>
      </c>
      <c r="N8" s="123">
        <v>2.3E-3</v>
      </c>
    </row>
    <row r="9" spans="1:14" x14ac:dyDescent="0.2">
      <c r="A9" s="120">
        <v>7752</v>
      </c>
      <c r="B9" s="121">
        <v>23</v>
      </c>
      <c r="C9" s="123">
        <v>55894.458500000001</v>
      </c>
      <c r="D9" s="121">
        <v>-10109</v>
      </c>
      <c r="E9" s="121">
        <v>1.03E-2</v>
      </c>
      <c r="F9" s="122">
        <v>1.2999999999999999E-3</v>
      </c>
      <c r="G9" s="123">
        <v>3.7000000000000002E-3</v>
      </c>
      <c r="H9" s="123">
        <v>0.1</v>
      </c>
      <c r="I9" s="121">
        <v>1.8600000000000001E-3</v>
      </c>
      <c r="J9" s="121" t="s">
        <v>275</v>
      </c>
      <c r="K9" s="124">
        <v>55894.458500000001</v>
      </c>
      <c r="L9" s="123">
        <v>-10109</v>
      </c>
      <c r="M9" s="121">
        <v>1.82E-3</v>
      </c>
      <c r="N9" s="121">
        <v>-6.3000000000000003E-4</v>
      </c>
    </row>
    <row r="10" spans="1:14" x14ac:dyDescent="0.2">
      <c r="A10" s="120">
        <v>7842</v>
      </c>
      <c r="B10" s="121">
        <v>24</v>
      </c>
      <c r="C10" s="123">
        <v>55923.554100000001</v>
      </c>
      <c r="D10" s="121">
        <v>-10019</v>
      </c>
      <c r="E10" s="121">
        <v>1.03E-2</v>
      </c>
      <c r="F10" s="122">
        <v>1.5E-3</v>
      </c>
      <c r="G10" s="123">
        <v>4.0000000000000001E-3</v>
      </c>
      <c r="H10" s="123">
        <v>1</v>
      </c>
      <c r="I10" s="121">
        <v>1.7899999999999999E-3</v>
      </c>
      <c r="J10" s="121" t="s">
        <v>276</v>
      </c>
      <c r="K10" s="124">
        <v>55923.554100000001</v>
      </c>
      <c r="L10" s="123">
        <v>-10019</v>
      </c>
      <c r="M10" s="121">
        <v>1.92E-3</v>
      </c>
      <c r="N10" s="121" t="s">
        <v>277</v>
      </c>
    </row>
    <row r="11" spans="1:14" x14ac:dyDescent="0.2">
      <c r="A11" s="120">
        <v>7842</v>
      </c>
      <c r="B11" s="121">
        <v>25</v>
      </c>
      <c r="C11" s="123">
        <v>55923.554199999999</v>
      </c>
      <c r="D11" s="121" t="s">
        <v>278</v>
      </c>
      <c r="E11" s="121">
        <v>0.01</v>
      </c>
      <c r="F11" s="122">
        <v>1.1999999999999999E-3</v>
      </c>
      <c r="G11" s="123">
        <v>3.7000000000000002E-3</v>
      </c>
      <c r="H11" s="123">
        <v>0.1</v>
      </c>
      <c r="I11" s="121">
        <v>1.89E-3</v>
      </c>
      <c r="J11" s="121" t="s">
        <v>279</v>
      </c>
      <c r="K11" s="124">
        <v>55923.554199999999</v>
      </c>
      <c r="L11" s="123" t="s">
        <v>280</v>
      </c>
      <c r="M11" s="121">
        <v>2.0200000000000001E-3</v>
      </c>
      <c r="N11" s="121">
        <v>2.0000000000000002E-5</v>
      </c>
    </row>
    <row r="12" spans="1:14" x14ac:dyDescent="0.2">
      <c r="A12" s="120">
        <v>7876</v>
      </c>
      <c r="B12" s="121">
        <v>26</v>
      </c>
      <c r="C12" s="123">
        <v>55934.545100000003</v>
      </c>
      <c r="D12" s="121">
        <v>-9985</v>
      </c>
      <c r="E12" s="121">
        <v>1.01E-2</v>
      </c>
      <c r="F12" s="122">
        <v>1.2999999999999999E-3</v>
      </c>
      <c r="G12" s="123">
        <v>3.8E-3</v>
      </c>
      <c r="H12" s="123">
        <v>1</v>
      </c>
      <c r="I12" s="121">
        <v>1.97E-3</v>
      </c>
      <c r="J12" s="121" t="s">
        <v>281</v>
      </c>
      <c r="K12" s="124">
        <v>55934.544999999998</v>
      </c>
      <c r="L12" s="123" t="s">
        <v>282</v>
      </c>
      <c r="M12" s="121">
        <v>1.1900000000000001E-3</v>
      </c>
      <c r="N12" s="121" t="s">
        <v>283</v>
      </c>
    </row>
    <row r="13" spans="1:14" x14ac:dyDescent="0.2">
      <c r="A13" s="120">
        <v>7876</v>
      </c>
      <c r="B13" s="121">
        <v>27</v>
      </c>
      <c r="C13" s="123">
        <v>55934.5458</v>
      </c>
      <c r="D13" s="121">
        <v>-9985</v>
      </c>
      <c r="E13" s="121">
        <v>1.0800000000000001E-2</v>
      </c>
      <c r="F13" s="122">
        <v>2E-3</v>
      </c>
      <c r="G13" s="123">
        <v>4.4999999999999997E-3</v>
      </c>
      <c r="H13" s="123">
        <v>1</v>
      </c>
      <c r="I13" s="121">
        <v>2.0699999999999998E-3</v>
      </c>
      <c r="J13" s="121" t="s">
        <v>284</v>
      </c>
      <c r="K13" s="124">
        <v>55934.545100000003</v>
      </c>
      <c r="L13" s="123">
        <v>-9985</v>
      </c>
      <c r="M13" s="121">
        <v>1.2899999999999999E-3</v>
      </c>
      <c r="N13" s="121" t="s">
        <v>285</v>
      </c>
    </row>
    <row r="14" spans="1:14" x14ac:dyDescent="0.2">
      <c r="A14" s="120">
        <v>7876</v>
      </c>
      <c r="B14" s="121">
        <v>28</v>
      </c>
      <c r="C14" s="123">
        <v>55934.5458</v>
      </c>
      <c r="D14" s="121">
        <v>-9985</v>
      </c>
      <c r="E14" s="121">
        <v>1.03E-2</v>
      </c>
      <c r="F14" s="122">
        <v>1.4E-3</v>
      </c>
      <c r="G14" s="123">
        <v>3.8999999999999998E-3</v>
      </c>
      <c r="H14" s="123">
        <v>1</v>
      </c>
      <c r="I14" s="121">
        <v>-5.9999999999999995E-4</v>
      </c>
      <c r="J14" s="121" t="s">
        <v>286</v>
      </c>
      <c r="K14" s="124">
        <v>55934.5458</v>
      </c>
      <c r="L14" s="123">
        <v>-9985</v>
      </c>
      <c r="M14" s="121">
        <v>1.99E-3</v>
      </c>
      <c r="N14" s="121">
        <v>1.4999999999999999E-4</v>
      </c>
    </row>
    <row r="15" spans="1:14" x14ac:dyDescent="0.2">
      <c r="A15" s="120">
        <v>7879</v>
      </c>
      <c r="B15" s="121">
        <v>29</v>
      </c>
      <c r="C15" s="123">
        <v>55935.515399999997</v>
      </c>
      <c r="D15" s="121">
        <v>-9982</v>
      </c>
      <c r="E15" s="121">
        <v>1.04E-2</v>
      </c>
      <c r="F15" s="122">
        <v>1.5E-3</v>
      </c>
      <c r="G15" s="123">
        <v>4.0000000000000001E-3</v>
      </c>
      <c r="H15" s="123">
        <v>1</v>
      </c>
      <c r="I15" s="121">
        <v>2.0699999999999998E-3</v>
      </c>
      <c r="J15" s="121" t="s">
        <v>281</v>
      </c>
      <c r="K15" s="124">
        <v>55935.515399999997</v>
      </c>
      <c r="L15" s="123">
        <v>-9982</v>
      </c>
      <c r="M15" s="121">
        <v>1.74E-3</v>
      </c>
      <c r="N15" s="121">
        <v>-8.0000000000000007E-5</v>
      </c>
    </row>
    <row r="16" spans="1:14" x14ac:dyDescent="0.2">
      <c r="A16" s="120">
        <v>7879</v>
      </c>
      <c r="B16" s="121">
        <v>30</v>
      </c>
      <c r="C16" s="123">
        <v>55935.515500000001</v>
      </c>
      <c r="D16" s="121" t="s">
        <v>287</v>
      </c>
      <c r="E16" s="121">
        <v>9.5999999999999992E-3</v>
      </c>
      <c r="F16" s="122">
        <v>8.0000000000000004E-4</v>
      </c>
      <c r="G16" s="123">
        <v>3.3E-3</v>
      </c>
      <c r="H16" s="123">
        <v>1</v>
      </c>
      <c r="I16" s="121">
        <v>1.24E-3</v>
      </c>
      <c r="J16" s="121" t="s">
        <v>288</v>
      </c>
      <c r="K16" s="124">
        <v>55935.515500000001</v>
      </c>
      <c r="L16" s="123" t="s">
        <v>289</v>
      </c>
      <c r="M16" s="121">
        <v>1.8400000000000001E-3</v>
      </c>
      <c r="N16" s="121">
        <v>2.0000000000000002E-5</v>
      </c>
    </row>
    <row r="17" spans="1:14" x14ac:dyDescent="0.2">
      <c r="A17" s="120">
        <v>7879</v>
      </c>
      <c r="B17" s="121">
        <v>31</v>
      </c>
      <c r="C17" s="123">
        <v>55935.516199999998</v>
      </c>
      <c r="D17" s="121">
        <v>-9982</v>
      </c>
      <c r="E17" s="121">
        <v>1.03E-2</v>
      </c>
      <c r="F17" s="122">
        <v>1.5E-3</v>
      </c>
      <c r="G17" s="123">
        <v>4.0000000000000001E-3</v>
      </c>
      <c r="H17" s="123">
        <v>1</v>
      </c>
      <c r="I17" s="121">
        <v>1.34E-3</v>
      </c>
      <c r="J17" s="121" t="s">
        <v>290</v>
      </c>
      <c r="K17" s="124">
        <v>55935.516199999998</v>
      </c>
      <c r="L17" s="123" t="s">
        <v>289</v>
      </c>
      <c r="M17" s="121">
        <v>2.5400000000000002E-3</v>
      </c>
      <c r="N17" s="121">
        <v>7.2000000000000005E-4</v>
      </c>
    </row>
    <row r="18" spans="1:14" x14ac:dyDescent="0.2">
      <c r="A18" s="120">
        <v>8614.5</v>
      </c>
      <c r="B18" s="121">
        <v>32</v>
      </c>
      <c r="C18" s="123">
        <v>56173.287799999998</v>
      </c>
      <c r="D18" s="121">
        <v>-9246.5</v>
      </c>
      <c r="E18" s="121">
        <v>6.6E-3</v>
      </c>
      <c r="F18" s="122">
        <v>-1E-3</v>
      </c>
      <c r="G18" s="123">
        <v>1.6000000000000001E-3</v>
      </c>
      <c r="H18" s="123">
        <v>1</v>
      </c>
      <c r="I18" s="121">
        <v>-1.5399999999999999E-3</v>
      </c>
      <c r="J18" s="121" t="s">
        <v>291</v>
      </c>
      <c r="K18" s="124">
        <v>56173.287799999998</v>
      </c>
      <c r="L18" s="123">
        <v>-9246.5</v>
      </c>
      <c r="M18" s="121">
        <v>-7.3999999999999999E-4</v>
      </c>
      <c r="N18" s="121">
        <v>1.16E-3</v>
      </c>
    </row>
    <row r="19" spans="1:14" x14ac:dyDescent="0.2">
      <c r="A19" s="120">
        <v>8615</v>
      </c>
      <c r="B19" s="121">
        <v>33</v>
      </c>
      <c r="C19" s="123">
        <v>56173.448499999999</v>
      </c>
      <c r="D19" s="121">
        <v>-9246</v>
      </c>
      <c r="E19" s="121">
        <v>5.7000000000000002E-3</v>
      </c>
      <c r="F19" s="122">
        <v>-1.9E-3</v>
      </c>
      <c r="G19" s="123">
        <v>5.9999999999999995E-4</v>
      </c>
      <c r="H19" s="123">
        <v>1</v>
      </c>
      <c r="I19" s="121">
        <v>-5.8700000000000002E-3</v>
      </c>
      <c r="J19" s="121" t="s">
        <v>291</v>
      </c>
      <c r="K19" s="124">
        <v>56173.448499999999</v>
      </c>
      <c r="L19" s="123">
        <v>-9246</v>
      </c>
      <c r="M19" s="121">
        <v>-1.6800000000000001E-3</v>
      </c>
      <c r="N19" s="121">
        <v>2.2000000000000001E-4</v>
      </c>
    </row>
    <row r="20" spans="1:14" x14ac:dyDescent="0.2">
      <c r="A20" s="120">
        <v>9750</v>
      </c>
      <c r="B20" s="121">
        <v>34</v>
      </c>
      <c r="C20" s="123">
        <v>56540.370600000002</v>
      </c>
      <c r="D20" s="121">
        <v>-8111</v>
      </c>
      <c r="E20" s="121">
        <v>-2.0000000000000001E-4</v>
      </c>
      <c r="F20" s="122">
        <v>-6.0000000000000001E-3</v>
      </c>
      <c r="G20" s="123">
        <v>-3.5000000000000001E-3</v>
      </c>
      <c r="H20" s="123">
        <v>1</v>
      </c>
      <c r="I20" s="121">
        <v>-3.62E-3</v>
      </c>
      <c r="J20" s="121" t="s">
        <v>292</v>
      </c>
      <c r="K20" s="124">
        <v>56540.370600000002</v>
      </c>
      <c r="L20" s="123" t="s">
        <v>293</v>
      </c>
      <c r="M20" s="121">
        <v>-6.1500000000000001E-3</v>
      </c>
      <c r="N20" s="121">
        <v>1.14E-3</v>
      </c>
    </row>
    <row r="21" spans="1:14" x14ac:dyDescent="0.2">
      <c r="A21" s="120">
        <v>9750.5</v>
      </c>
      <c r="B21" s="121">
        <v>35</v>
      </c>
      <c r="C21" s="123">
        <v>56540.534500000002</v>
      </c>
      <c r="D21" s="121">
        <v>-8110.5</v>
      </c>
      <c r="E21" s="121">
        <v>2E-3</v>
      </c>
      <c r="F21" s="122">
        <v>-3.8E-3</v>
      </c>
      <c r="G21" s="123" t="s">
        <v>294</v>
      </c>
      <c r="H21" s="123">
        <v>1</v>
      </c>
      <c r="I21" s="121" t="s">
        <v>295</v>
      </c>
      <c r="J21" s="121" t="s">
        <v>296</v>
      </c>
      <c r="K21" s="124">
        <v>56540.534500000002</v>
      </c>
      <c r="L21" s="123">
        <v>-8110.5</v>
      </c>
      <c r="M21" s="121" t="s">
        <v>297</v>
      </c>
      <c r="N21" s="123">
        <v>3.3999999999999998E-3</v>
      </c>
    </row>
    <row r="22" spans="1:14" x14ac:dyDescent="0.2">
      <c r="A22" s="120">
        <v>11977.5</v>
      </c>
      <c r="B22" s="121">
        <v>39</v>
      </c>
      <c r="C22" s="123">
        <v>57260.475299999998</v>
      </c>
      <c r="D22" s="121">
        <v>-5883.5</v>
      </c>
      <c r="E22" s="121">
        <v>-1.0800000000000001E-2</v>
      </c>
      <c r="F22" s="122">
        <v>-1.2999999999999999E-2</v>
      </c>
      <c r="G22" s="123">
        <v>-1.0999999999999999E-2</v>
      </c>
      <c r="H22" s="123">
        <v>1</v>
      </c>
      <c r="I22" s="121">
        <v>-1.4500000000000001E-2</v>
      </c>
      <c r="J22" s="121" t="s">
        <v>305</v>
      </c>
      <c r="K22" s="124">
        <v>57260.475299999998</v>
      </c>
      <c r="L22" s="123">
        <v>-5883.5</v>
      </c>
      <c r="M22" s="121">
        <v>-1.5049999999999999E-2</v>
      </c>
      <c r="N22" s="121">
        <v>-1.31E-3</v>
      </c>
    </row>
    <row r="23" spans="1:14" x14ac:dyDescent="0.2">
      <c r="A23" s="120">
        <v>11993</v>
      </c>
      <c r="B23" s="121">
        <v>40</v>
      </c>
      <c r="C23" s="123">
        <v>57265.487399999998</v>
      </c>
      <c r="D23" s="121">
        <v>-5868</v>
      </c>
      <c r="E23" s="121">
        <v>-1.0800000000000001E-2</v>
      </c>
      <c r="F23" s="122">
        <v>-1.2699999999999999E-2</v>
      </c>
      <c r="G23" s="123" t="s">
        <v>306</v>
      </c>
      <c r="H23" s="123">
        <v>1</v>
      </c>
      <c r="I23" s="121">
        <v>-1.3299999999999999E-2</v>
      </c>
      <c r="J23" s="121" t="s">
        <v>307</v>
      </c>
      <c r="K23" s="124">
        <v>57265.487399999998</v>
      </c>
      <c r="L23" s="123" t="s">
        <v>308</v>
      </c>
      <c r="M23" s="121" t="s">
        <v>309</v>
      </c>
      <c r="N23" s="121" t="s">
        <v>310</v>
      </c>
    </row>
    <row r="24" spans="1:14" x14ac:dyDescent="0.2">
      <c r="A24" s="120">
        <v>12136</v>
      </c>
      <c r="B24" s="121">
        <v>43</v>
      </c>
      <c r="C24" s="123">
        <v>57311.715600000003</v>
      </c>
      <c r="D24" s="121">
        <v>-5725</v>
      </c>
      <c r="E24" s="121">
        <v>-1.1299999999999999E-2</v>
      </c>
      <c r="F24" s="122">
        <v>-1.3100000000000001E-2</v>
      </c>
      <c r="G24" s="123">
        <v>-1.12E-2</v>
      </c>
      <c r="H24" s="123">
        <v>1</v>
      </c>
      <c r="I24" s="121">
        <v>-1.46E-2</v>
      </c>
      <c r="J24" s="121" t="s">
        <v>311</v>
      </c>
      <c r="K24" s="124">
        <v>57311.715600000003</v>
      </c>
      <c r="L24" s="123">
        <v>-5725</v>
      </c>
      <c r="M24" s="121">
        <v>-1.515E-2</v>
      </c>
      <c r="N24" s="121">
        <v>-1.2600000000000001E-3</v>
      </c>
    </row>
    <row r="25" spans="1:14" x14ac:dyDescent="0.2">
      <c r="A25" s="120">
        <v>12207</v>
      </c>
      <c r="B25" s="121">
        <v>45</v>
      </c>
      <c r="C25" s="123">
        <v>57334.668299999998</v>
      </c>
      <c r="D25" s="121">
        <v>-5654</v>
      </c>
      <c r="E25" s="121">
        <v>-1.34E-2</v>
      </c>
      <c r="F25" s="122">
        <v>-1.52E-2</v>
      </c>
      <c r="G25" s="123" t="s">
        <v>316</v>
      </c>
      <c r="H25" s="123">
        <v>1</v>
      </c>
      <c r="I25" s="121">
        <v>-1.4999999999999999E-2</v>
      </c>
      <c r="J25" s="121" t="s">
        <v>317</v>
      </c>
      <c r="K25" s="124">
        <v>57334.668299999998</v>
      </c>
      <c r="L25" s="123" t="s">
        <v>318</v>
      </c>
      <c r="M25" s="121" t="s">
        <v>319</v>
      </c>
      <c r="N25" s="121" t="s">
        <v>320</v>
      </c>
    </row>
    <row r="26" spans="1:14" x14ac:dyDescent="0.2">
      <c r="A26" s="120">
        <v>12210</v>
      </c>
      <c r="B26" s="121">
        <v>46</v>
      </c>
      <c r="C26" s="123">
        <v>57335.637600000002</v>
      </c>
      <c r="D26" s="121">
        <v>-5651</v>
      </c>
      <c r="E26" s="121">
        <v>-1.2999999999999999E-2</v>
      </c>
      <c r="F26" s="122">
        <v>-1.4800000000000001E-2</v>
      </c>
      <c r="G26" s="123">
        <v>-1.29E-2</v>
      </c>
      <c r="H26" s="123">
        <v>1</v>
      </c>
      <c r="I26" s="121">
        <v>-1.5599999999999999E-2</v>
      </c>
      <c r="J26" s="121" t="s">
        <v>317</v>
      </c>
      <c r="K26" s="124">
        <v>57335.637600000002</v>
      </c>
      <c r="L26" s="123">
        <v>-5651</v>
      </c>
      <c r="M26" s="121" t="s">
        <v>321</v>
      </c>
      <c r="N26" s="121" t="s">
        <v>322</v>
      </c>
    </row>
    <row r="27" spans="1:14" x14ac:dyDescent="0.2">
      <c r="A27" s="120">
        <v>12213</v>
      </c>
      <c r="B27" s="121">
        <v>47</v>
      </c>
      <c r="C27" s="123">
        <v>57336.607799999998</v>
      </c>
      <c r="D27" s="121">
        <v>-5648</v>
      </c>
      <c r="E27" s="121">
        <v>-1.29E-2</v>
      </c>
      <c r="F27" s="122">
        <v>-1.46E-2</v>
      </c>
      <c r="G27" s="123">
        <v>-1.2699999999999999E-2</v>
      </c>
      <c r="H27" s="123">
        <v>1</v>
      </c>
      <c r="I27" s="121">
        <v>-1.52E-2</v>
      </c>
      <c r="J27" s="121" t="s">
        <v>323</v>
      </c>
      <c r="K27" s="124">
        <v>57336.607799999998</v>
      </c>
      <c r="L27" s="123">
        <v>-5648</v>
      </c>
      <c r="M27" s="121">
        <v>-1.5769999999999999E-2</v>
      </c>
      <c r="N27" s="121">
        <v>-1.82E-3</v>
      </c>
    </row>
    <row r="28" spans="1:14" x14ac:dyDescent="0.2">
      <c r="A28" s="120">
        <v>12290.5</v>
      </c>
      <c r="B28" s="121">
        <v>48</v>
      </c>
      <c r="C28" s="123">
        <v>57361.662499999999</v>
      </c>
      <c r="D28" s="121">
        <v>-5570.5</v>
      </c>
      <c r="E28" s="121">
        <v>-1.2200000000000001E-2</v>
      </c>
      <c r="F28" s="122">
        <v>-1.3899999999999999E-2</v>
      </c>
      <c r="G28" s="123">
        <v>-1.2E-2</v>
      </c>
      <c r="H28" s="123">
        <v>1</v>
      </c>
      <c r="I28" s="121">
        <v>-1.49E-2</v>
      </c>
      <c r="J28" s="121" t="s">
        <v>313</v>
      </c>
      <c r="K28" s="124">
        <v>57361.662499999999</v>
      </c>
      <c r="L28" s="123">
        <v>-5570.5</v>
      </c>
      <c r="M28" s="121">
        <v>-1.553E-2</v>
      </c>
      <c r="N28" s="121">
        <v>-1.5299999999999999E-3</v>
      </c>
    </row>
    <row r="29" spans="1:14" x14ac:dyDescent="0.2">
      <c r="A29" s="120">
        <v>12290.5</v>
      </c>
      <c r="B29" s="121">
        <v>49</v>
      </c>
      <c r="C29" s="123">
        <v>57361.663200000003</v>
      </c>
      <c r="D29" s="121">
        <v>-5570.5</v>
      </c>
      <c r="E29" s="121">
        <v>-1.1900000000000001E-2</v>
      </c>
      <c r="F29" s="122">
        <v>-1.2500000000000001E-2</v>
      </c>
      <c r="G29" s="123">
        <v>-1.0999999999999999E-2</v>
      </c>
      <c r="H29" s="123">
        <v>0.1</v>
      </c>
      <c r="I29" s="121">
        <v>-1.4200000000000001E-2</v>
      </c>
      <c r="J29" s="121" t="s">
        <v>315</v>
      </c>
      <c r="K29" s="124">
        <v>57361.663200000003</v>
      </c>
      <c r="L29" s="123" t="s">
        <v>324</v>
      </c>
      <c r="M29" s="121">
        <v>-1.4829999999999999E-2</v>
      </c>
      <c r="N29" s="121">
        <v>-8.3000000000000001E-4</v>
      </c>
    </row>
    <row r="30" spans="1:14" x14ac:dyDescent="0.2">
      <c r="A30" s="120" t="e">
        <v>#N/A</v>
      </c>
      <c r="B30" s="121">
        <v>1</v>
      </c>
      <c r="C30" s="123">
        <v>52135.462699999996</v>
      </c>
      <c r="D30" s="121">
        <v>-21736.5</v>
      </c>
      <c r="E30" s="121">
        <v>6.1999999999999998E-3</v>
      </c>
      <c r="F30" s="122">
        <v>-2.1600000000000001E-2</v>
      </c>
      <c r="G30" s="123" t="s">
        <v>240</v>
      </c>
      <c r="H30" s="123">
        <v>1</v>
      </c>
      <c r="I30" s="121">
        <v>-1.8499999999999999E-2</v>
      </c>
      <c r="J30" s="121" t="s">
        <v>241</v>
      </c>
      <c r="K30" s="124">
        <v>52135.462699999996</v>
      </c>
      <c r="L30" s="121" t="s">
        <v>242</v>
      </c>
      <c r="M30" s="121">
        <v>-1.7170000000000001E-2</v>
      </c>
      <c r="N30" s="121">
        <v>-3.96E-3</v>
      </c>
    </row>
    <row r="31" spans="1:14" x14ac:dyDescent="0.2">
      <c r="A31" s="120" t="e">
        <v>#N/A</v>
      </c>
      <c r="B31" s="121">
        <v>2</v>
      </c>
      <c r="C31" s="123">
        <v>53382.390099999997</v>
      </c>
      <c r="D31" s="121">
        <v>-17879.5</v>
      </c>
      <c r="E31" s="121">
        <v>2.4899999999999999E-2</v>
      </c>
      <c r="F31" s="122">
        <v>3.3E-3</v>
      </c>
      <c r="G31" s="123">
        <v>1E-4</v>
      </c>
      <c r="H31" s="123">
        <v>1</v>
      </c>
      <c r="I31" s="121">
        <v>5.5599999999999998E-3</v>
      </c>
      <c r="J31" s="121" t="s">
        <v>339</v>
      </c>
      <c r="K31" s="124">
        <v>53382.390099999997</v>
      </c>
      <c r="L31" s="121">
        <v>-17879.5</v>
      </c>
      <c r="M31" s="121">
        <v>6.4599999999999996E-3</v>
      </c>
      <c r="N31" s="121">
        <v>4.0699999999999998E-3</v>
      </c>
    </row>
    <row r="32" spans="1:14" x14ac:dyDescent="0.2">
      <c r="A32" s="120" t="e">
        <v>#N/A</v>
      </c>
      <c r="B32" s="121">
        <v>3</v>
      </c>
      <c r="C32" s="123">
        <v>53388.368300000002</v>
      </c>
      <c r="D32" s="121">
        <v>-17861</v>
      </c>
      <c r="E32" s="121">
        <v>2.23E-2</v>
      </c>
      <c r="F32" s="122">
        <v>8.0000000000000004E-4</v>
      </c>
      <c r="G32" s="123">
        <v>-2.3999999999999998E-3</v>
      </c>
      <c r="H32" s="123">
        <v>1</v>
      </c>
      <c r="I32" s="121">
        <v>3.0300000000000001E-3</v>
      </c>
      <c r="J32" s="121" t="s">
        <v>243</v>
      </c>
      <c r="K32" s="124">
        <v>53388.368300000002</v>
      </c>
      <c r="L32" s="123">
        <v>-17861</v>
      </c>
      <c r="M32" s="121">
        <v>3.9199999999999999E-3</v>
      </c>
      <c r="N32" s="121">
        <v>1.4300000000000001E-3</v>
      </c>
    </row>
    <row r="33" spans="1:14" x14ac:dyDescent="0.2">
      <c r="A33" s="120" t="e">
        <v>#N/A</v>
      </c>
      <c r="B33" s="121">
        <v>5</v>
      </c>
      <c r="C33" s="123">
        <v>53388.529699999999</v>
      </c>
      <c r="D33" s="121">
        <v>-17860.5</v>
      </c>
      <c r="E33" s="121">
        <v>2.2100000000000002E-2</v>
      </c>
      <c r="F33" s="122">
        <v>5.0000000000000001E-4</v>
      </c>
      <c r="G33" s="123" t="s">
        <v>245</v>
      </c>
      <c r="H33" s="123">
        <v>1</v>
      </c>
      <c r="I33" s="121">
        <v>2.7799999999999999E-3</v>
      </c>
      <c r="J33" s="121" t="s">
        <v>340</v>
      </c>
      <c r="K33" s="124">
        <v>53388.529699999999</v>
      </c>
      <c r="L33" s="121" t="s">
        <v>246</v>
      </c>
      <c r="M33" s="121">
        <v>3.6800000000000001E-3</v>
      </c>
      <c r="N33" s="121">
        <v>1.1900000000000001E-3</v>
      </c>
    </row>
    <row r="34" spans="1:14" x14ac:dyDescent="0.2">
      <c r="A34" s="120" t="e">
        <v>#N/A</v>
      </c>
      <c r="B34" s="121">
        <v>6</v>
      </c>
      <c r="C34" s="123">
        <v>53409.382299999997</v>
      </c>
      <c r="D34" s="121">
        <v>-17796</v>
      </c>
      <c r="E34" s="121">
        <v>2.2800000000000001E-2</v>
      </c>
      <c r="F34" s="122">
        <v>1.4E-3</v>
      </c>
      <c r="G34" s="123" t="s">
        <v>247</v>
      </c>
      <c r="H34" s="123">
        <v>1</v>
      </c>
      <c r="I34" s="121">
        <v>3.62E-3</v>
      </c>
      <c r="J34" s="121" t="s">
        <v>248</v>
      </c>
      <c r="K34" s="124">
        <v>53409.382299999997</v>
      </c>
      <c r="L34" s="123">
        <v>-17796</v>
      </c>
      <c r="M34" s="121">
        <v>4.4999999999999997E-3</v>
      </c>
      <c r="N34" s="121">
        <v>1.6900000000000001E-3</v>
      </c>
    </row>
    <row r="35" spans="1:14" x14ac:dyDescent="0.2">
      <c r="A35" s="120" t="e">
        <v>#N/A</v>
      </c>
      <c r="B35" s="121">
        <v>7</v>
      </c>
      <c r="C35" s="123">
        <v>53716.345399999998</v>
      </c>
      <c r="D35" s="121">
        <v>-16846.5</v>
      </c>
      <c r="E35" s="121">
        <v>2.7199999999999998E-2</v>
      </c>
      <c r="F35" s="122">
        <v>7.3000000000000001E-3</v>
      </c>
      <c r="G35" s="123">
        <v>5.4000000000000003E-3</v>
      </c>
      <c r="H35" s="123">
        <v>1</v>
      </c>
      <c r="I35" s="121">
        <v>9.3200000000000002E-3</v>
      </c>
      <c r="J35" s="121" t="s">
        <v>249</v>
      </c>
      <c r="K35" s="124">
        <v>53716.345399999998</v>
      </c>
      <c r="L35" s="121">
        <v>-16846.5</v>
      </c>
      <c r="M35" s="121">
        <v>1.009E-2</v>
      </c>
      <c r="N35" s="121">
        <v>2.82E-3</v>
      </c>
    </row>
    <row r="36" spans="1:14" x14ac:dyDescent="0.2">
      <c r="A36" s="120" t="e">
        <v>#N/A</v>
      </c>
      <c r="B36" s="121">
        <v>8</v>
      </c>
      <c r="C36" s="123">
        <v>53716.5052</v>
      </c>
      <c r="D36" s="121">
        <v>-16846</v>
      </c>
      <c r="E36" s="121">
        <v>2.53E-2</v>
      </c>
      <c r="F36" s="122">
        <v>5.4000000000000003E-3</v>
      </c>
      <c r="G36" s="123">
        <v>3.5000000000000001E-3</v>
      </c>
      <c r="H36" s="123">
        <v>1</v>
      </c>
      <c r="I36" s="121">
        <v>7.4799999999999997E-3</v>
      </c>
      <c r="J36" s="121" t="s">
        <v>341</v>
      </c>
      <c r="K36" s="124">
        <v>53716.5052</v>
      </c>
      <c r="L36" s="123">
        <v>-16846</v>
      </c>
      <c r="M36" s="121">
        <v>8.2500000000000004E-3</v>
      </c>
      <c r="N36" s="121">
        <v>9.7000000000000005E-4</v>
      </c>
    </row>
    <row r="37" spans="1:14" x14ac:dyDescent="0.2">
      <c r="A37" s="120" t="e">
        <v>#N/A</v>
      </c>
      <c r="B37" s="121">
        <v>9</v>
      </c>
      <c r="C37" s="123">
        <v>53716.664199999999</v>
      </c>
      <c r="D37" s="121">
        <v>-16845.5</v>
      </c>
      <c r="E37" s="121">
        <v>2.2700000000000001E-2</v>
      </c>
      <c r="F37" s="122">
        <v>2.8E-3</v>
      </c>
      <c r="G37" s="123">
        <v>8.9999999999999998E-4</v>
      </c>
      <c r="H37" s="123">
        <v>1</v>
      </c>
      <c r="I37" s="121">
        <v>4.8399999999999997E-3</v>
      </c>
      <c r="J37" s="121" t="s">
        <v>250</v>
      </c>
      <c r="K37" s="124">
        <v>53716.664199999999</v>
      </c>
      <c r="L37" s="121">
        <v>-16845.5</v>
      </c>
      <c r="M37" s="121">
        <v>5.6100000000000004E-3</v>
      </c>
      <c r="N37" s="121">
        <v>-1.67E-3</v>
      </c>
    </row>
    <row r="38" spans="1:14" x14ac:dyDescent="0.2">
      <c r="A38" s="120" t="e">
        <v>#N/A</v>
      </c>
      <c r="B38" s="121">
        <v>10</v>
      </c>
      <c r="C38" s="123">
        <v>54356.76928</v>
      </c>
      <c r="D38" s="121" t="s">
        <v>251</v>
      </c>
      <c r="E38" s="121">
        <v>2.4299999999999999E-2</v>
      </c>
      <c r="F38" s="122">
        <v>7.6E-3</v>
      </c>
      <c r="G38" s="123">
        <v>7.6E-3</v>
      </c>
      <c r="H38" s="123">
        <v>1</v>
      </c>
      <c r="I38" s="121">
        <v>9.1800000000000007E-3</v>
      </c>
      <c r="J38" s="121" t="s">
        <v>252</v>
      </c>
      <c r="K38" s="124">
        <v>54356.7693</v>
      </c>
      <c r="L38" s="121" t="s">
        <v>251</v>
      </c>
      <c r="M38" s="121">
        <v>9.7099999999999999E-3</v>
      </c>
      <c r="N38" s="121" t="s">
        <v>253</v>
      </c>
    </row>
    <row r="39" spans="1:14" x14ac:dyDescent="0.2">
      <c r="A39" s="120" t="e">
        <v>#N/A</v>
      </c>
      <c r="B39" s="121">
        <v>11</v>
      </c>
      <c r="C39" s="123">
        <v>54357.738899999997</v>
      </c>
      <c r="D39" s="121" t="s">
        <v>254</v>
      </c>
      <c r="E39" s="121">
        <v>2.4E-2</v>
      </c>
      <c r="F39" s="122">
        <v>7.3000000000000001E-3</v>
      </c>
      <c r="G39" s="123">
        <v>7.4000000000000003E-3</v>
      </c>
      <c r="H39" s="123">
        <v>1</v>
      </c>
      <c r="I39" s="121">
        <v>8.9499999999999996E-3</v>
      </c>
      <c r="J39" s="121" t="s">
        <v>255</v>
      </c>
      <c r="K39" s="124">
        <v>54357.738899999997</v>
      </c>
      <c r="L39" s="121" t="s">
        <v>254</v>
      </c>
      <c r="M39" s="121">
        <v>9.4800000000000006E-3</v>
      </c>
      <c r="N39" s="121" t="s">
        <v>256</v>
      </c>
    </row>
    <row r="40" spans="1:14" x14ac:dyDescent="0.2">
      <c r="A40" s="120" t="e">
        <v>#N/A</v>
      </c>
      <c r="B40" s="121">
        <v>13</v>
      </c>
      <c r="C40" s="123">
        <v>54358.871200000001</v>
      </c>
      <c r="D40" s="121">
        <v>-14859</v>
      </c>
      <c r="E40" s="121">
        <v>2.4799999999999999E-2</v>
      </c>
      <c r="F40" s="122">
        <v>8.2000000000000007E-3</v>
      </c>
      <c r="G40" s="123">
        <v>8.2000000000000007E-3</v>
      </c>
      <c r="H40" s="123">
        <v>1</v>
      </c>
      <c r="I40" s="121">
        <v>9.7599999999999996E-3</v>
      </c>
      <c r="J40" s="121" t="s">
        <v>259</v>
      </c>
      <c r="K40" s="124">
        <v>54358.871200000001</v>
      </c>
      <c r="L40" s="123">
        <v>-14859</v>
      </c>
      <c r="M40" s="121">
        <v>1.0290000000000001E-2</v>
      </c>
      <c r="N40" s="121">
        <v>-3.1099999999999999E-3</v>
      </c>
    </row>
    <row r="41" spans="1:14" x14ac:dyDescent="0.2">
      <c r="A41" s="120" t="e">
        <v>#N/A</v>
      </c>
      <c r="B41" s="121">
        <v>14</v>
      </c>
      <c r="C41" s="123" t="s">
        <v>260</v>
      </c>
      <c r="D41" s="121">
        <v>-13853.5</v>
      </c>
      <c r="E41" s="121">
        <v>2.41E-2</v>
      </c>
      <c r="F41" s="122">
        <v>8.9999999999999993E-3</v>
      </c>
      <c r="G41" s="123">
        <v>9.7999999999999997E-3</v>
      </c>
      <c r="H41" s="123">
        <v>1</v>
      </c>
      <c r="I41" s="121">
        <v>1.04E-2</v>
      </c>
      <c r="J41" s="121" t="s">
        <v>261</v>
      </c>
      <c r="K41" s="124">
        <v>54683.933100000002</v>
      </c>
      <c r="L41" s="121">
        <v>-13853.5</v>
      </c>
      <c r="M41" s="121">
        <v>1.081E-2</v>
      </c>
      <c r="N41" s="121">
        <v>-3.2599999999999999E-3</v>
      </c>
    </row>
    <row r="42" spans="1:14" x14ac:dyDescent="0.2">
      <c r="A42" s="120" t="e">
        <v>#N/A</v>
      </c>
      <c r="B42" s="121">
        <v>15</v>
      </c>
      <c r="C42" s="123">
        <v>55141.381800000003</v>
      </c>
      <c r="D42" s="121" t="s">
        <v>262</v>
      </c>
      <c r="E42" s="121">
        <v>2.5100000000000001E-2</v>
      </c>
      <c r="F42" s="122">
        <v>1.23E-2</v>
      </c>
      <c r="G42" s="123">
        <v>1.4E-2</v>
      </c>
      <c r="H42" s="123">
        <v>1</v>
      </c>
      <c r="I42" s="121">
        <v>1.34E-2</v>
      </c>
      <c r="J42" s="121" t="s">
        <v>263</v>
      </c>
      <c r="K42" s="124">
        <v>55141.381800000003</v>
      </c>
      <c r="L42" s="121" t="s">
        <v>262</v>
      </c>
      <c r="M42" s="121">
        <v>1.362E-2</v>
      </c>
      <c r="N42" s="121">
        <v>1.66E-3</v>
      </c>
    </row>
    <row r="43" spans="1:14" x14ac:dyDescent="0.2">
      <c r="A43" s="120" t="e">
        <v>#N/A</v>
      </c>
      <c r="B43" s="121">
        <v>16</v>
      </c>
      <c r="C43" s="123">
        <v>55141.540699999998</v>
      </c>
      <c r="D43" s="121" t="s">
        <v>264</v>
      </c>
      <c r="E43" s="121">
        <v>1.95E-2</v>
      </c>
      <c r="F43" s="122">
        <v>8.5000000000000006E-3</v>
      </c>
      <c r="G43" s="123">
        <v>1.06E-2</v>
      </c>
      <c r="H43" s="123">
        <v>1</v>
      </c>
      <c r="I43" s="121">
        <v>9.3299999999999998E-3</v>
      </c>
      <c r="J43" s="121" t="s">
        <v>265</v>
      </c>
      <c r="K43" s="124">
        <v>55141.540699999998</v>
      </c>
      <c r="L43" s="123">
        <v>-12438</v>
      </c>
      <c r="M43" s="121">
        <v>1.0869999999999999E-2</v>
      </c>
      <c r="N43" s="121">
        <v>-1.08E-3</v>
      </c>
    </row>
    <row r="44" spans="1:14" x14ac:dyDescent="0.2">
      <c r="A44" s="120" t="e">
        <v>#N/A</v>
      </c>
      <c r="B44" s="121">
        <v>17</v>
      </c>
      <c r="C44" s="123">
        <v>55499.4139</v>
      </c>
      <c r="D44" s="121">
        <v>-11331</v>
      </c>
      <c r="E44" s="121">
        <v>2.23E-2</v>
      </c>
      <c r="F44" s="122">
        <v>9.4999999999999998E-3</v>
      </c>
      <c r="G44" s="123">
        <v>1.12E-2</v>
      </c>
      <c r="H44" s="123">
        <v>1</v>
      </c>
      <c r="I44" s="121">
        <v>1.06E-2</v>
      </c>
      <c r="J44" s="121" t="s">
        <v>266</v>
      </c>
      <c r="K44" s="124">
        <v>55499.4139</v>
      </c>
      <c r="L44" s="123">
        <v>-11331</v>
      </c>
      <c r="M44" s="121">
        <v>9.4400000000000005E-3</v>
      </c>
      <c r="N44" s="121">
        <v>1.31E-3</v>
      </c>
    </row>
    <row r="45" spans="1:14" x14ac:dyDescent="0.2">
      <c r="A45" s="120" t="e">
        <v>#N/A</v>
      </c>
      <c r="B45" s="121">
        <v>18</v>
      </c>
      <c r="C45" s="123">
        <v>55499.574800000002</v>
      </c>
      <c r="D45" s="121">
        <v>-11330.5</v>
      </c>
      <c r="E45" s="121">
        <v>1.8700000000000001E-2</v>
      </c>
      <c r="F45" s="122">
        <v>7.7000000000000002E-3</v>
      </c>
      <c r="G45" s="123">
        <v>9.9000000000000008E-3</v>
      </c>
      <c r="H45" s="123">
        <v>1</v>
      </c>
      <c r="I45" s="121">
        <v>8.5900000000000004E-3</v>
      </c>
      <c r="J45" s="121" t="s">
        <v>267</v>
      </c>
      <c r="K45" s="124" t="s">
        <v>268</v>
      </c>
      <c r="L45" s="121">
        <v>-11330.5</v>
      </c>
      <c r="M45" s="121">
        <v>8.6999999999999994E-3</v>
      </c>
      <c r="N45" s="121">
        <v>5.6999999999999998E-4</v>
      </c>
    </row>
    <row r="46" spans="1:14" x14ac:dyDescent="0.2">
      <c r="A46" s="120" t="e">
        <v>#N/A</v>
      </c>
      <c r="B46" s="121">
        <v>19</v>
      </c>
      <c r="C46" s="123">
        <v>55817.361299999997</v>
      </c>
      <c r="D46" s="121">
        <v>-10347.5</v>
      </c>
      <c r="E46" s="121">
        <v>1.6500000000000001E-2</v>
      </c>
      <c r="F46" s="122">
        <v>7.1000000000000004E-3</v>
      </c>
      <c r="G46" s="123">
        <v>9.4999999999999998E-3</v>
      </c>
      <c r="H46" s="123">
        <v>1</v>
      </c>
      <c r="I46" s="121">
        <v>7.7000000000000002E-3</v>
      </c>
      <c r="J46" s="121" t="s">
        <v>269</v>
      </c>
      <c r="K46" s="124">
        <v>55817.361299999997</v>
      </c>
      <c r="L46" s="121">
        <v>-10347.5</v>
      </c>
      <c r="M46" s="121">
        <v>7.6899999999999998E-3</v>
      </c>
      <c r="N46" s="121">
        <v>4.0600000000000002E-3</v>
      </c>
    </row>
    <row r="47" spans="1:14" x14ac:dyDescent="0.2">
      <c r="A47" s="120" t="e">
        <v>#N/A</v>
      </c>
      <c r="B47" s="121">
        <v>36</v>
      </c>
      <c r="C47" s="123">
        <v>57216.022140000001</v>
      </c>
      <c r="D47" s="121">
        <v>-6021</v>
      </c>
      <c r="E47" s="121">
        <v>-1.15E-2</v>
      </c>
      <c r="F47" s="122">
        <v>-1.37E-2</v>
      </c>
      <c r="G47" s="123" t="s">
        <v>298</v>
      </c>
      <c r="H47" s="123">
        <v>1</v>
      </c>
      <c r="I47" s="121">
        <v>-1.3100000000000001E-2</v>
      </c>
      <c r="J47" s="121" t="s">
        <v>299</v>
      </c>
      <c r="K47" s="124">
        <v>57216.022100000002</v>
      </c>
      <c r="L47" s="123">
        <v>-6021</v>
      </c>
      <c r="M47" s="121" t="s">
        <v>300</v>
      </c>
      <c r="N47" s="121" t="s">
        <v>301</v>
      </c>
    </row>
    <row r="48" spans="1:14" x14ac:dyDescent="0.2">
      <c r="A48" s="120" t="e">
        <v>#N/A</v>
      </c>
      <c r="B48" s="121">
        <v>37</v>
      </c>
      <c r="C48" s="123">
        <v>57259.344299999997</v>
      </c>
      <c r="D48" s="121">
        <v>-5887</v>
      </c>
      <c r="E48" s="121">
        <v>-1.06E-2</v>
      </c>
      <c r="F48" s="122">
        <v>-1.2800000000000001E-2</v>
      </c>
      <c r="G48" s="123">
        <v>-1.0800000000000001E-2</v>
      </c>
      <c r="H48" s="123">
        <v>1</v>
      </c>
      <c r="I48" s="121">
        <v>-1.4E-2</v>
      </c>
      <c r="J48" s="121" t="s">
        <v>302</v>
      </c>
      <c r="K48" s="124">
        <v>57259.344299999997</v>
      </c>
      <c r="L48" s="123">
        <v>-5887</v>
      </c>
      <c r="M48" s="121">
        <v>-1.456E-2</v>
      </c>
      <c r="N48" s="121" t="s">
        <v>303</v>
      </c>
    </row>
    <row r="49" spans="1:14" x14ac:dyDescent="0.2">
      <c r="A49" s="120" t="e">
        <v>#N/A</v>
      </c>
      <c r="B49" s="121">
        <v>38</v>
      </c>
      <c r="C49" s="123">
        <v>57259.345200000003</v>
      </c>
      <c r="D49" s="121">
        <v>-5887</v>
      </c>
      <c r="E49" s="121">
        <v>-1.2E-2</v>
      </c>
      <c r="F49" s="122">
        <v>-1.4200000000000001E-2</v>
      </c>
      <c r="G49" s="123">
        <v>-1.2200000000000001E-2</v>
      </c>
      <c r="H49" s="123">
        <v>1</v>
      </c>
      <c r="I49" s="121">
        <v>-1.3100000000000001E-2</v>
      </c>
      <c r="J49" s="121" t="s">
        <v>304</v>
      </c>
      <c r="K49" s="124">
        <v>57259.345200000003</v>
      </c>
      <c r="L49" s="123">
        <v>-5887</v>
      </c>
      <c r="M49" s="121">
        <v>-1.366E-2</v>
      </c>
      <c r="N49" s="121">
        <v>6.9999999999999994E-5</v>
      </c>
    </row>
    <row r="50" spans="1:14" x14ac:dyDescent="0.2">
      <c r="A50" s="120" t="e">
        <v>#N/A</v>
      </c>
      <c r="B50" s="121">
        <v>41</v>
      </c>
      <c r="C50" s="123">
        <v>57310.585599999999</v>
      </c>
      <c r="D50" s="121">
        <v>-5728.5</v>
      </c>
      <c r="E50" s="121">
        <v>-1.3599999999999999E-2</v>
      </c>
      <c r="F50" s="122">
        <v>-1.55E-2</v>
      </c>
      <c r="G50" s="123">
        <v>-1.35E-2</v>
      </c>
      <c r="H50" s="123">
        <v>1</v>
      </c>
      <c r="I50" s="121">
        <v>-1.3100000000000001E-2</v>
      </c>
      <c r="J50" s="121" t="s">
        <v>311</v>
      </c>
      <c r="K50" s="124">
        <v>57310.585599999999</v>
      </c>
      <c r="L50" s="123">
        <v>-5728.5</v>
      </c>
      <c r="M50" s="121" t="s">
        <v>312</v>
      </c>
      <c r="N50" s="121">
        <v>2.3000000000000001E-4</v>
      </c>
    </row>
    <row r="51" spans="1:14" x14ac:dyDescent="0.2">
      <c r="A51" s="120" t="e">
        <v>#N/A</v>
      </c>
      <c r="B51" s="121">
        <v>42</v>
      </c>
      <c r="C51" s="123">
        <v>57311.5527</v>
      </c>
      <c r="D51" s="121">
        <v>-5725.5</v>
      </c>
      <c r="E51" s="121">
        <v>-1.23E-2</v>
      </c>
      <c r="F51" s="122">
        <v>-1.4200000000000001E-2</v>
      </c>
      <c r="G51" s="123">
        <v>-1.23E-2</v>
      </c>
      <c r="H51" s="123">
        <v>1</v>
      </c>
      <c r="I51" s="121">
        <v>-1.5900000000000001E-2</v>
      </c>
      <c r="J51" s="121" t="s">
        <v>313</v>
      </c>
      <c r="K51" s="124">
        <v>57311.5527</v>
      </c>
      <c r="L51" s="123">
        <v>-5725.5</v>
      </c>
      <c r="M51" s="121" t="s">
        <v>314</v>
      </c>
      <c r="N51" s="121">
        <v>-2.5200000000000001E-3</v>
      </c>
    </row>
    <row r="52" spans="1:14" x14ac:dyDescent="0.2">
      <c r="A52" s="120" t="e">
        <v>#N/A</v>
      </c>
      <c r="B52" s="121">
        <v>44</v>
      </c>
      <c r="C52" s="123">
        <v>57330.628799999999</v>
      </c>
      <c r="D52" s="121">
        <v>-5666.5</v>
      </c>
      <c r="E52" s="121">
        <v>-1.2800000000000001E-2</v>
      </c>
      <c r="F52" s="122">
        <v>-1.46E-2</v>
      </c>
      <c r="G52" s="123">
        <v>-1.2699999999999999E-2</v>
      </c>
      <c r="H52" s="123">
        <v>1</v>
      </c>
      <c r="I52" s="121">
        <v>-1.35E-2</v>
      </c>
      <c r="J52" s="121" t="s">
        <v>315</v>
      </c>
      <c r="K52" s="124">
        <v>57330.628799999999</v>
      </c>
      <c r="L52" s="123">
        <v>-5666.5</v>
      </c>
      <c r="M52" s="121">
        <v>-1.4030000000000001E-2</v>
      </c>
      <c r="N52" s="121" t="s">
        <v>310</v>
      </c>
    </row>
    <row r="53" spans="1:14" x14ac:dyDescent="0.2">
      <c r="A53" s="120" t="e">
        <v>#N/A</v>
      </c>
      <c r="B53" s="121">
        <v>50</v>
      </c>
      <c r="C53" s="123">
        <v>57608.978620000002</v>
      </c>
      <c r="D53" s="121"/>
      <c r="E53" s="121"/>
      <c r="F53" s="122"/>
      <c r="G53" s="123"/>
      <c r="H53" s="123">
        <v>0.1</v>
      </c>
      <c r="I53" s="121"/>
      <c r="J53" s="121"/>
      <c r="K53" s="124">
        <v>57579.072399999997</v>
      </c>
      <c r="L53" s="123">
        <v>-4898</v>
      </c>
      <c r="M53" s="121" t="s">
        <v>325</v>
      </c>
      <c r="N53" s="121">
        <v>2.5999999999999998E-4</v>
      </c>
    </row>
    <row r="54" spans="1:14" x14ac:dyDescent="0.2">
      <c r="A54" s="120" t="e">
        <v>#N/A</v>
      </c>
      <c r="B54" s="121">
        <v>51</v>
      </c>
      <c r="C54" s="123">
        <v>57608.978620000002</v>
      </c>
      <c r="D54" s="121">
        <v>-4805.5</v>
      </c>
      <c r="E54" s="121">
        <v>-9.4999999999999998E-3</v>
      </c>
      <c r="F54" s="122">
        <v>-9.9000000000000008E-3</v>
      </c>
      <c r="G54" s="123">
        <v>-8.3999999999999995E-3</v>
      </c>
      <c r="H54" s="123">
        <v>0.1</v>
      </c>
      <c r="I54" s="121">
        <v>-1.0500000000000001E-2</v>
      </c>
      <c r="J54" s="121" t="s">
        <v>326</v>
      </c>
      <c r="K54" s="124">
        <v>57608.978600000002</v>
      </c>
      <c r="L54" s="123">
        <v>-4805.5</v>
      </c>
      <c r="M54" s="121" t="s">
        <v>327</v>
      </c>
      <c r="N54" s="121">
        <v>2.7599999999999999E-3</v>
      </c>
    </row>
    <row r="55" spans="1:14" x14ac:dyDescent="0.2">
      <c r="A55" s="120" t="e">
        <v>#N/A</v>
      </c>
      <c r="B55" s="121">
        <v>52</v>
      </c>
      <c r="C55" s="123">
        <v>57673.796199999997</v>
      </c>
      <c r="D55" s="121">
        <v>-4605</v>
      </c>
      <c r="E55" s="121">
        <v>-1.0500000000000001E-2</v>
      </c>
      <c r="F55" s="122">
        <v>-1.06E-2</v>
      </c>
      <c r="G55" s="123">
        <v>-9.1999999999999998E-3</v>
      </c>
      <c r="H55" s="123">
        <v>0.1</v>
      </c>
      <c r="I55" s="121">
        <v>-1.12E-2</v>
      </c>
      <c r="J55" s="121" t="s">
        <v>328</v>
      </c>
      <c r="K55" s="124">
        <v>57673.796199999997</v>
      </c>
      <c r="L55" s="123">
        <v>-4605</v>
      </c>
      <c r="M55" s="121">
        <v>-1.187E-2</v>
      </c>
      <c r="N55" s="121">
        <v>1.83E-3</v>
      </c>
    </row>
    <row r="56" spans="1:14" x14ac:dyDescent="0.2">
      <c r="A56" s="120" t="e">
        <v>#N/A</v>
      </c>
      <c r="B56" s="121">
        <v>53</v>
      </c>
      <c r="C56" s="123">
        <v>57694.970880000001</v>
      </c>
      <c r="D56" s="121">
        <v>-4539.5</v>
      </c>
      <c r="E56" s="121">
        <v>-1.09E-2</v>
      </c>
      <c r="F56" s="122">
        <v>-1.09E-2</v>
      </c>
      <c r="G56" s="123">
        <v>-9.5999999999999992E-3</v>
      </c>
      <c r="H56" s="123">
        <v>0.1</v>
      </c>
      <c r="I56" s="121">
        <v>-1.15E-2</v>
      </c>
      <c r="J56" s="121" t="s">
        <v>329</v>
      </c>
      <c r="K56" s="124">
        <v>57694.9709</v>
      </c>
      <c r="L56" s="123">
        <v>-4539.5</v>
      </c>
      <c r="M56" s="121">
        <v>-1.225E-2</v>
      </c>
      <c r="N56" s="121">
        <v>1.3799999999999999E-3</v>
      </c>
    </row>
    <row r="57" spans="1:14" x14ac:dyDescent="0.2">
      <c r="A57" s="120" t="e">
        <v>#N/A</v>
      </c>
      <c r="B57" s="121">
        <v>54</v>
      </c>
      <c r="C57" s="123">
        <v>58078.872340000002</v>
      </c>
      <c r="D57" s="121">
        <v>-3352</v>
      </c>
      <c r="E57" s="121">
        <v>-9.9000000000000008E-3</v>
      </c>
      <c r="F57" s="122">
        <v>-8.0000000000000002E-3</v>
      </c>
      <c r="G57" s="123">
        <v>-7.4999999999999997E-3</v>
      </c>
      <c r="H57" s="123">
        <v>0.1</v>
      </c>
      <c r="I57" s="121">
        <v>-8.8800000000000007E-3</v>
      </c>
      <c r="J57" s="121" t="s">
        <v>330</v>
      </c>
      <c r="K57" s="124">
        <v>58078.872300000003</v>
      </c>
      <c r="L57" s="123">
        <v>-3352</v>
      </c>
      <c r="M57" s="121">
        <v>-9.7300000000000008E-3</v>
      </c>
      <c r="N57" s="121">
        <v>1.1800000000000001E-3</v>
      </c>
    </row>
    <row r="58" spans="1:14" x14ac:dyDescent="0.2">
      <c r="A58" s="120" t="e">
        <v>#N/A</v>
      </c>
      <c r="B58" s="121">
        <v>55</v>
      </c>
      <c r="C58" s="123">
        <v>59139.57849</v>
      </c>
      <c r="D58" s="122">
        <v>-71</v>
      </c>
      <c r="E58" s="121">
        <v>-5.0000000000000001E-4</v>
      </c>
      <c r="F58" s="122">
        <v>6.7000000000000002E-3</v>
      </c>
      <c r="G58" s="123">
        <v>4.0000000000000001E-3</v>
      </c>
      <c r="H58" s="123">
        <v>1</v>
      </c>
      <c r="I58" s="121"/>
      <c r="J58" s="121" t="s">
        <v>331</v>
      </c>
      <c r="K58" s="124">
        <v>59139.578500000003</v>
      </c>
      <c r="L58" s="122">
        <v>-71</v>
      </c>
      <c r="M58" s="121">
        <v>3.8500000000000001E-3</v>
      </c>
      <c r="N58" s="121" t="s">
        <v>332</v>
      </c>
    </row>
    <row r="59" spans="1:14" x14ac:dyDescent="0.2">
      <c r="A59" s="120" t="e">
        <v>#N/A</v>
      </c>
      <c r="B59" s="121">
        <v>56</v>
      </c>
      <c r="C59" s="123">
        <v>59139.741670000003</v>
      </c>
      <c r="D59" s="122">
        <v>-70.5</v>
      </c>
      <c r="E59" s="121">
        <v>1E-3</v>
      </c>
      <c r="F59" s="122">
        <v>8.2000000000000007E-3</v>
      </c>
      <c r="G59" s="123">
        <v>5.4999999999999997E-3</v>
      </c>
      <c r="H59" s="123">
        <v>1</v>
      </c>
      <c r="I59" s="121"/>
      <c r="J59" s="121" t="s">
        <v>333</v>
      </c>
      <c r="K59" s="124">
        <v>59139.741699999999</v>
      </c>
      <c r="L59" s="123">
        <v>-70.5</v>
      </c>
      <c r="M59" s="121">
        <v>5.3800000000000002E-3</v>
      </c>
      <c r="N59" s="121">
        <v>1.2899999999999999E-3</v>
      </c>
    </row>
    <row r="60" spans="1:14" x14ac:dyDescent="0.2">
      <c r="A60" s="120" t="e">
        <v>#N/A</v>
      </c>
      <c r="B60" s="121">
        <v>57</v>
      </c>
      <c r="C60" s="123">
        <v>59139.902309999998</v>
      </c>
      <c r="D60" s="122">
        <v>-70</v>
      </c>
      <c r="E60" s="121">
        <v>0</v>
      </c>
      <c r="F60" s="122">
        <v>7.1999999999999998E-3</v>
      </c>
      <c r="G60" s="123">
        <v>4.4999999999999997E-3</v>
      </c>
      <c r="H60" s="123">
        <v>1</v>
      </c>
      <c r="I60" s="121"/>
      <c r="J60" s="121" t="s">
        <v>331</v>
      </c>
      <c r="K60" s="124">
        <v>59139.902300000002</v>
      </c>
      <c r="L60" s="122">
        <v>-70</v>
      </c>
      <c r="M60" s="121">
        <v>4.3800000000000002E-3</v>
      </c>
      <c r="N60" s="121">
        <v>2.7999999999999998E-4</v>
      </c>
    </row>
    <row r="61" spans="1:14" x14ac:dyDescent="0.2">
      <c r="A61" s="120" t="e">
        <v>#N/A</v>
      </c>
      <c r="B61" s="121">
        <v>58</v>
      </c>
      <c r="C61" s="123">
        <v>59140.871709999999</v>
      </c>
      <c r="D61" s="122">
        <v>-67</v>
      </c>
      <c r="E61" s="121">
        <v>-5.0000000000000001E-4</v>
      </c>
      <c r="F61" s="122">
        <v>6.7000000000000002E-3</v>
      </c>
      <c r="G61" s="123">
        <v>4.1000000000000003E-3</v>
      </c>
      <c r="H61" s="123">
        <v>1</v>
      </c>
      <c r="I61" s="121"/>
      <c r="J61" s="121" t="s">
        <v>331</v>
      </c>
      <c r="K61" s="124">
        <v>59140.871700000003</v>
      </c>
      <c r="L61" s="122">
        <v>-67</v>
      </c>
      <c r="M61" s="121">
        <v>3.9300000000000003E-3</v>
      </c>
      <c r="N61" s="121">
        <v>-1.8000000000000001E-4</v>
      </c>
    </row>
    <row r="62" spans="1:14" x14ac:dyDescent="0.2">
      <c r="A62" s="120" t="e">
        <v>#N/A</v>
      </c>
      <c r="B62" s="121">
        <v>59</v>
      </c>
      <c r="C62" s="123">
        <v>59142.651409999999</v>
      </c>
      <c r="D62" s="122">
        <v>-61.5</v>
      </c>
      <c r="E62" s="121">
        <v>1.1999999999999999E-3</v>
      </c>
      <c r="F62" s="122">
        <v>8.3999999999999995E-3</v>
      </c>
      <c r="G62" s="123">
        <v>5.7000000000000002E-3</v>
      </c>
      <c r="H62" s="123">
        <v>1</v>
      </c>
      <c r="I62" s="121"/>
      <c r="J62" s="121" t="s">
        <v>331</v>
      </c>
      <c r="K62" s="124">
        <v>59142.651400000002</v>
      </c>
      <c r="L62" s="123">
        <v>-61.5</v>
      </c>
      <c r="M62" s="121">
        <v>5.5799999999999999E-3</v>
      </c>
      <c r="N62" s="121">
        <v>1.4400000000000001E-3</v>
      </c>
    </row>
    <row r="63" spans="1:14" x14ac:dyDescent="0.2">
      <c r="A63" s="120" t="e">
        <v>#N/A</v>
      </c>
      <c r="B63" s="121">
        <v>60</v>
      </c>
      <c r="C63" s="123">
        <v>59142.811410000002</v>
      </c>
      <c r="D63" s="122">
        <v>-61</v>
      </c>
      <c r="E63" s="121">
        <v>-5.0000000000000001E-4</v>
      </c>
      <c r="F63" s="122">
        <v>6.7000000000000002E-3</v>
      </c>
      <c r="G63" s="123">
        <v>4.1000000000000003E-3</v>
      </c>
      <c r="H63" s="123">
        <v>1</v>
      </c>
      <c r="I63" s="121"/>
      <c r="J63" s="121" t="s">
        <v>331</v>
      </c>
      <c r="K63" s="124">
        <v>59142.811399999999</v>
      </c>
      <c r="L63" s="122">
        <v>-61</v>
      </c>
      <c r="M63" s="121">
        <v>3.9300000000000003E-3</v>
      </c>
      <c r="N63" s="121">
        <v>-2.0000000000000001E-4</v>
      </c>
    </row>
    <row r="64" spans="1:14" x14ac:dyDescent="0.2">
      <c r="A64" s="120" t="e">
        <v>#N/A</v>
      </c>
      <c r="B64" s="121">
        <v>61</v>
      </c>
      <c r="C64" s="123">
        <v>59143.619830000003</v>
      </c>
      <c r="D64" s="122">
        <v>-58.5</v>
      </c>
      <c r="E64" s="121">
        <v>-2.9999999999999997E-4</v>
      </c>
      <c r="F64" s="122">
        <v>7.0000000000000001E-3</v>
      </c>
      <c r="G64" s="123">
        <v>4.3E-3</v>
      </c>
      <c r="H64" s="123">
        <v>1</v>
      </c>
      <c r="I64" s="121"/>
      <c r="J64" s="121" t="s">
        <v>331</v>
      </c>
      <c r="K64" s="124">
        <v>59143.6198</v>
      </c>
      <c r="L64" s="123">
        <v>-58.5</v>
      </c>
      <c r="M64" s="121">
        <v>4.1399999999999996E-3</v>
      </c>
      <c r="N64" s="121" t="s">
        <v>334</v>
      </c>
    </row>
    <row r="65" spans="1:14" x14ac:dyDescent="0.2">
      <c r="A65" s="120" t="e">
        <v>#N/A</v>
      </c>
      <c r="B65" s="121">
        <v>62</v>
      </c>
      <c r="C65" s="123">
        <v>59146.6901</v>
      </c>
      <c r="D65" s="122">
        <v>-49</v>
      </c>
      <c r="E65" s="121">
        <v>-1.1999999999999999E-3</v>
      </c>
      <c r="F65" s="122">
        <v>6.0000000000000001E-3</v>
      </c>
      <c r="G65" s="123">
        <v>3.3E-3</v>
      </c>
      <c r="H65" s="123">
        <v>1</v>
      </c>
      <c r="I65" s="121"/>
      <c r="J65" s="121" t="s">
        <v>331</v>
      </c>
      <c r="K65" s="124">
        <v>59146.6901</v>
      </c>
      <c r="L65" s="122">
        <v>-49</v>
      </c>
      <c r="M65" s="121">
        <v>3.2200000000000002E-3</v>
      </c>
      <c r="N65" s="121" t="s">
        <v>335</v>
      </c>
    </row>
    <row r="66" spans="1:14" x14ac:dyDescent="0.2">
      <c r="A66" s="120" t="e">
        <v>#N/A</v>
      </c>
      <c r="B66" s="121">
        <v>63</v>
      </c>
      <c r="C66" s="123">
        <v>59146.852220000001</v>
      </c>
      <c r="D66" s="122">
        <v>-48.5</v>
      </c>
      <c r="E66" s="121">
        <v>-6.9999999999999999E-4</v>
      </c>
      <c r="F66" s="122" t="s">
        <v>336</v>
      </c>
      <c r="G66" s="123">
        <v>3.8E-3</v>
      </c>
      <c r="H66" s="123">
        <v>1</v>
      </c>
      <c r="I66" s="121"/>
      <c r="J66" s="121" t="s">
        <v>331</v>
      </c>
      <c r="K66" s="124">
        <v>59146.852200000001</v>
      </c>
      <c r="L66" s="123">
        <v>-48.5</v>
      </c>
      <c r="M66" s="121">
        <v>3.7000000000000002E-3</v>
      </c>
      <c r="N66" s="121">
        <v>-5.0000000000000001E-4</v>
      </c>
    </row>
    <row r="67" spans="1:14" x14ac:dyDescent="0.2">
      <c r="A67" s="120" t="e">
        <v>#N/A</v>
      </c>
      <c r="B67" s="121">
        <v>64</v>
      </c>
      <c r="C67" s="123">
        <v>59149.923089999997</v>
      </c>
      <c r="D67" s="122">
        <v>-39</v>
      </c>
      <c r="E67" s="121">
        <v>-1.1000000000000001E-3</v>
      </c>
      <c r="F67" s="122">
        <v>6.1999999999999998E-3</v>
      </c>
      <c r="G67" s="123">
        <v>3.5000000000000001E-3</v>
      </c>
      <c r="H67" s="123">
        <v>1</v>
      </c>
      <c r="I67" s="121"/>
      <c r="J67" s="121" t="s">
        <v>331</v>
      </c>
      <c r="K67" s="124">
        <v>59149.9231</v>
      </c>
      <c r="L67" s="122">
        <v>-39</v>
      </c>
      <c r="M67" s="121">
        <v>3.3700000000000002E-3</v>
      </c>
      <c r="N67" s="121">
        <v>-8.7000000000000001E-4</v>
      </c>
    </row>
    <row r="68" spans="1:14" x14ac:dyDescent="0.2">
      <c r="A68" s="120" t="e">
        <v>#N/A</v>
      </c>
      <c r="B68" s="121">
        <v>65</v>
      </c>
      <c r="C68" s="123">
        <v>59161.401830000003</v>
      </c>
      <c r="D68" s="122">
        <v>-3.5</v>
      </c>
      <c r="E68" s="121">
        <v>1.1000000000000001E-3</v>
      </c>
      <c r="F68" s="122">
        <v>8.3999999999999995E-3</v>
      </c>
      <c r="G68" s="123">
        <v>5.5999999999999999E-3</v>
      </c>
      <c r="H68" s="123">
        <v>1</v>
      </c>
      <c r="I68" s="121">
        <v>6.8100000000000001E-3</v>
      </c>
      <c r="J68" s="121" t="s">
        <v>331</v>
      </c>
      <c r="K68" s="124">
        <v>59161.4018</v>
      </c>
      <c r="L68" s="122">
        <v>-3.5</v>
      </c>
      <c r="M68" s="121">
        <v>5.5599999999999998E-3</v>
      </c>
      <c r="N68" s="121">
        <v>1.15E-3</v>
      </c>
    </row>
    <row r="69" spans="1:14" x14ac:dyDescent="0.2">
      <c r="A69" s="120" t="e">
        <v>#N/A</v>
      </c>
      <c r="B69" s="121">
        <v>66</v>
      </c>
      <c r="C69" s="123">
        <v>59161.561999999998</v>
      </c>
      <c r="D69" s="122">
        <v>-3</v>
      </c>
      <c r="E69" s="121">
        <v>-4.0000000000000002E-4</v>
      </c>
      <c r="F69" s="122">
        <v>6.8999999999999999E-3</v>
      </c>
      <c r="G69" s="123">
        <v>4.1999999999999997E-3</v>
      </c>
      <c r="H69" s="123">
        <v>1</v>
      </c>
      <c r="I69" s="121">
        <v>5.3400000000000001E-3</v>
      </c>
      <c r="J69" s="121" t="s">
        <v>331</v>
      </c>
      <c r="K69" s="124">
        <v>59161.561999999998</v>
      </c>
      <c r="L69" s="125" t="s">
        <v>337</v>
      </c>
      <c r="M69" s="121">
        <v>4.0899999999999999E-3</v>
      </c>
      <c r="N69" s="121" t="s">
        <v>338</v>
      </c>
    </row>
    <row r="70" spans="1:14" x14ac:dyDescent="0.2">
      <c r="A70" s="120" t="e">
        <v>#N/A</v>
      </c>
      <c r="B70" s="121">
        <v>67</v>
      </c>
      <c r="C70" s="123">
        <v>59162.371729999999</v>
      </c>
      <c r="D70" s="122">
        <v>-0.5</v>
      </c>
      <c r="E70" s="121">
        <v>1.1000000000000001E-3</v>
      </c>
      <c r="F70" s="122">
        <v>8.3999999999999995E-3</v>
      </c>
      <c r="G70" s="123">
        <v>5.7000000000000002E-3</v>
      </c>
      <c r="H70" s="123">
        <v>1</v>
      </c>
      <c r="I70" s="121">
        <v>6.8599999999999998E-3</v>
      </c>
      <c r="J70" s="121" t="s">
        <v>331</v>
      </c>
      <c r="K70" s="124">
        <v>59162.371700000003</v>
      </c>
      <c r="L70" s="122">
        <v>-0.5</v>
      </c>
      <c r="M70" s="121">
        <v>5.6100000000000004E-3</v>
      </c>
      <c r="N70" s="121">
        <v>1.1800000000000001E-3</v>
      </c>
    </row>
    <row r="71" spans="1:14" x14ac:dyDescent="0.2">
      <c r="A71" s="120" t="e">
        <v>#N/A</v>
      </c>
      <c r="B71" s="121">
        <v>68</v>
      </c>
      <c r="C71" s="123">
        <v>59162.53224</v>
      </c>
      <c r="D71" s="122">
        <v>0</v>
      </c>
      <c r="E71" s="121">
        <v>0</v>
      </c>
      <c r="F71" s="122">
        <v>7.3000000000000001E-3</v>
      </c>
      <c r="G71" s="123">
        <v>4.5999999999999999E-3</v>
      </c>
      <c r="H71" s="123">
        <v>1</v>
      </c>
      <c r="I71" s="121">
        <v>5.7299999999999999E-3</v>
      </c>
      <c r="J71" s="121" t="s">
        <v>331</v>
      </c>
      <c r="K71" s="124">
        <v>59162.532200000001</v>
      </c>
      <c r="L71" s="125">
        <v>0</v>
      </c>
      <c r="M71" s="121">
        <v>4.4799999999999996E-3</v>
      </c>
      <c r="N71" s="121">
        <v>5.0000000000000002E-5</v>
      </c>
    </row>
  </sheetData>
  <phoneticPr fontId="49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71"/>
  <sheetViews>
    <sheetView workbookViewId="0">
      <selection activeCell="C30" sqref="C30:E71"/>
    </sheetView>
  </sheetViews>
  <sheetFormatPr defaultColWidth="21.28515625" defaultRowHeight="12.75" x14ac:dyDescent="0.2"/>
  <cols>
    <col min="1" max="1" width="9.140625" style="120" customWidth="1"/>
    <col min="2" max="2" width="6.42578125" style="120" customWidth="1"/>
    <col min="3" max="3" width="36.28515625" style="120" customWidth="1"/>
    <col min="4" max="4" width="6.42578125" style="120" customWidth="1"/>
    <col min="5" max="5" width="17" style="120" customWidth="1"/>
    <col min="6" max="6" width="13.5703125" style="120" customWidth="1"/>
    <col min="7" max="7" width="10" style="120" customWidth="1"/>
    <col min="8" max="8" width="15.140625" style="120" customWidth="1"/>
    <col min="9" max="9" width="12" style="120" customWidth="1"/>
    <col min="10" max="10" width="7.5703125" style="120" customWidth="1"/>
    <col min="11" max="11" width="21.28515625" style="120" customWidth="1"/>
    <col min="12" max="12" width="9.140625" customWidth="1"/>
    <col min="13" max="16384" width="21.28515625" style="120"/>
  </cols>
  <sheetData>
    <row r="1" spans="1:16" x14ac:dyDescent="0.2">
      <c r="B1" s="120" t="s">
        <v>342</v>
      </c>
    </row>
    <row r="3" spans="1:16" x14ac:dyDescent="0.2">
      <c r="F3" s="120" t="s">
        <v>343</v>
      </c>
      <c r="J3" s="120" t="s">
        <v>143</v>
      </c>
    </row>
    <row r="4" spans="1:16" x14ac:dyDescent="0.2">
      <c r="A4" s="120">
        <v>0</v>
      </c>
      <c r="B4" s="121">
        <v>4</v>
      </c>
      <c r="C4" s="121" t="s">
        <v>244</v>
      </c>
      <c r="D4" s="126" t="str">
        <f>IF(F4=INT(F4),"I","II")</f>
        <v>I</v>
      </c>
      <c r="E4" s="126">
        <v>53388.368999999999</v>
      </c>
      <c r="F4" s="121">
        <v>-17861</v>
      </c>
      <c r="G4" s="121">
        <v>2.3E-2</v>
      </c>
      <c r="H4" s="122">
        <v>1.5E-3</v>
      </c>
      <c r="I4" s="123">
        <v>-1.6999999999999999E-3</v>
      </c>
      <c r="J4" s="123">
        <v>1</v>
      </c>
      <c r="K4" s="121">
        <v>3.7299999999999998E-3</v>
      </c>
      <c r="M4" s="124">
        <v>53388.368999999999</v>
      </c>
      <c r="N4" s="123">
        <v>-17861</v>
      </c>
      <c r="O4" s="121">
        <v>4.62E-3</v>
      </c>
      <c r="P4" s="121">
        <v>2.1299999999999999E-3</v>
      </c>
    </row>
    <row r="5" spans="1:16" x14ac:dyDescent="0.2">
      <c r="A5" s="120">
        <v>3001.5</v>
      </c>
      <c r="B5" s="121">
        <v>12</v>
      </c>
      <c r="C5" s="121" t="s">
        <v>257</v>
      </c>
      <c r="D5" s="126" t="str">
        <f t="shared" ref="D5:D68" si="0">IF(F5=INT(F5),"I","II")</f>
        <v>II</v>
      </c>
      <c r="E5" s="126">
        <v>54358.7091</v>
      </c>
      <c r="F5" s="121">
        <v>-14859.5</v>
      </c>
      <c r="G5" s="121">
        <v>2.4400000000000002E-2</v>
      </c>
      <c r="H5" s="122">
        <v>7.7000000000000002E-3</v>
      </c>
      <c r="I5" s="123">
        <v>7.7000000000000002E-3</v>
      </c>
      <c r="J5" s="123">
        <v>1</v>
      </c>
      <c r="K5" s="121">
        <v>9.2999999999999992E-3</v>
      </c>
      <c r="M5" s="124">
        <v>54358.7091</v>
      </c>
      <c r="N5" s="121">
        <v>-14859.5</v>
      </c>
      <c r="O5" s="121">
        <v>9.8300000000000002E-3</v>
      </c>
      <c r="P5" s="121" t="s">
        <v>258</v>
      </c>
    </row>
    <row r="6" spans="1:16" x14ac:dyDescent="0.2">
      <c r="A6" s="120">
        <v>7514</v>
      </c>
      <c r="B6" s="121">
        <v>20</v>
      </c>
      <c r="C6" s="121" t="s">
        <v>271</v>
      </c>
      <c r="D6" s="126" t="str">
        <f t="shared" si="0"/>
        <v>I</v>
      </c>
      <c r="E6" s="126">
        <v>55817.519899999999</v>
      </c>
      <c r="F6" s="121">
        <v>10347</v>
      </c>
      <c r="G6" s="121">
        <v>1.34E-2</v>
      </c>
      <c r="H6" s="122">
        <v>4.0000000000000001E-3</v>
      </c>
      <c r="I6" s="123">
        <v>6.4000000000000003E-3</v>
      </c>
      <c r="J6" s="123">
        <v>0.1</v>
      </c>
      <c r="K6" s="121">
        <v>4.6600000000000001E-3</v>
      </c>
      <c r="M6" s="124">
        <v>55817.519899999999</v>
      </c>
      <c r="N6" s="123">
        <v>-10347</v>
      </c>
      <c r="O6" s="121">
        <v>4.6499999999999996E-3</v>
      </c>
      <c r="P6" s="121">
        <v>1.0200000000000001E-3</v>
      </c>
    </row>
    <row r="7" spans="1:16" x14ac:dyDescent="0.2">
      <c r="A7" s="120">
        <v>7746.5</v>
      </c>
      <c r="B7" s="121">
        <v>21</v>
      </c>
      <c r="C7" s="121" t="s">
        <v>273</v>
      </c>
      <c r="D7" s="126" t="str">
        <f t="shared" si="0"/>
        <v>II</v>
      </c>
      <c r="E7" s="126">
        <v>55892.681400000001</v>
      </c>
      <c r="F7" s="121">
        <v>10114.5</v>
      </c>
      <c r="G7" s="121">
        <v>1.12E-2</v>
      </c>
      <c r="H7" s="122">
        <v>2.2000000000000001E-3</v>
      </c>
      <c r="I7" s="123">
        <v>4.7000000000000002E-3</v>
      </c>
      <c r="J7" s="123">
        <v>1</v>
      </c>
      <c r="K7" s="121">
        <v>2.82E-3</v>
      </c>
      <c r="M7" s="124">
        <v>55892.681400000001</v>
      </c>
      <c r="N7" s="121" t="s">
        <v>272</v>
      </c>
      <c r="O7" s="121">
        <v>2.7799999999999999E-3</v>
      </c>
      <c r="P7" s="123">
        <v>2.9999999999999997E-4</v>
      </c>
    </row>
    <row r="8" spans="1:16" x14ac:dyDescent="0.2">
      <c r="A8" s="120">
        <v>7751.5</v>
      </c>
      <c r="B8" s="121">
        <v>22</v>
      </c>
      <c r="C8" s="121" t="s">
        <v>274</v>
      </c>
      <c r="D8" s="126" t="str">
        <f t="shared" si="0"/>
        <v>II</v>
      </c>
      <c r="E8" s="126">
        <v>55894.299800000001</v>
      </c>
      <c r="F8" s="121">
        <v>-10109.5</v>
      </c>
      <c r="G8" s="121">
        <v>1.32E-2</v>
      </c>
      <c r="H8" s="122">
        <v>4.1999999999999997E-3</v>
      </c>
      <c r="I8" s="123">
        <v>6.7000000000000002E-3</v>
      </c>
      <c r="J8" s="123">
        <v>0.1</v>
      </c>
      <c r="K8" s="121">
        <v>4.7999999999999996E-3</v>
      </c>
      <c r="M8" s="124">
        <v>55894.299800000001</v>
      </c>
      <c r="N8" s="121">
        <v>-10109.5</v>
      </c>
      <c r="O8" s="121">
        <v>4.7600000000000003E-3</v>
      </c>
      <c r="P8" s="123">
        <v>2.3E-3</v>
      </c>
    </row>
    <row r="9" spans="1:16" x14ac:dyDescent="0.2">
      <c r="A9" s="120">
        <v>7752</v>
      </c>
      <c r="B9" s="121">
        <v>23</v>
      </c>
      <c r="C9" s="121" t="s">
        <v>275</v>
      </c>
      <c r="D9" s="126" t="str">
        <f t="shared" si="0"/>
        <v>I</v>
      </c>
      <c r="E9" s="126">
        <v>55894.458500000001</v>
      </c>
      <c r="F9" s="121">
        <v>-10109</v>
      </c>
      <c r="G9" s="121">
        <v>1.03E-2</v>
      </c>
      <c r="H9" s="122">
        <v>1.2999999999999999E-3</v>
      </c>
      <c r="I9" s="123">
        <v>3.7000000000000002E-3</v>
      </c>
      <c r="J9" s="123">
        <v>0.1</v>
      </c>
      <c r="K9" s="121">
        <v>1.8600000000000001E-3</v>
      </c>
      <c r="M9" s="124">
        <v>55894.458500000001</v>
      </c>
      <c r="N9" s="123">
        <v>-10109</v>
      </c>
      <c r="O9" s="121">
        <v>1.82E-3</v>
      </c>
      <c r="P9" s="121">
        <v>-6.3000000000000003E-4</v>
      </c>
    </row>
    <row r="10" spans="1:16" x14ac:dyDescent="0.2">
      <c r="A10" s="120">
        <v>7842</v>
      </c>
      <c r="B10" s="121">
        <v>24</v>
      </c>
      <c r="C10" s="121" t="s">
        <v>276</v>
      </c>
      <c r="D10" s="126" t="str">
        <f t="shared" si="0"/>
        <v>I</v>
      </c>
      <c r="E10" s="126">
        <v>55923.554100000001</v>
      </c>
      <c r="F10" s="121">
        <v>-10019</v>
      </c>
      <c r="G10" s="121">
        <v>1.03E-2</v>
      </c>
      <c r="H10" s="122">
        <v>1.5E-3</v>
      </c>
      <c r="I10" s="123">
        <v>4.0000000000000001E-3</v>
      </c>
      <c r="J10" s="123">
        <v>1</v>
      </c>
      <c r="K10" s="121">
        <v>1.7899999999999999E-3</v>
      </c>
      <c r="M10" s="124">
        <v>55923.554100000001</v>
      </c>
      <c r="N10" s="123">
        <v>-10019</v>
      </c>
      <c r="O10" s="121">
        <v>1.92E-3</v>
      </c>
      <c r="P10" s="121" t="s">
        <v>277</v>
      </c>
    </row>
    <row r="11" spans="1:16" x14ac:dyDescent="0.2">
      <c r="A11" s="120">
        <v>7842</v>
      </c>
      <c r="B11" s="121">
        <v>25</v>
      </c>
      <c r="C11" s="121" t="s">
        <v>279</v>
      </c>
      <c r="D11" s="126" t="str">
        <f t="shared" si="0"/>
        <v>I</v>
      </c>
      <c r="E11" s="126">
        <v>55923.554199999999</v>
      </c>
      <c r="F11" s="121">
        <v>10019</v>
      </c>
      <c r="G11" s="121">
        <v>0.01</v>
      </c>
      <c r="H11" s="122">
        <v>1.1999999999999999E-3</v>
      </c>
      <c r="I11" s="123">
        <v>3.7000000000000002E-3</v>
      </c>
      <c r="J11" s="123">
        <v>0.1</v>
      </c>
      <c r="K11" s="121">
        <v>1.89E-3</v>
      </c>
      <c r="M11" s="124">
        <v>55923.554199999999</v>
      </c>
      <c r="N11" s="123" t="s">
        <v>280</v>
      </c>
      <c r="O11" s="121">
        <v>2.0200000000000001E-3</v>
      </c>
      <c r="P11" s="121">
        <v>2.0000000000000002E-5</v>
      </c>
    </row>
    <row r="12" spans="1:16" x14ac:dyDescent="0.2">
      <c r="A12" s="120">
        <v>7876</v>
      </c>
      <c r="B12" s="121">
        <v>26</v>
      </c>
      <c r="C12" s="121" t="s">
        <v>281</v>
      </c>
      <c r="D12" s="126" t="str">
        <f t="shared" si="0"/>
        <v>I</v>
      </c>
      <c r="E12" s="126">
        <v>55934.545100000003</v>
      </c>
      <c r="F12" s="121">
        <v>-9985</v>
      </c>
      <c r="G12" s="121">
        <v>1.01E-2</v>
      </c>
      <c r="H12" s="122">
        <v>1.2999999999999999E-3</v>
      </c>
      <c r="I12" s="123">
        <v>3.8E-3</v>
      </c>
      <c r="J12" s="123">
        <v>1</v>
      </c>
      <c r="K12" s="121">
        <v>1.97E-3</v>
      </c>
      <c r="M12" s="124">
        <v>55934.544999999998</v>
      </c>
      <c r="N12" s="123" t="s">
        <v>282</v>
      </c>
      <c r="O12" s="121">
        <v>1.1900000000000001E-3</v>
      </c>
      <c r="P12" s="121" t="s">
        <v>283</v>
      </c>
    </row>
    <row r="13" spans="1:16" x14ac:dyDescent="0.2">
      <c r="A13" s="120">
        <v>7876</v>
      </c>
      <c r="B13" s="121">
        <v>27</v>
      </c>
      <c r="C13" s="121" t="s">
        <v>284</v>
      </c>
      <c r="D13" s="126" t="str">
        <f t="shared" si="0"/>
        <v>I</v>
      </c>
      <c r="E13" s="126">
        <v>55934.5458</v>
      </c>
      <c r="F13" s="121">
        <v>-9985</v>
      </c>
      <c r="G13" s="121">
        <v>1.0800000000000001E-2</v>
      </c>
      <c r="H13" s="122">
        <v>2E-3</v>
      </c>
      <c r="I13" s="123">
        <v>4.4999999999999997E-3</v>
      </c>
      <c r="J13" s="123">
        <v>1</v>
      </c>
      <c r="K13" s="121">
        <v>2.0699999999999998E-3</v>
      </c>
      <c r="M13" s="124">
        <v>55934.545100000003</v>
      </c>
      <c r="N13" s="123">
        <v>-9985</v>
      </c>
      <c r="O13" s="121">
        <v>1.2899999999999999E-3</v>
      </c>
      <c r="P13" s="121" t="s">
        <v>285</v>
      </c>
    </row>
    <row r="14" spans="1:16" x14ac:dyDescent="0.2">
      <c r="A14" s="120">
        <v>7876</v>
      </c>
      <c r="B14" s="121">
        <v>28</v>
      </c>
      <c r="C14" s="121" t="s">
        <v>286</v>
      </c>
      <c r="D14" s="126" t="str">
        <f t="shared" si="0"/>
        <v>I</v>
      </c>
      <c r="E14" s="126">
        <v>55934.5458</v>
      </c>
      <c r="F14" s="121">
        <v>-9985</v>
      </c>
      <c r="G14" s="121">
        <v>1.03E-2</v>
      </c>
      <c r="H14" s="122">
        <v>1.4E-3</v>
      </c>
      <c r="I14" s="123">
        <v>3.8999999999999998E-3</v>
      </c>
      <c r="J14" s="123">
        <v>1</v>
      </c>
      <c r="K14" s="121">
        <v>-5.9999999999999995E-4</v>
      </c>
      <c r="M14" s="124">
        <v>55934.5458</v>
      </c>
      <c r="N14" s="123">
        <v>-9985</v>
      </c>
      <c r="O14" s="121">
        <v>1.99E-3</v>
      </c>
      <c r="P14" s="121">
        <v>1.4999999999999999E-4</v>
      </c>
    </row>
    <row r="15" spans="1:16" x14ac:dyDescent="0.2">
      <c r="A15" s="120">
        <v>7879</v>
      </c>
      <c r="B15" s="121">
        <v>29</v>
      </c>
      <c r="C15" s="121" t="s">
        <v>281</v>
      </c>
      <c r="D15" s="126" t="str">
        <f t="shared" si="0"/>
        <v>I</v>
      </c>
      <c r="E15" s="126">
        <v>55935.515399999997</v>
      </c>
      <c r="F15" s="121">
        <v>-9982</v>
      </c>
      <c r="G15" s="121">
        <v>1.04E-2</v>
      </c>
      <c r="H15" s="122">
        <v>1.5E-3</v>
      </c>
      <c r="I15" s="123">
        <v>4.0000000000000001E-3</v>
      </c>
      <c r="J15" s="123">
        <v>1</v>
      </c>
      <c r="K15" s="121">
        <v>2.0699999999999998E-3</v>
      </c>
      <c r="M15" s="124">
        <v>55935.515399999997</v>
      </c>
      <c r="N15" s="123">
        <v>-9982</v>
      </c>
      <c r="O15" s="121">
        <v>1.74E-3</v>
      </c>
      <c r="P15" s="121">
        <v>-8.0000000000000007E-5</v>
      </c>
    </row>
    <row r="16" spans="1:16" x14ac:dyDescent="0.2">
      <c r="A16" s="120">
        <v>7879</v>
      </c>
      <c r="B16" s="121">
        <v>30</v>
      </c>
      <c r="C16" s="121" t="s">
        <v>288</v>
      </c>
      <c r="D16" s="126" t="str">
        <f t="shared" si="0"/>
        <v>I</v>
      </c>
      <c r="E16" s="126">
        <v>55935.515500000001</v>
      </c>
      <c r="F16" s="121">
        <v>9982</v>
      </c>
      <c r="G16" s="121">
        <v>9.5999999999999992E-3</v>
      </c>
      <c r="H16" s="122">
        <v>8.0000000000000004E-4</v>
      </c>
      <c r="I16" s="123">
        <v>3.3E-3</v>
      </c>
      <c r="J16" s="123">
        <v>1</v>
      </c>
      <c r="K16" s="121">
        <v>1.24E-3</v>
      </c>
      <c r="M16" s="124">
        <v>55935.515500000001</v>
      </c>
      <c r="N16" s="123" t="s">
        <v>289</v>
      </c>
      <c r="O16" s="121">
        <v>1.8400000000000001E-3</v>
      </c>
      <c r="P16" s="121">
        <v>2.0000000000000002E-5</v>
      </c>
    </row>
    <row r="17" spans="1:16" x14ac:dyDescent="0.2">
      <c r="A17" s="120">
        <v>7879</v>
      </c>
      <c r="B17" s="121">
        <v>31</v>
      </c>
      <c r="C17" s="121" t="s">
        <v>290</v>
      </c>
      <c r="D17" s="126" t="str">
        <f t="shared" si="0"/>
        <v>I</v>
      </c>
      <c r="E17" s="126">
        <v>55935.516199999998</v>
      </c>
      <c r="F17" s="121">
        <v>-9982</v>
      </c>
      <c r="G17" s="121">
        <v>1.03E-2</v>
      </c>
      <c r="H17" s="122">
        <v>1.5E-3</v>
      </c>
      <c r="I17" s="123">
        <v>4.0000000000000001E-3</v>
      </c>
      <c r="J17" s="123">
        <v>1</v>
      </c>
      <c r="K17" s="121">
        <v>1.34E-3</v>
      </c>
      <c r="M17" s="124">
        <v>55935.516199999998</v>
      </c>
      <c r="N17" s="123" t="s">
        <v>289</v>
      </c>
      <c r="O17" s="121">
        <v>2.5400000000000002E-3</v>
      </c>
      <c r="P17" s="121">
        <v>7.2000000000000005E-4</v>
      </c>
    </row>
    <row r="18" spans="1:16" x14ac:dyDescent="0.2">
      <c r="A18" s="120">
        <v>8614.5</v>
      </c>
      <c r="B18" s="121">
        <v>32</v>
      </c>
      <c r="C18" s="121" t="s">
        <v>291</v>
      </c>
      <c r="D18" s="126" t="str">
        <f t="shared" si="0"/>
        <v>II</v>
      </c>
      <c r="E18" s="126">
        <v>56173.287799999998</v>
      </c>
      <c r="F18" s="121">
        <v>-9246.5</v>
      </c>
      <c r="G18" s="121">
        <v>6.6E-3</v>
      </c>
      <c r="H18" s="122">
        <v>-1E-3</v>
      </c>
      <c r="I18" s="123">
        <v>1.6000000000000001E-3</v>
      </c>
      <c r="J18" s="123">
        <v>1</v>
      </c>
      <c r="K18" s="121">
        <v>-1.5399999999999999E-3</v>
      </c>
      <c r="M18" s="124">
        <v>56173.287799999998</v>
      </c>
      <c r="N18" s="123">
        <v>-9246.5</v>
      </c>
      <c r="O18" s="121">
        <v>-7.3999999999999999E-4</v>
      </c>
      <c r="P18" s="121">
        <v>1.16E-3</v>
      </c>
    </row>
    <row r="19" spans="1:16" x14ac:dyDescent="0.2">
      <c r="A19" s="120">
        <v>8615</v>
      </c>
      <c r="B19" s="121">
        <v>33</v>
      </c>
      <c r="C19" s="121" t="s">
        <v>291</v>
      </c>
      <c r="D19" s="126" t="str">
        <f t="shared" si="0"/>
        <v>I</v>
      </c>
      <c r="E19" s="126">
        <v>56173.448499999999</v>
      </c>
      <c r="F19" s="121">
        <v>-9246</v>
      </c>
      <c r="G19" s="121">
        <v>5.7000000000000002E-3</v>
      </c>
      <c r="H19" s="122">
        <v>-1.9E-3</v>
      </c>
      <c r="I19" s="123">
        <v>5.9999999999999995E-4</v>
      </c>
      <c r="J19" s="123">
        <v>1</v>
      </c>
      <c r="K19" s="121">
        <v>-5.8700000000000002E-3</v>
      </c>
      <c r="M19" s="124">
        <v>56173.448499999999</v>
      </c>
      <c r="N19" s="123">
        <v>-9246</v>
      </c>
      <c r="O19" s="121">
        <v>-1.6800000000000001E-3</v>
      </c>
      <c r="P19" s="121">
        <v>2.2000000000000001E-4</v>
      </c>
    </row>
    <row r="20" spans="1:16" x14ac:dyDescent="0.2">
      <c r="A20" s="120">
        <v>9750</v>
      </c>
      <c r="B20" s="121">
        <v>34</v>
      </c>
      <c r="C20" s="121" t="s">
        <v>292</v>
      </c>
      <c r="D20" s="126" t="str">
        <f t="shared" si="0"/>
        <v>I</v>
      </c>
      <c r="E20" s="126">
        <v>56540.370600000002</v>
      </c>
      <c r="F20" s="121">
        <v>-8111</v>
      </c>
      <c r="G20" s="121">
        <v>-2.0000000000000001E-4</v>
      </c>
      <c r="H20" s="122">
        <v>-6.0000000000000001E-3</v>
      </c>
      <c r="I20" s="123">
        <v>-3.5000000000000001E-3</v>
      </c>
      <c r="J20" s="123">
        <v>1</v>
      </c>
      <c r="K20" s="121">
        <v>-3.62E-3</v>
      </c>
      <c r="M20" s="124">
        <v>56540.370600000002</v>
      </c>
      <c r="N20" s="123" t="s">
        <v>293</v>
      </c>
      <c r="O20" s="121">
        <v>-6.1500000000000001E-3</v>
      </c>
      <c r="P20" s="121">
        <v>1.14E-3</v>
      </c>
    </row>
    <row r="21" spans="1:16" x14ac:dyDescent="0.2">
      <c r="A21" s="120">
        <v>9750.5</v>
      </c>
      <c r="B21" s="121">
        <v>35</v>
      </c>
      <c r="C21" s="121" t="s">
        <v>296</v>
      </c>
      <c r="D21" s="126" t="str">
        <f t="shared" si="0"/>
        <v>II</v>
      </c>
      <c r="E21" s="126">
        <v>56540.534500000002</v>
      </c>
      <c r="F21" s="121">
        <v>-8110.5</v>
      </c>
      <c r="G21" s="121">
        <v>2E-3</v>
      </c>
      <c r="H21" s="122">
        <v>-3.8E-3</v>
      </c>
      <c r="I21" s="123" t="s">
        <v>294</v>
      </c>
      <c r="J21" s="123">
        <v>1</v>
      </c>
      <c r="K21" s="121" t="s">
        <v>295</v>
      </c>
      <c r="M21" s="124">
        <v>56540.534500000002</v>
      </c>
      <c r="N21" s="123">
        <v>-8110.5</v>
      </c>
      <c r="O21" s="121" t="s">
        <v>297</v>
      </c>
      <c r="P21" s="123">
        <v>3.3999999999999998E-3</v>
      </c>
    </row>
    <row r="22" spans="1:16" x14ac:dyDescent="0.2">
      <c r="A22" s="120">
        <v>11977.5</v>
      </c>
      <c r="B22" s="121">
        <v>39</v>
      </c>
      <c r="C22" s="121" t="s">
        <v>305</v>
      </c>
      <c r="D22" s="126" t="str">
        <f t="shared" si="0"/>
        <v>II</v>
      </c>
      <c r="E22" s="126">
        <v>57260.475299999998</v>
      </c>
      <c r="F22" s="121">
        <v>-5883.5</v>
      </c>
      <c r="G22" s="121">
        <v>-1.0800000000000001E-2</v>
      </c>
      <c r="H22" s="122">
        <v>-1.2999999999999999E-2</v>
      </c>
      <c r="I22" s="123">
        <v>-1.0999999999999999E-2</v>
      </c>
      <c r="J22" s="123">
        <v>1</v>
      </c>
      <c r="K22" s="121">
        <v>-1.4500000000000001E-2</v>
      </c>
      <c r="M22" s="124">
        <v>57260.475299999998</v>
      </c>
      <c r="N22" s="123">
        <v>-5883.5</v>
      </c>
      <c r="O22" s="121">
        <v>-1.5049999999999999E-2</v>
      </c>
      <c r="P22" s="121">
        <v>-1.31E-3</v>
      </c>
    </row>
    <row r="23" spans="1:16" x14ac:dyDescent="0.2">
      <c r="A23" s="120">
        <v>11993</v>
      </c>
      <c r="B23" s="121">
        <v>40</v>
      </c>
      <c r="C23" s="121" t="s">
        <v>307</v>
      </c>
      <c r="D23" s="126" t="str">
        <f t="shared" si="0"/>
        <v>I</v>
      </c>
      <c r="E23" s="126">
        <v>57265.487399999998</v>
      </c>
      <c r="F23" s="121">
        <v>-5868</v>
      </c>
      <c r="G23" s="121">
        <v>-1.0800000000000001E-2</v>
      </c>
      <c r="H23" s="122">
        <v>-1.2699999999999999E-2</v>
      </c>
      <c r="I23" s="123" t="s">
        <v>306</v>
      </c>
      <c r="J23" s="123">
        <v>1</v>
      </c>
      <c r="K23" s="121">
        <v>-1.3299999999999999E-2</v>
      </c>
      <c r="M23" s="124">
        <v>57265.487399999998</v>
      </c>
      <c r="N23" s="123" t="s">
        <v>308</v>
      </c>
      <c r="O23" s="121" t="s">
        <v>309</v>
      </c>
      <c r="P23" s="121" t="s">
        <v>310</v>
      </c>
    </row>
    <row r="24" spans="1:16" x14ac:dyDescent="0.2">
      <c r="A24" s="120">
        <v>12136</v>
      </c>
      <c r="B24" s="121">
        <v>43</v>
      </c>
      <c r="C24" s="121" t="s">
        <v>317</v>
      </c>
      <c r="D24" s="126" t="str">
        <f t="shared" si="0"/>
        <v>I</v>
      </c>
      <c r="E24" s="126">
        <v>57311.715600000003</v>
      </c>
      <c r="F24" s="121">
        <v>-5725</v>
      </c>
      <c r="G24" s="121">
        <v>-1.1299999999999999E-2</v>
      </c>
      <c r="H24" s="122">
        <v>-1.3100000000000001E-2</v>
      </c>
      <c r="I24" s="123">
        <v>-1.12E-2</v>
      </c>
      <c r="J24" s="123">
        <v>1</v>
      </c>
      <c r="K24" s="121">
        <v>-1.46E-2</v>
      </c>
      <c r="M24" s="124">
        <v>57311.715600000003</v>
      </c>
      <c r="N24" s="123">
        <v>-5725</v>
      </c>
      <c r="O24" s="121">
        <v>-1.515E-2</v>
      </c>
      <c r="P24" s="121">
        <v>-1.2600000000000001E-3</v>
      </c>
    </row>
    <row r="25" spans="1:16" x14ac:dyDescent="0.2">
      <c r="A25" s="120">
        <v>12207</v>
      </c>
      <c r="B25" s="121">
        <v>45</v>
      </c>
      <c r="C25" s="121" t="s">
        <v>317</v>
      </c>
      <c r="D25" s="126" t="str">
        <f t="shared" si="0"/>
        <v>I</v>
      </c>
      <c r="E25" s="126">
        <v>57334.668299999998</v>
      </c>
      <c r="F25" s="121">
        <v>-5654</v>
      </c>
      <c r="G25" s="121">
        <v>-1.34E-2</v>
      </c>
      <c r="H25" s="122">
        <v>-1.52E-2</v>
      </c>
      <c r="I25" s="123" t="s">
        <v>316</v>
      </c>
      <c r="J25" s="123">
        <v>1</v>
      </c>
      <c r="K25" s="121">
        <v>-1.4999999999999999E-2</v>
      </c>
      <c r="M25" s="124">
        <v>57334.668299999998</v>
      </c>
      <c r="N25" s="123" t="s">
        <v>318</v>
      </c>
      <c r="O25" s="121" t="s">
        <v>319</v>
      </c>
      <c r="P25" s="121" t="s">
        <v>320</v>
      </c>
    </row>
    <row r="26" spans="1:16" x14ac:dyDescent="0.2">
      <c r="A26" s="120">
        <v>12210</v>
      </c>
      <c r="B26" s="121">
        <v>46</v>
      </c>
      <c r="C26" s="121" t="s">
        <v>317</v>
      </c>
      <c r="D26" s="126" t="str">
        <f t="shared" si="0"/>
        <v>I</v>
      </c>
      <c r="E26" s="126">
        <v>57335.637600000002</v>
      </c>
      <c r="F26" s="121">
        <v>-5651</v>
      </c>
      <c r="G26" s="121">
        <v>-1.2999999999999999E-2</v>
      </c>
      <c r="H26" s="122">
        <v>-1.4800000000000001E-2</v>
      </c>
      <c r="I26" s="123">
        <v>-1.29E-2</v>
      </c>
      <c r="J26" s="123">
        <v>1</v>
      </c>
      <c r="K26" s="121">
        <v>-1.5599999999999999E-2</v>
      </c>
      <c r="M26" s="124">
        <v>57335.637600000002</v>
      </c>
      <c r="N26" s="123">
        <v>-5651</v>
      </c>
      <c r="O26" s="121" t="s">
        <v>321</v>
      </c>
      <c r="P26" s="121" t="s">
        <v>322</v>
      </c>
    </row>
    <row r="27" spans="1:16" x14ac:dyDescent="0.2">
      <c r="A27" s="120">
        <v>12213</v>
      </c>
      <c r="B27" s="121">
        <v>47</v>
      </c>
      <c r="C27" s="121" t="s">
        <v>323</v>
      </c>
      <c r="D27" s="126" t="str">
        <f t="shared" si="0"/>
        <v>I</v>
      </c>
      <c r="E27" s="126">
        <v>57336.607799999998</v>
      </c>
      <c r="F27" s="121">
        <v>-5648</v>
      </c>
      <c r="G27" s="121">
        <v>-1.29E-2</v>
      </c>
      <c r="H27" s="122">
        <v>-1.46E-2</v>
      </c>
      <c r="I27" s="123">
        <v>-1.2699999999999999E-2</v>
      </c>
      <c r="J27" s="123">
        <v>1</v>
      </c>
      <c r="K27" s="121">
        <v>-1.52E-2</v>
      </c>
      <c r="M27" s="124">
        <v>57336.607799999998</v>
      </c>
      <c r="N27" s="123">
        <v>-5648</v>
      </c>
      <c r="O27" s="121">
        <v>-1.5769999999999999E-2</v>
      </c>
      <c r="P27" s="121">
        <v>-1.82E-3</v>
      </c>
    </row>
    <row r="28" spans="1:16" x14ac:dyDescent="0.2">
      <c r="A28" s="120">
        <v>12290.5</v>
      </c>
      <c r="B28" s="121">
        <v>48</v>
      </c>
      <c r="C28" s="121" t="s">
        <v>323</v>
      </c>
      <c r="D28" s="126" t="str">
        <f t="shared" si="0"/>
        <v>II</v>
      </c>
      <c r="E28" s="126">
        <v>57361.662499999999</v>
      </c>
      <c r="F28" s="121">
        <v>-5570.5</v>
      </c>
      <c r="G28" s="121">
        <v>-1.2200000000000001E-2</v>
      </c>
      <c r="H28" s="122">
        <v>-1.3899999999999999E-2</v>
      </c>
      <c r="I28" s="123">
        <v>-1.2E-2</v>
      </c>
      <c r="J28" s="123">
        <v>1</v>
      </c>
      <c r="K28" s="121">
        <v>-1.49E-2</v>
      </c>
      <c r="M28" s="124">
        <v>57361.662499999999</v>
      </c>
      <c r="N28" s="123">
        <v>-5570.5</v>
      </c>
      <c r="O28" s="121">
        <v>-1.553E-2</v>
      </c>
      <c r="P28" s="121">
        <v>-1.5299999999999999E-3</v>
      </c>
    </row>
    <row r="29" spans="1:16" x14ac:dyDescent="0.2">
      <c r="A29" s="120">
        <v>12290.5</v>
      </c>
      <c r="B29" s="121">
        <v>49</v>
      </c>
      <c r="C29" s="121" t="s">
        <v>315</v>
      </c>
      <c r="D29" s="126" t="str">
        <f t="shared" si="0"/>
        <v>II</v>
      </c>
      <c r="E29" s="126">
        <v>57361.663200000003</v>
      </c>
      <c r="F29" s="121">
        <v>-5570.5</v>
      </c>
      <c r="G29" s="121">
        <v>-1.1900000000000001E-2</v>
      </c>
      <c r="H29" s="122">
        <v>-1.2500000000000001E-2</v>
      </c>
      <c r="I29" s="123">
        <v>-1.0999999999999999E-2</v>
      </c>
      <c r="J29" s="123">
        <v>0.1</v>
      </c>
      <c r="K29" s="121">
        <v>-1.4200000000000001E-2</v>
      </c>
      <c r="M29" s="124">
        <v>57361.663200000003</v>
      </c>
      <c r="N29" s="123" t="s">
        <v>324</v>
      </c>
      <c r="O29" s="121">
        <v>-1.4829999999999999E-2</v>
      </c>
      <c r="P29" s="121">
        <v>-8.3000000000000001E-4</v>
      </c>
    </row>
    <row r="30" spans="1:16" x14ac:dyDescent="0.2">
      <c r="A30" s="120" t="e">
        <v>#N/A</v>
      </c>
      <c r="B30" s="121">
        <v>1</v>
      </c>
      <c r="C30" s="121" t="s">
        <v>241</v>
      </c>
      <c r="D30" s="126" t="str">
        <f t="shared" si="0"/>
        <v>II</v>
      </c>
      <c r="E30" s="126">
        <v>52135.462699999996</v>
      </c>
      <c r="F30" s="121">
        <v>-21736.5</v>
      </c>
      <c r="G30" s="121">
        <v>6.1999999999999998E-3</v>
      </c>
      <c r="H30" s="122">
        <v>-2.1600000000000001E-2</v>
      </c>
      <c r="I30" s="123" t="s">
        <v>240</v>
      </c>
      <c r="J30" s="123">
        <v>1</v>
      </c>
      <c r="K30" s="121">
        <v>-1.8499999999999999E-2</v>
      </c>
      <c r="M30" s="124">
        <v>52135.462699999996</v>
      </c>
      <c r="N30" s="121" t="s">
        <v>242</v>
      </c>
      <c r="O30" s="121">
        <v>-1.7170000000000001E-2</v>
      </c>
      <c r="P30" s="121">
        <v>-3.96E-3</v>
      </c>
    </row>
    <row r="31" spans="1:16" x14ac:dyDescent="0.2">
      <c r="A31" s="120" t="e">
        <v>#N/A</v>
      </c>
      <c r="B31" s="121">
        <v>2</v>
      </c>
      <c r="C31" s="121" t="s">
        <v>339</v>
      </c>
      <c r="D31" s="126" t="str">
        <f t="shared" si="0"/>
        <v>II</v>
      </c>
      <c r="E31" s="126">
        <v>53382.390099999997</v>
      </c>
      <c r="F31" s="121">
        <v>-17879.5</v>
      </c>
      <c r="G31" s="121">
        <v>2.4899999999999999E-2</v>
      </c>
      <c r="H31" s="122">
        <v>3.3E-3</v>
      </c>
      <c r="I31" s="123">
        <v>1E-4</v>
      </c>
      <c r="J31" s="123">
        <v>1</v>
      </c>
      <c r="K31" s="121">
        <v>5.5599999999999998E-3</v>
      </c>
      <c r="M31" s="124">
        <v>53382.390099999997</v>
      </c>
      <c r="N31" s="121">
        <v>-17879.5</v>
      </c>
      <c r="O31" s="121">
        <v>6.4599999999999996E-3</v>
      </c>
      <c r="P31" s="121">
        <v>4.0699999999999998E-3</v>
      </c>
    </row>
    <row r="32" spans="1:16" x14ac:dyDescent="0.2">
      <c r="A32" s="120" t="e">
        <v>#N/A</v>
      </c>
      <c r="B32" s="121">
        <v>3</v>
      </c>
      <c r="C32" s="121" t="s">
        <v>243</v>
      </c>
      <c r="D32" s="126" t="str">
        <f t="shared" si="0"/>
        <v>I</v>
      </c>
      <c r="E32" s="126">
        <v>53388.368300000002</v>
      </c>
      <c r="F32" s="121">
        <v>-17861</v>
      </c>
      <c r="G32" s="121">
        <v>2.23E-2</v>
      </c>
      <c r="H32" s="122">
        <v>8.0000000000000004E-4</v>
      </c>
      <c r="I32" s="123">
        <v>-2.3999999999999998E-3</v>
      </c>
      <c r="J32" s="123">
        <v>1</v>
      </c>
      <c r="K32" s="121">
        <v>3.0300000000000001E-3</v>
      </c>
      <c r="M32" s="124">
        <v>53388.368300000002</v>
      </c>
      <c r="N32" s="123">
        <v>-17861</v>
      </c>
      <c r="O32" s="121">
        <v>3.9199999999999999E-3</v>
      </c>
      <c r="P32" s="121">
        <v>1.4300000000000001E-3</v>
      </c>
    </row>
    <row r="33" spans="1:16" x14ac:dyDescent="0.2">
      <c r="A33" s="120" t="e">
        <v>#N/A</v>
      </c>
      <c r="B33" s="121">
        <v>5</v>
      </c>
      <c r="C33" s="121" t="s">
        <v>340</v>
      </c>
      <c r="D33" s="126" t="str">
        <f t="shared" si="0"/>
        <v>II</v>
      </c>
      <c r="E33" s="126">
        <v>53388.529699999999</v>
      </c>
      <c r="F33" s="121">
        <v>-17860.5</v>
      </c>
      <c r="G33" s="121">
        <v>2.2100000000000002E-2</v>
      </c>
      <c r="H33" s="122">
        <v>5.0000000000000001E-4</v>
      </c>
      <c r="I33" s="123" t="s">
        <v>245</v>
      </c>
      <c r="J33" s="123">
        <v>1</v>
      </c>
      <c r="K33" s="121">
        <v>2.7799999999999999E-3</v>
      </c>
      <c r="M33" s="124">
        <v>53388.529699999999</v>
      </c>
      <c r="N33" s="121" t="s">
        <v>246</v>
      </c>
      <c r="O33" s="121">
        <v>3.6800000000000001E-3</v>
      </c>
      <c r="P33" s="121">
        <v>1.1900000000000001E-3</v>
      </c>
    </row>
    <row r="34" spans="1:16" x14ac:dyDescent="0.2">
      <c r="A34" s="120" t="e">
        <v>#N/A</v>
      </c>
      <c r="B34" s="121">
        <v>6</v>
      </c>
      <c r="C34" s="121" t="s">
        <v>248</v>
      </c>
      <c r="D34" s="126" t="str">
        <f t="shared" si="0"/>
        <v>I</v>
      </c>
      <c r="E34" s="126">
        <v>53409.382299999997</v>
      </c>
      <c r="F34" s="121">
        <v>-17796</v>
      </c>
      <c r="G34" s="121">
        <v>2.2800000000000001E-2</v>
      </c>
      <c r="H34" s="122">
        <v>1.4E-3</v>
      </c>
      <c r="I34" s="123" t="s">
        <v>247</v>
      </c>
      <c r="J34" s="123">
        <v>1</v>
      </c>
      <c r="K34" s="121">
        <v>3.62E-3</v>
      </c>
      <c r="M34" s="124">
        <v>53409.382299999997</v>
      </c>
      <c r="N34" s="123">
        <v>-17796</v>
      </c>
      <c r="O34" s="121">
        <v>4.4999999999999997E-3</v>
      </c>
      <c r="P34" s="121">
        <v>1.6900000000000001E-3</v>
      </c>
    </row>
    <row r="35" spans="1:16" x14ac:dyDescent="0.2">
      <c r="A35" s="120" t="e">
        <v>#N/A</v>
      </c>
      <c r="B35" s="121">
        <v>7</v>
      </c>
      <c r="C35" s="121" t="s">
        <v>249</v>
      </c>
      <c r="D35" s="126" t="str">
        <f t="shared" si="0"/>
        <v>II</v>
      </c>
      <c r="E35" s="126">
        <v>53716.345399999998</v>
      </c>
      <c r="F35" s="121">
        <v>-16846.5</v>
      </c>
      <c r="G35" s="121">
        <v>2.7199999999999998E-2</v>
      </c>
      <c r="H35" s="122">
        <v>7.3000000000000001E-3</v>
      </c>
      <c r="I35" s="123">
        <v>5.4000000000000003E-3</v>
      </c>
      <c r="J35" s="123">
        <v>1</v>
      </c>
      <c r="K35" s="121">
        <v>9.3200000000000002E-3</v>
      </c>
      <c r="M35" s="124">
        <v>53716.345399999998</v>
      </c>
      <c r="N35" s="121">
        <v>-16846.5</v>
      </c>
      <c r="O35" s="121">
        <v>1.009E-2</v>
      </c>
      <c r="P35" s="121">
        <v>2.82E-3</v>
      </c>
    </row>
    <row r="36" spans="1:16" x14ac:dyDescent="0.2">
      <c r="A36" s="120" t="e">
        <v>#N/A</v>
      </c>
      <c r="B36" s="121">
        <v>8</v>
      </c>
      <c r="C36" s="121" t="s">
        <v>341</v>
      </c>
      <c r="D36" s="126" t="str">
        <f t="shared" si="0"/>
        <v>I</v>
      </c>
      <c r="E36" s="126">
        <v>53716.5052</v>
      </c>
      <c r="F36" s="121">
        <v>-16846</v>
      </c>
      <c r="G36" s="121">
        <v>2.53E-2</v>
      </c>
      <c r="H36" s="122">
        <v>5.4000000000000003E-3</v>
      </c>
      <c r="I36" s="123">
        <v>3.5000000000000001E-3</v>
      </c>
      <c r="J36" s="123">
        <v>1</v>
      </c>
      <c r="K36" s="121">
        <v>7.4799999999999997E-3</v>
      </c>
      <c r="M36" s="124">
        <v>53716.5052</v>
      </c>
      <c r="N36" s="123">
        <v>-16846</v>
      </c>
      <c r="O36" s="121">
        <v>8.2500000000000004E-3</v>
      </c>
      <c r="P36" s="121">
        <v>9.7000000000000005E-4</v>
      </c>
    </row>
    <row r="37" spans="1:16" x14ac:dyDescent="0.2">
      <c r="A37" s="120" t="e">
        <v>#N/A</v>
      </c>
      <c r="B37" s="121">
        <v>9</v>
      </c>
      <c r="C37" s="121" t="s">
        <v>250</v>
      </c>
      <c r="D37" s="126" t="str">
        <f t="shared" si="0"/>
        <v>II</v>
      </c>
      <c r="E37" s="126">
        <v>53716.664199999999</v>
      </c>
      <c r="F37" s="121">
        <v>-16845.5</v>
      </c>
      <c r="G37" s="121">
        <v>2.2700000000000001E-2</v>
      </c>
      <c r="H37" s="122">
        <v>2.8E-3</v>
      </c>
      <c r="I37" s="123">
        <v>8.9999999999999998E-4</v>
      </c>
      <c r="J37" s="123">
        <v>1</v>
      </c>
      <c r="K37" s="121">
        <v>4.8399999999999997E-3</v>
      </c>
      <c r="M37" s="124">
        <v>53716.664199999999</v>
      </c>
      <c r="N37" s="121">
        <v>-16845.5</v>
      </c>
      <c r="O37" s="121">
        <v>5.6100000000000004E-3</v>
      </c>
      <c r="P37" s="121">
        <v>-1.67E-3</v>
      </c>
    </row>
    <row r="38" spans="1:16" x14ac:dyDescent="0.2">
      <c r="A38" s="120" t="e">
        <v>#N/A</v>
      </c>
      <c r="B38" s="121">
        <v>10</v>
      </c>
      <c r="C38" s="121" t="s">
        <v>252</v>
      </c>
      <c r="D38" s="126" t="str">
        <f t="shared" si="0"/>
        <v>II</v>
      </c>
      <c r="E38" s="126">
        <v>54356.76928</v>
      </c>
      <c r="F38" s="121">
        <v>14865.5</v>
      </c>
      <c r="G38" s="121">
        <v>2.4299999999999999E-2</v>
      </c>
      <c r="H38" s="122">
        <v>7.6E-3</v>
      </c>
      <c r="I38" s="123">
        <v>7.6E-3</v>
      </c>
      <c r="J38" s="123">
        <v>1</v>
      </c>
      <c r="K38" s="121">
        <v>9.1800000000000007E-3</v>
      </c>
      <c r="M38" s="124">
        <v>54356.7693</v>
      </c>
      <c r="N38" s="121" t="s">
        <v>251</v>
      </c>
      <c r="O38" s="121">
        <v>9.7099999999999999E-3</v>
      </c>
      <c r="P38" s="121" t="s">
        <v>253</v>
      </c>
    </row>
    <row r="39" spans="1:16" x14ac:dyDescent="0.2">
      <c r="A39" s="120" t="e">
        <v>#N/A</v>
      </c>
      <c r="B39" s="121">
        <v>11</v>
      </c>
      <c r="C39" s="121" t="s">
        <v>255</v>
      </c>
      <c r="D39" s="126" t="str">
        <f t="shared" si="0"/>
        <v>II</v>
      </c>
      <c r="E39" s="126">
        <v>54357.738899999997</v>
      </c>
      <c r="F39" s="121">
        <v>14862.5</v>
      </c>
      <c r="G39" s="121">
        <v>2.4E-2</v>
      </c>
      <c r="H39" s="122">
        <v>7.3000000000000001E-3</v>
      </c>
      <c r="I39" s="123">
        <v>7.4000000000000003E-3</v>
      </c>
      <c r="J39" s="123">
        <v>1</v>
      </c>
      <c r="K39" s="121">
        <v>8.9499999999999996E-3</v>
      </c>
      <c r="M39" s="124">
        <v>54357.738899999997</v>
      </c>
      <c r="N39" s="121" t="s">
        <v>254</v>
      </c>
      <c r="O39" s="121">
        <v>9.4800000000000006E-3</v>
      </c>
      <c r="P39" s="121" t="s">
        <v>256</v>
      </c>
    </row>
    <row r="40" spans="1:16" x14ac:dyDescent="0.2">
      <c r="A40" s="120" t="e">
        <v>#N/A</v>
      </c>
      <c r="B40" s="121">
        <v>13</v>
      </c>
      <c r="C40" s="121" t="s">
        <v>259</v>
      </c>
      <c r="D40" s="126" t="str">
        <f>IF(F40=INT(F40),"I","II")</f>
        <v>I</v>
      </c>
      <c r="E40" s="126">
        <v>54358.871200000001</v>
      </c>
      <c r="F40" s="121">
        <v>-14859</v>
      </c>
      <c r="G40" s="121">
        <v>2.4799999999999999E-2</v>
      </c>
      <c r="H40" s="122">
        <v>8.2000000000000007E-3</v>
      </c>
      <c r="I40" s="123">
        <v>8.2000000000000007E-3</v>
      </c>
      <c r="J40" s="123">
        <v>1</v>
      </c>
      <c r="K40" s="121">
        <v>9.7599999999999996E-3</v>
      </c>
      <c r="M40" s="124">
        <v>54358.871200000001</v>
      </c>
      <c r="N40" s="123">
        <v>-14859</v>
      </c>
      <c r="O40" s="121">
        <v>1.0290000000000001E-2</v>
      </c>
      <c r="P40" s="121">
        <v>-3.1099999999999999E-3</v>
      </c>
    </row>
    <row r="41" spans="1:16" x14ac:dyDescent="0.2">
      <c r="A41" s="120" t="e">
        <v>#N/A</v>
      </c>
      <c r="B41" s="121">
        <v>14</v>
      </c>
      <c r="C41" s="121" t="s">
        <v>261</v>
      </c>
      <c r="D41" s="126" t="str">
        <f t="shared" si="0"/>
        <v>II</v>
      </c>
      <c r="E41" s="126" t="e">
        <v>#VALUE!</v>
      </c>
      <c r="F41" s="121">
        <v>-13853.5</v>
      </c>
      <c r="G41" s="121">
        <v>2.41E-2</v>
      </c>
      <c r="H41" s="122">
        <v>8.9999999999999993E-3</v>
      </c>
      <c r="I41" s="123">
        <v>9.7999999999999997E-3</v>
      </c>
      <c r="J41" s="123">
        <v>1</v>
      </c>
      <c r="K41" s="121">
        <v>1.04E-2</v>
      </c>
      <c r="M41" s="124">
        <v>54683.933100000002</v>
      </c>
      <c r="N41" s="121">
        <v>-13853.5</v>
      </c>
      <c r="O41" s="121">
        <v>1.081E-2</v>
      </c>
      <c r="P41" s="121">
        <v>-3.2599999999999999E-3</v>
      </c>
    </row>
    <row r="42" spans="1:16" x14ac:dyDescent="0.2">
      <c r="A42" s="120" t="e">
        <v>#N/A</v>
      </c>
      <c r="B42" s="121">
        <v>15</v>
      </c>
      <c r="C42" s="121" t="s">
        <v>263</v>
      </c>
      <c r="D42" s="126" t="str">
        <f t="shared" si="0"/>
        <v>II</v>
      </c>
      <c r="E42" s="126">
        <v>55141.381800000003</v>
      </c>
      <c r="F42" s="121">
        <v>12438.5</v>
      </c>
      <c r="G42" s="121">
        <v>2.5100000000000001E-2</v>
      </c>
      <c r="H42" s="122">
        <v>1.23E-2</v>
      </c>
      <c r="I42" s="123">
        <v>1.4E-2</v>
      </c>
      <c r="J42" s="123">
        <v>1</v>
      </c>
      <c r="K42" s="121">
        <v>1.34E-2</v>
      </c>
      <c r="M42" s="124">
        <v>55141.381800000003</v>
      </c>
      <c r="N42" s="121" t="s">
        <v>262</v>
      </c>
      <c r="O42" s="121">
        <v>1.362E-2</v>
      </c>
      <c r="P42" s="121">
        <v>1.66E-3</v>
      </c>
    </row>
    <row r="43" spans="1:16" x14ac:dyDescent="0.2">
      <c r="A43" s="120" t="e">
        <v>#N/A</v>
      </c>
      <c r="B43" s="121">
        <v>16</v>
      </c>
      <c r="C43" s="121" t="s">
        <v>265</v>
      </c>
      <c r="D43" s="126" t="str">
        <f t="shared" si="0"/>
        <v>I</v>
      </c>
      <c r="E43" s="126">
        <v>55141.540699999998</v>
      </c>
      <c r="F43" s="121">
        <v>12438</v>
      </c>
      <c r="G43" s="121">
        <v>1.95E-2</v>
      </c>
      <c r="H43" s="122">
        <v>8.5000000000000006E-3</v>
      </c>
      <c r="I43" s="123">
        <v>1.06E-2</v>
      </c>
      <c r="J43" s="123">
        <v>1</v>
      </c>
      <c r="K43" s="121">
        <v>9.3299999999999998E-3</v>
      </c>
      <c r="M43" s="124">
        <v>55141.540699999998</v>
      </c>
      <c r="N43" s="123">
        <v>-12438</v>
      </c>
      <c r="O43" s="121">
        <v>1.0869999999999999E-2</v>
      </c>
      <c r="P43" s="121">
        <v>-1.08E-3</v>
      </c>
    </row>
    <row r="44" spans="1:16" x14ac:dyDescent="0.2">
      <c r="A44" s="120" t="e">
        <v>#N/A</v>
      </c>
      <c r="B44" s="121">
        <v>17</v>
      </c>
      <c r="C44" s="121" t="s">
        <v>266</v>
      </c>
      <c r="D44" s="126" t="str">
        <f t="shared" si="0"/>
        <v>I</v>
      </c>
      <c r="E44" s="126">
        <v>55499.4139</v>
      </c>
      <c r="F44" s="121">
        <v>-11331</v>
      </c>
      <c r="G44" s="121">
        <v>2.23E-2</v>
      </c>
      <c r="H44" s="122">
        <v>9.4999999999999998E-3</v>
      </c>
      <c r="I44" s="123">
        <v>1.12E-2</v>
      </c>
      <c r="J44" s="123">
        <v>1</v>
      </c>
      <c r="K44" s="121">
        <v>1.06E-2</v>
      </c>
      <c r="M44" s="124">
        <v>55499.4139</v>
      </c>
      <c r="N44" s="123">
        <v>-11331</v>
      </c>
      <c r="O44" s="121">
        <v>9.4400000000000005E-3</v>
      </c>
      <c r="P44" s="121">
        <v>1.31E-3</v>
      </c>
    </row>
    <row r="45" spans="1:16" x14ac:dyDescent="0.2">
      <c r="A45" s="120" t="e">
        <v>#N/A</v>
      </c>
      <c r="B45" s="121">
        <v>18</v>
      </c>
      <c r="C45" s="121" t="s">
        <v>267</v>
      </c>
      <c r="D45" s="126" t="str">
        <f t="shared" si="0"/>
        <v>II</v>
      </c>
      <c r="E45" s="126">
        <v>55499.574800000002</v>
      </c>
      <c r="F45" s="121">
        <v>-11330.5</v>
      </c>
      <c r="G45" s="121">
        <v>1.8700000000000001E-2</v>
      </c>
      <c r="H45" s="122">
        <v>7.7000000000000002E-3</v>
      </c>
      <c r="I45" s="123">
        <v>9.9000000000000008E-3</v>
      </c>
      <c r="J45" s="123">
        <v>1</v>
      </c>
      <c r="K45" s="121">
        <v>8.5900000000000004E-3</v>
      </c>
      <c r="M45" s="124" t="s">
        <v>268</v>
      </c>
      <c r="N45" s="121">
        <v>-11330.5</v>
      </c>
      <c r="O45" s="121">
        <v>8.6999999999999994E-3</v>
      </c>
      <c r="P45" s="121">
        <v>5.6999999999999998E-4</v>
      </c>
    </row>
    <row r="46" spans="1:16" x14ac:dyDescent="0.2">
      <c r="A46" s="120" t="e">
        <v>#N/A</v>
      </c>
      <c r="B46" s="121">
        <v>19</v>
      </c>
      <c r="C46" s="121" t="s">
        <v>269</v>
      </c>
      <c r="D46" s="126" t="str">
        <f t="shared" si="0"/>
        <v>II</v>
      </c>
      <c r="E46" s="126">
        <v>55817.361299999997</v>
      </c>
      <c r="F46" s="121">
        <v>-10347.5</v>
      </c>
      <c r="G46" s="121">
        <v>1.6500000000000001E-2</v>
      </c>
      <c r="H46" s="122">
        <v>7.1000000000000004E-3</v>
      </c>
      <c r="I46" s="123">
        <v>9.4999999999999998E-3</v>
      </c>
      <c r="J46" s="123">
        <v>1</v>
      </c>
      <c r="K46" s="121">
        <v>7.7000000000000002E-3</v>
      </c>
      <c r="M46" s="124">
        <v>55817.361299999997</v>
      </c>
      <c r="N46" s="121">
        <v>-10347.5</v>
      </c>
      <c r="O46" s="121">
        <v>7.6899999999999998E-3</v>
      </c>
      <c r="P46" s="121">
        <v>4.0600000000000002E-3</v>
      </c>
    </row>
    <row r="47" spans="1:16" x14ac:dyDescent="0.2">
      <c r="A47" s="120" t="e">
        <v>#N/A</v>
      </c>
      <c r="B47" s="121">
        <v>36</v>
      </c>
      <c r="C47" s="121" t="s">
        <v>299</v>
      </c>
      <c r="D47" s="126" t="str">
        <f t="shared" si="0"/>
        <v>I</v>
      </c>
      <c r="E47" s="126">
        <v>57216.022140000001</v>
      </c>
      <c r="F47" s="121">
        <v>-6021</v>
      </c>
      <c r="G47" s="121">
        <v>-1.15E-2</v>
      </c>
      <c r="H47" s="122">
        <v>-1.37E-2</v>
      </c>
      <c r="I47" s="123" t="s">
        <v>298</v>
      </c>
      <c r="J47" s="123">
        <v>1</v>
      </c>
      <c r="K47" s="121">
        <v>-1.3100000000000001E-2</v>
      </c>
      <c r="M47" s="124">
        <v>57216.022100000002</v>
      </c>
      <c r="N47" s="123">
        <v>-6021</v>
      </c>
      <c r="O47" s="121" t="s">
        <v>300</v>
      </c>
      <c r="P47" s="121" t="s">
        <v>301</v>
      </c>
    </row>
    <row r="48" spans="1:16" x14ac:dyDescent="0.2">
      <c r="A48" s="120" t="e">
        <v>#N/A</v>
      </c>
      <c r="B48" s="121">
        <v>37</v>
      </c>
      <c r="C48" s="121" t="s">
        <v>302</v>
      </c>
      <c r="D48" s="126" t="str">
        <f t="shared" si="0"/>
        <v>I</v>
      </c>
      <c r="E48" s="126">
        <v>57259.344299999997</v>
      </c>
      <c r="F48" s="121">
        <v>-5887</v>
      </c>
      <c r="G48" s="121">
        <v>-1.06E-2</v>
      </c>
      <c r="H48" s="122">
        <v>-1.2800000000000001E-2</v>
      </c>
      <c r="I48" s="123">
        <v>-1.0800000000000001E-2</v>
      </c>
      <c r="J48" s="123">
        <v>1</v>
      </c>
      <c r="K48" s="121">
        <v>-1.4E-2</v>
      </c>
      <c r="M48" s="124">
        <v>57259.344299999997</v>
      </c>
      <c r="N48" s="123">
        <v>-5887</v>
      </c>
      <c r="O48" s="121">
        <v>-1.456E-2</v>
      </c>
      <c r="P48" s="121" t="s">
        <v>303</v>
      </c>
    </row>
    <row r="49" spans="1:16" x14ac:dyDescent="0.2">
      <c r="A49" s="120" t="e">
        <v>#N/A</v>
      </c>
      <c r="B49" s="121">
        <v>38</v>
      </c>
      <c r="C49" s="121" t="s">
        <v>304</v>
      </c>
      <c r="D49" s="126" t="str">
        <f t="shared" si="0"/>
        <v>I</v>
      </c>
      <c r="E49" s="126">
        <v>57259.345200000003</v>
      </c>
      <c r="F49" s="121">
        <v>-5887</v>
      </c>
      <c r="G49" s="121">
        <v>-1.2E-2</v>
      </c>
      <c r="H49" s="122">
        <v>-1.4200000000000001E-2</v>
      </c>
      <c r="I49" s="123">
        <v>-1.2200000000000001E-2</v>
      </c>
      <c r="J49" s="123">
        <v>1</v>
      </c>
      <c r="K49" s="121">
        <v>-1.3100000000000001E-2</v>
      </c>
      <c r="M49" s="124">
        <v>57259.345200000003</v>
      </c>
      <c r="N49" s="123">
        <v>-5887</v>
      </c>
      <c r="O49" s="121">
        <v>-1.366E-2</v>
      </c>
      <c r="P49" s="121">
        <v>6.9999999999999994E-5</v>
      </c>
    </row>
    <row r="50" spans="1:16" x14ac:dyDescent="0.2">
      <c r="A50" s="120" t="e">
        <v>#N/A</v>
      </c>
      <c r="B50" s="121">
        <v>41</v>
      </c>
      <c r="C50" s="121" t="s">
        <v>315</v>
      </c>
      <c r="D50" s="126" t="str">
        <f t="shared" si="0"/>
        <v>II</v>
      </c>
      <c r="E50" s="126">
        <v>57310.585599999999</v>
      </c>
      <c r="F50" s="121">
        <v>-5728.5</v>
      </c>
      <c r="G50" s="121">
        <v>-1.3599999999999999E-2</v>
      </c>
      <c r="H50" s="122">
        <v>-1.55E-2</v>
      </c>
      <c r="I50" s="123">
        <v>-1.35E-2</v>
      </c>
      <c r="J50" s="123">
        <v>1</v>
      </c>
      <c r="K50" s="121">
        <v>-1.3100000000000001E-2</v>
      </c>
      <c r="M50" s="124">
        <v>57310.585599999999</v>
      </c>
      <c r="N50" s="123">
        <v>-5728.5</v>
      </c>
      <c r="O50" s="121" t="s">
        <v>312</v>
      </c>
      <c r="P50" s="121">
        <v>2.3000000000000001E-4</v>
      </c>
    </row>
    <row r="51" spans="1:16" x14ac:dyDescent="0.2">
      <c r="A51" s="120" t="e">
        <v>#N/A</v>
      </c>
      <c r="B51" s="121">
        <v>42</v>
      </c>
      <c r="C51" s="121" t="s">
        <v>315</v>
      </c>
      <c r="D51" s="126" t="str">
        <f t="shared" si="0"/>
        <v>II</v>
      </c>
      <c r="E51" s="126">
        <v>57311.5527</v>
      </c>
      <c r="F51" s="121">
        <v>-5725.5</v>
      </c>
      <c r="G51" s="121">
        <v>-1.23E-2</v>
      </c>
      <c r="H51" s="122">
        <v>-1.4200000000000001E-2</v>
      </c>
      <c r="I51" s="123">
        <v>-1.23E-2</v>
      </c>
      <c r="J51" s="123">
        <v>1</v>
      </c>
      <c r="K51" s="121">
        <v>-1.5900000000000001E-2</v>
      </c>
      <c r="M51" s="124">
        <v>57311.5527</v>
      </c>
      <c r="N51" s="123">
        <v>-5725.5</v>
      </c>
      <c r="O51" s="121" t="s">
        <v>314</v>
      </c>
      <c r="P51" s="121">
        <v>-2.5200000000000001E-3</v>
      </c>
    </row>
    <row r="52" spans="1:16" x14ac:dyDescent="0.2">
      <c r="A52" s="120" t="e">
        <v>#N/A</v>
      </c>
      <c r="B52" s="121">
        <v>44</v>
      </c>
      <c r="C52" s="121" t="s">
        <v>315</v>
      </c>
      <c r="D52" s="126" t="str">
        <f t="shared" si="0"/>
        <v>II</v>
      </c>
      <c r="E52" s="126">
        <v>57330.628799999999</v>
      </c>
      <c r="F52" s="121">
        <v>-5666.5</v>
      </c>
      <c r="G52" s="121">
        <v>-1.2800000000000001E-2</v>
      </c>
      <c r="H52" s="122">
        <v>-1.46E-2</v>
      </c>
      <c r="I52" s="123">
        <v>-1.2699999999999999E-2</v>
      </c>
      <c r="J52" s="123">
        <v>1</v>
      </c>
      <c r="K52" s="121">
        <v>-1.35E-2</v>
      </c>
      <c r="M52" s="124">
        <v>57330.628799999999</v>
      </c>
      <c r="N52" s="123">
        <v>-5666.5</v>
      </c>
      <c r="O52" s="121">
        <v>-1.4030000000000001E-2</v>
      </c>
      <c r="P52" s="121" t="s">
        <v>310</v>
      </c>
    </row>
    <row r="53" spans="1:16" x14ac:dyDescent="0.2">
      <c r="A53" s="120" t="e">
        <v>#N/A</v>
      </c>
      <c r="B53" s="121">
        <v>50</v>
      </c>
      <c r="C53" s="121"/>
      <c r="D53" s="126" t="str">
        <f t="shared" si="0"/>
        <v>I</v>
      </c>
      <c r="E53" s="126">
        <v>57608.978620000002</v>
      </c>
      <c r="F53" s="121"/>
      <c r="G53" s="121"/>
      <c r="H53" s="122"/>
      <c r="I53" s="123"/>
      <c r="J53" s="123">
        <v>0.1</v>
      </c>
      <c r="K53" s="121"/>
      <c r="M53" s="124">
        <v>57579.072399999997</v>
      </c>
      <c r="N53" s="123">
        <v>-4898</v>
      </c>
      <c r="O53" s="121" t="s">
        <v>325</v>
      </c>
      <c r="P53" s="121">
        <v>2.5999999999999998E-4</v>
      </c>
    </row>
    <row r="54" spans="1:16" x14ac:dyDescent="0.2">
      <c r="A54" s="120" t="e">
        <v>#N/A</v>
      </c>
      <c r="B54" s="121">
        <v>51</v>
      </c>
      <c r="C54" s="121" t="s">
        <v>326</v>
      </c>
      <c r="D54" s="126" t="str">
        <f t="shared" si="0"/>
        <v>II</v>
      </c>
      <c r="E54" s="126">
        <v>57608.978620000002</v>
      </c>
      <c r="F54" s="121">
        <v>-4805.5</v>
      </c>
      <c r="G54" s="121">
        <v>-9.4999999999999998E-3</v>
      </c>
      <c r="H54" s="122">
        <v>-9.9000000000000008E-3</v>
      </c>
      <c r="I54" s="123">
        <v>-8.3999999999999995E-3</v>
      </c>
      <c r="J54" s="123">
        <v>0.1</v>
      </c>
      <c r="K54" s="121">
        <v>-1.0500000000000001E-2</v>
      </c>
      <c r="M54" s="124">
        <v>57608.978600000002</v>
      </c>
      <c r="N54" s="123">
        <v>-4805.5</v>
      </c>
      <c r="O54" s="121" t="s">
        <v>327</v>
      </c>
      <c r="P54" s="121">
        <v>2.7599999999999999E-3</v>
      </c>
    </row>
    <row r="55" spans="1:16" x14ac:dyDescent="0.2">
      <c r="A55" s="120" t="e">
        <v>#N/A</v>
      </c>
      <c r="B55" s="121">
        <v>52</v>
      </c>
      <c r="C55" s="121" t="s">
        <v>328</v>
      </c>
      <c r="D55" s="126" t="str">
        <f t="shared" si="0"/>
        <v>I</v>
      </c>
      <c r="E55" s="126">
        <v>57673.796199999997</v>
      </c>
      <c r="F55" s="121">
        <v>-4605</v>
      </c>
      <c r="G55" s="121">
        <v>-1.0500000000000001E-2</v>
      </c>
      <c r="H55" s="122">
        <v>-1.06E-2</v>
      </c>
      <c r="I55" s="123">
        <v>-9.1999999999999998E-3</v>
      </c>
      <c r="J55" s="123">
        <v>0.1</v>
      </c>
      <c r="K55" s="121">
        <v>-1.12E-2</v>
      </c>
      <c r="M55" s="124">
        <v>57673.796199999997</v>
      </c>
      <c r="N55" s="123">
        <v>-4605</v>
      </c>
      <c r="O55" s="121">
        <v>-1.187E-2</v>
      </c>
      <c r="P55" s="121">
        <v>1.83E-3</v>
      </c>
    </row>
    <row r="56" spans="1:16" x14ac:dyDescent="0.2">
      <c r="A56" s="120" t="e">
        <v>#N/A</v>
      </c>
      <c r="B56" s="121">
        <v>53</v>
      </c>
      <c r="C56" s="121" t="s">
        <v>329</v>
      </c>
      <c r="D56" s="126" t="str">
        <f t="shared" si="0"/>
        <v>II</v>
      </c>
      <c r="E56" s="126">
        <v>57694.970880000001</v>
      </c>
      <c r="F56" s="121">
        <v>-4539.5</v>
      </c>
      <c r="G56" s="121">
        <v>-1.09E-2</v>
      </c>
      <c r="H56" s="122">
        <v>-1.09E-2</v>
      </c>
      <c r="I56" s="123">
        <v>-9.5999999999999992E-3</v>
      </c>
      <c r="J56" s="123">
        <v>0.1</v>
      </c>
      <c r="K56" s="121">
        <v>-1.15E-2</v>
      </c>
      <c r="M56" s="124">
        <v>57694.9709</v>
      </c>
      <c r="N56" s="123">
        <v>-4539.5</v>
      </c>
      <c r="O56" s="121">
        <v>-1.225E-2</v>
      </c>
      <c r="P56" s="121">
        <v>1.3799999999999999E-3</v>
      </c>
    </row>
    <row r="57" spans="1:16" x14ac:dyDescent="0.2">
      <c r="A57" s="120" t="e">
        <v>#N/A</v>
      </c>
      <c r="B57" s="121">
        <v>54</v>
      </c>
      <c r="C57" s="121" t="s">
        <v>330</v>
      </c>
      <c r="D57" s="126" t="str">
        <f t="shared" si="0"/>
        <v>I</v>
      </c>
      <c r="E57" s="126">
        <v>58078.872340000002</v>
      </c>
      <c r="F57" s="121">
        <v>-3352</v>
      </c>
      <c r="G57" s="121">
        <v>-9.9000000000000008E-3</v>
      </c>
      <c r="H57" s="122">
        <v>-8.0000000000000002E-3</v>
      </c>
      <c r="I57" s="123">
        <v>-7.4999999999999997E-3</v>
      </c>
      <c r="J57" s="123">
        <v>0.1</v>
      </c>
      <c r="K57" s="121">
        <v>-8.8800000000000007E-3</v>
      </c>
      <c r="M57" s="124">
        <v>58078.872300000003</v>
      </c>
      <c r="N57" s="123">
        <v>-3352</v>
      </c>
      <c r="O57" s="121">
        <v>-9.7300000000000008E-3</v>
      </c>
      <c r="P57" s="121">
        <v>1.1800000000000001E-3</v>
      </c>
    </row>
    <row r="58" spans="1:16" x14ac:dyDescent="0.2">
      <c r="A58" s="120" t="e">
        <v>#N/A</v>
      </c>
      <c r="B58" s="121">
        <v>55</v>
      </c>
      <c r="C58" s="121" t="s">
        <v>331</v>
      </c>
      <c r="D58" s="126" t="str">
        <f t="shared" si="0"/>
        <v>I</v>
      </c>
      <c r="E58" s="126">
        <v>59139.57849</v>
      </c>
      <c r="F58" s="122">
        <v>-71</v>
      </c>
      <c r="G58" s="121">
        <v>-5.0000000000000001E-4</v>
      </c>
      <c r="H58" s="122">
        <v>6.7000000000000002E-3</v>
      </c>
      <c r="I58" s="123">
        <v>4.0000000000000001E-3</v>
      </c>
      <c r="J58" s="123">
        <v>1</v>
      </c>
      <c r="K58" s="121"/>
      <c r="M58" s="124">
        <v>59139.578500000003</v>
      </c>
      <c r="N58" s="122">
        <v>-71</v>
      </c>
      <c r="O58" s="121">
        <v>3.8500000000000001E-3</v>
      </c>
      <c r="P58" s="121" t="s">
        <v>332</v>
      </c>
    </row>
    <row r="59" spans="1:16" x14ac:dyDescent="0.2">
      <c r="A59" s="120" t="e">
        <v>#N/A</v>
      </c>
      <c r="B59" s="121">
        <v>56</v>
      </c>
      <c r="C59" s="121" t="s">
        <v>333</v>
      </c>
      <c r="D59" s="126" t="str">
        <f t="shared" si="0"/>
        <v>II</v>
      </c>
      <c r="E59" s="126">
        <v>59139.741670000003</v>
      </c>
      <c r="F59" s="122">
        <v>-70.5</v>
      </c>
      <c r="G59" s="121">
        <v>1E-3</v>
      </c>
      <c r="H59" s="122">
        <v>8.2000000000000007E-3</v>
      </c>
      <c r="I59" s="123">
        <v>5.4999999999999997E-3</v>
      </c>
      <c r="J59" s="123">
        <v>1</v>
      </c>
      <c r="K59" s="121"/>
      <c r="M59" s="124">
        <v>59139.741699999999</v>
      </c>
      <c r="N59" s="123">
        <v>-70.5</v>
      </c>
      <c r="O59" s="121">
        <v>5.3800000000000002E-3</v>
      </c>
      <c r="P59" s="121">
        <v>1.2899999999999999E-3</v>
      </c>
    </row>
    <row r="60" spans="1:16" x14ac:dyDescent="0.2">
      <c r="A60" s="120" t="e">
        <v>#N/A</v>
      </c>
      <c r="B60" s="121">
        <v>57</v>
      </c>
      <c r="C60" s="121" t="s">
        <v>331</v>
      </c>
      <c r="D60" s="126" t="str">
        <f t="shared" si="0"/>
        <v>I</v>
      </c>
      <c r="E60" s="126">
        <v>59139.902309999998</v>
      </c>
      <c r="F60" s="122">
        <v>-70</v>
      </c>
      <c r="G60" s="121">
        <v>0</v>
      </c>
      <c r="H60" s="122">
        <v>7.1999999999999998E-3</v>
      </c>
      <c r="I60" s="123">
        <v>4.4999999999999997E-3</v>
      </c>
      <c r="J60" s="123">
        <v>1</v>
      </c>
      <c r="K60" s="121"/>
      <c r="M60" s="124">
        <v>59139.902300000002</v>
      </c>
      <c r="N60" s="122">
        <v>-70</v>
      </c>
      <c r="O60" s="121">
        <v>4.3800000000000002E-3</v>
      </c>
      <c r="P60" s="121">
        <v>2.7999999999999998E-4</v>
      </c>
    </row>
    <row r="61" spans="1:16" x14ac:dyDescent="0.2">
      <c r="A61" s="120" t="e">
        <v>#N/A</v>
      </c>
      <c r="B61" s="121">
        <v>58</v>
      </c>
      <c r="C61" s="121" t="s">
        <v>331</v>
      </c>
      <c r="D61" s="126" t="str">
        <f t="shared" si="0"/>
        <v>I</v>
      </c>
      <c r="E61" s="126">
        <v>59140.871709999999</v>
      </c>
      <c r="F61" s="122">
        <v>-67</v>
      </c>
      <c r="G61" s="121">
        <v>-5.0000000000000001E-4</v>
      </c>
      <c r="H61" s="122">
        <v>6.7000000000000002E-3</v>
      </c>
      <c r="I61" s="123">
        <v>4.1000000000000003E-3</v>
      </c>
      <c r="J61" s="123">
        <v>1</v>
      </c>
      <c r="K61" s="121"/>
      <c r="M61" s="124">
        <v>59140.871700000003</v>
      </c>
      <c r="N61" s="122">
        <v>-67</v>
      </c>
      <c r="O61" s="121">
        <v>3.9300000000000003E-3</v>
      </c>
      <c r="P61" s="121">
        <v>-1.8000000000000001E-4</v>
      </c>
    </row>
    <row r="62" spans="1:16" x14ac:dyDescent="0.2">
      <c r="A62" s="120" t="e">
        <v>#N/A</v>
      </c>
      <c r="B62" s="121">
        <v>59</v>
      </c>
      <c r="C62" s="121" t="s">
        <v>331</v>
      </c>
      <c r="D62" s="126" t="str">
        <f t="shared" si="0"/>
        <v>II</v>
      </c>
      <c r="E62" s="126">
        <v>59142.651409999999</v>
      </c>
      <c r="F62" s="122">
        <v>-61.5</v>
      </c>
      <c r="G62" s="121">
        <v>1.1999999999999999E-3</v>
      </c>
      <c r="H62" s="122">
        <v>8.3999999999999995E-3</v>
      </c>
      <c r="I62" s="123">
        <v>5.7000000000000002E-3</v>
      </c>
      <c r="J62" s="123">
        <v>1</v>
      </c>
      <c r="K62" s="121"/>
      <c r="M62" s="124">
        <v>59142.651400000002</v>
      </c>
      <c r="N62" s="123">
        <v>-61.5</v>
      </c>
      <c r="O62" s="121">
        <v>5.5799999999999999E-3</v>
      </c>
      <c r="P62" s="121">
        <v>1.4400000000000001E-3</v>
      </c>
    </row>
    <row r="63" spans="1:16" x14ac:dyDescent="0.2">
      <c r="A63" s="120" t="e">
        <v>#N/A</v>
      </c>
      <c r="B63" s="121">
        <v>60</v>
      </c>
      <c r="C63" s="121" t="s">
        <v>331</v>
      </c>
      <c r="D63" s="126" t="str">
        <f t="shared" si="0"/>
        <v>I</v>
      </c>
      <c r="E63" s="126">
        <v>59142.811410000002</v>
      </c>
      <c r="F63" s="122">
        <v>-61</v>
      </c>
      <c r="G63" s="121">
        <v>-5.0000000000000001E-4</v>
      </c>
      <c r="H63" s="122">
        <v>6.7000000000000002E-3</v>
      </c>
      <c r="I63" s="123">
        <v>4.1000000000000003E-3</v>
      </c>
      <c r="J63" s="123">
        <v>1</v>
      </c>
      <c r="K63" s="121"/>
      <c r="M63" s="124">
        <v>59142.811399999999</v>
      </c>
      <c r="N63" s="122">
        <v>-61</v>
      </c>
      <c r="O63" s="121">
        <v>3.9300000000000003E-3</v>
      </c>
      <c r="P63" s="121">
        <v>-2.0000000000000001E-4</v>
      </c>
    </row>
    <row r="64" spans="1:16" x14ac:dyDescent="0.2">
      <c r="A64" s="120" t="e">
        <v>#N/A</v>
      </c>
      <c r="B64" s="121">
        <v>61</v>
      </c>
      <c r="C64" s="121" t="s">
        <v>331</v>
      </c>
      <c r="D64" s="126" t="str">
        <f t="shared" si="0"/>
        <v>II</v>
      </c>
      <c r="E64" s="126">
        <v>59143.619830000003</v>
      </c>
      <c r="F64" s="122">
        <v>-58.5</v>
      </c>
      <c r="G64" s="121">
        <v>-2.9999999999999997E-4</v>
      </c>
      <c r="H64" s="122">
        <v>7.0000000000000001E-3</v>
      </c>
      <c r="I64" s="123">
        <v>4.3E-3</v>
      </c>
      <c r="J64" s="123">
        <v>1</v>
      </c>
      <c r="K64" s="121"/>
      <c r="M64" s="124">
        <v>59143.6198</v>
      </c>
      <c r="N64" s="123">
        <v>-58.5</v>
      </c>
      <c r="O64" s="121">
        <v>4.1399999999999996E-3</v>
      </c>
      <c r="P64" s="121" t="s">
        <v>334</v>
      </c>
    </row>
    <row r="65" spans="1:16" x14ac:dyDescent="0.2">
      <c r="A65" s="120" t="e">
        <v>#N/A</v>
      </c>
      <c r="B65" s="121">
        <v>62</v>
      </c>
      <c r="C65" s="121" t="s">
        <v>331</v>
      </c>
      <c r="D65" s="126" t="str">
        <f t="shared" si="0"/>
        <v>I</v>
      </c>
      <c r="E65" s="126">
        <v>59146.6901</v>
      </c>
      <c r="F65" s="122">
        <v>-49</v>
      </c>
      <c r="G65" s="121">
        <v>-1.1999999999999999E-3</v>
      </c>
      <c r="H65" s="122">
        <v>6.0000000000000001E-3</v>
      </c>
      <c r="I65" s="123">
        <v>3.3E-3</v>
      </c>
      <c r="J65" s="123">
        <v>1</v>
      </c>
      <c r="K65" s="121"/>
      <c r="M65" s="124">
        <v>59146.6901</v>
      </c>
      <c r="N65" s="122">
        <v>-49</v>
      </c>
      <c r="O65" s="121">
        <v>3.2200000000000002E-3</v>
      </c>
      <c r="P65" s="121" t="s">
        <v>335</v>
      </c>
    </row>
    <row r="66" spans="1:16" x14ac:dyDescent="0.2">
      <c r="A66" s="120" t="e">
        <v>#N/A</v>
      </c>
      <c r="B66" s="121">
        <v>63</v>
      </c>
      <c r="C66" s="121" t="s">
        <v>331</v>
      </c>
      <c r="D66" s="126" t="str">
        <f t="shared" si="0"/>
        <v>II</v>
      </c>
      <c r="E66" s="126">
        <v>59146.852220000001</v>
      </c>
      <c r="F66" s="122">
        <v>-48.5</v>
      </c>
      <c r="G66" s="121">
        <v>-6.9999999999999999E-4</v>
      </c>
      <c r="H66" s="122" t="s">
        <v>336</v>
      </c>
      <c r="I66" s="123">
        <v>3.8E-3</v>
      </c>
      <c r="J66" s="123">
        <v>1</v>
      </c>
      <c r="K66" s="121"/>
      <c r="M66" s="124">
        <v>59146.852200000001</v>
      </c>
      <c r="N66" s="123">
        <v>-48.5</v>
      </c>
      <c r="O66" s="121">
        <v>3.7000000000000002E-3</v>
      </c>
      <c r="P66" s="121">
        <v>-5.0000000000000001E-4</v>
      </c>
    </row>
    <row r="67" spans="1:16" x14ac:dyDescent="0.2">
      <c r="A67" s="120" t="e">
        <v>#N/A</v>
      </c>
      <c r="B67" s="121">
        <v>64</v>
      </c>
      <c r="C67" s="121" t="s">
        <v>331</v>
      </c>
      <c r="D67" s="126" t="str">
        <f t="shared" si="0"/>
        <v>I</v>
      </c>
      <c r="E67" s="126">
        <v>59149.923089999997</v>
      </c>
      <c r="F67" s="122">
        <v>-39</v>
      </c>
      <c r="G67" s="121">
        <v>-1.1000000000000001E-3</v>
      </c>
      <c r="H67" s="122">
        <v>6.1999999999999998E-3</v>
      </c>
      <c r="I67" s="123">
        <v>3.5000000000000001E-3</v>
      </c>
      <c r="J67" s="123">
        <v>1</v>
      </c>
      <c r="K67" s="121"/>
      <c r="M67" s="124">
        <v>59149.9231</v>
      </c>
      <c r="N67" s="122">
        <v>-39</v>
      </c>
      <c r="O67" s="121">
        <v>3.3700000000000002E-3</v>
      </c>
      <c r="P67" s="121">
        <v>-8.7000000000000001E-4</v>
      </c>
    </row>
    <row r="68" spans="1:16" x14ac:dyDescent="0.2">
      <c r="A68" s="120" t="e">
        <v>#N/A</v>
      </c>
      <c r="B68" s="121">
        <v>65</v>
      </c>
      <c r="C68" s="121" t="s">
        <v>331</v>
      </c>
      <c r="D68" s="126" t="str">
        <f t="shared" si="0"/>
        <v>II</v>
      </c>
      <c r="E68" s="126">
        <v>59161.401830000003</v>
      </c>
      <c r="F68" s="122">
        <v>-3.5</v>
      </c>
      <c r="G68" s="121">
        <v>1.1000000000000001E-3</v>
      </c>
      <c r="H68" s="122">
        <v>8.3999999999999995E-3</v>
      </c>
      <c r="I68" s="123">
        <v>5.5999999999999999E-3</v>
      </c>
      <c r="J68" s="123">
        <v>1</v>
      </c>
      <c r="K68" s="121">
        <v>6.8100000000000001E-3</v>
      </c>
      <c r="M68" s="124">
        <v>59161.4018</v>
      </c>
      <c r="N68" s="122">
        <v>-3.5</v>
      </c>
      <c r="O68" s="121">
        <v>5.5599999999999998E-3</v>
      </c>
      <c r="P68" s="121">
        <v>1.15E-3</v>
      </c>
    </row>
    <row r="69" spans="1:16" x14ac:dyDescent="0.2">
      <c r="A69" s="120" t="e">
        <v>#N/A</v>
      </c>
      <c r="B69" s="121">
        <v>66</v>
      </c>
      <c r="C69" s="121" t="s">
        <v>331</v>
      </c>
      <c r="D69" s="126" t="str">
        <f>IF(F69=INT(F69),"I","II")</f>
        <v>I</v>
      </c>
      <c r="E69" s="126">
        <v>59161.561999999998</v>
      </c>
      <c r="F69" s="122">
        <v>-3</v>
      </c>
      <c r="G69" s="121">
        <v>-4.0000000000000002E-4</v>
      </c>
      <c r="H69" s="122">
        <v>6.8999999999999999E-3</v>
      </c>
      <c r="I69" s="123">
        <v>4.1999999999999997E-3</v>
      </c>
      <c r="J69" s="123">
        <v>1</v>
      </c>
      <c r="K69" s="121">
        <v>5.3400000000000001E-3</v>
      </c>
      <c r="M69" s="124">
        <v>59161.561999999998</v>
      </c>
      <c r="N69" s="125" t="s">
        <v>337</v>
      </c>
      <c r="O69" s="121">
        <v>4.0899999999999999E-3</v>
      </c>
      <c r="P69" s="121" t="s">
        <v>338</v>
      </c>
    </row>
    <row r="70" spans="1:16" x14ac:dyDescent="0.2">
      <c r="A70" s="120" t="e">
        <v>#N/A</v>
      </c>
      <c r="B70" s="121">
        <v>67</v>
      </c>
      <c r="C70" s="121" t="s">
        <v>331</v>
      </c>
      <c r="D70" s="126" t="str">
        <f>IF(F70=INT(F70),"I","II")</f>
        <v>II</v>
      </c>
      <c r="E70" s="126">
        <v>59162.371729999999</v>
      </c>
      <c r="F70" s="122">
        <v>-0.5</v>
      </c>
      <c r="G70" s="121">
        <v>1.1000000000000001E-3</v>
      </c>
      <c r="H70" s="122">
        <v>8.3999999999999995E-3</v>
      </c>
      <c r="I70" s="123">
        <v>5.7000000000000002E-3</v>
      </c>
      <c r="J70" s="123">
        <v>1</v>
      </c>
      <c r="K70" s="121">
        <v>6.8599999999999998E-3</v>
      </c>
      <c r="M70" s="124">
        <v>59162.371700000003</v>
      </c>
      <c r="N70" s="122">
        <v>-0.5</v>
      </c>
      <c r="O70" s="121">
        <v>5.6100000000000004E-3</v>
      </c>
      <c r="P70" s="121">
        <v>1.1800000000000001E-3</v>
      </c>
    </row>
    <row r="71" spans="1:16" x14ac:dyDescent="0.2">
      <c r="A71" s="120" t="e">
        <v>#N/A</v>
      </c>
      <c r="B71" s="121">
        <v>68</v>
      </c>
      <c r="C71" s="121" t="s">
        <v>331</v>
      </c>
      <c r="D71" s="126" t="str">
        <f>IF(F71=INT(F71),"I","II")</f>
        <v>I</v>
      </c>
      <c r="E71" s="126">
        <v>59162.53224</v>
      </c>
      <c r="F71" s="122">
        <v>0</v>
      </c>
      <c r="G71" s="121">
        <v>0</v>
      </c>
      <c r="H71" s="122">
        <v>7.3000000000000001E-3</v>
      </c>
      <c r="I71" s="123">
        <v>4.5999999999999999E-3</v>
      </c>
      <c r="J71" s="123">
        <v>1</v>
      </c>
      <c r="K71" s="121">
        <v>5.7299999999999999E-3</v>
      </c>
      <c r="M71" s="124">
        <v>59162.532200000001</v>
      </c>
      <c r="N71" s="125">
        <v>0</v>
      </c>
      <c r="O71" s="121">
        <v>4.4799999999999996E-3</v>
      </c>
      <c r="P71" s="121">
        <v>5.0000000000000002E-5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Active 1</vt:lpstr>
      <vt:lpstr>Graphs 1</vt:lpstr>
      <vt:lpstr>Samec..</vt:lpstr>
      <vt:lpstr>A (2)</vt:lpstr>
      <vt:lpstr>BAV</vt:lpstr>
      <vt:lpstr>Q_fit</vt:lpstr>
      <vt:lpstr>S</vt:lpstr>
      <vt:lpstr>S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2024-02-28T02:08:22Z</dcterms:modified>
</cp:coreProperties>
</file>