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9356B04-A531-478D-87DE-F260F2830A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Q23" i="1"/>
  <c r="Q25" i="1"/>
  <c r="Q22" i="1"/>
  <c r="Q24" i="1"/>
  <c r="E23" i="1"/>
  <c r="F23" i="1" s="1"/>
  <c r="G23" i="1" s="1"/>
  <c r="K23" i="1" s="1"/>
  <c r="E21" i="1"/>
  <c r="F21" i="1" s="1"/>
  <c r="G21" i="1" s="1"/>
  <c r="I21" i="1" s="1"/>
  <c r="F16" i="1"/>
  <c r="C17" i="1"/>
  <c r="Q21" i="1"/>
  <c r="E22" i="1"/>
  <c r="F22" i="1"/>
  <c r="G22" i="1" s="1"/>
  <c r="K22" i="1" s="1"/>
  <c r="E25" i="1"/>
  <c r="F25" i="1" s="1"/>
  <c r="G25" i="1" s="1"/>
  <c r="K25" i="1" s="1"/>
  <c r="E24" i="1"/>
  <c r="F24" i="1"/>
  <c r="G24" i="1" s="1"/>
  <c r="K24" i="1" s="1"/>
  <c r="C11" i="1"/>
  <c r="C12" i="1"/>
  <c r="O26" i="1" l="1"/>
  <c r="C16" i="1"/>
  <c r="D18" i="1" s="1"/>
  <c r="O22" i="1"/>
  <c r="C15" i="1"/>
  <c r="O23" i="1"/>
  <c r="O25" i="1"/>
  <c r="O21" i="1"/>
  <c r="O24" i="1"/>
  <c r="F17" i="1"/>
  <c r="F18" i="1" l="1"/>
  <c r="F19" i="1" s="1"/>
  <c r="C18" i="1"/>
</calcChain>
</file>

<file path=xl/sharedStrings.xml><?xml version="1.0" encoding="utf-8"?>
<sst xmlns="http://schemas.openxmlformats.org/spreadsheetml/2006/main" count="66" uniqueCount="56">
  <si>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</si>
  <si>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</si>
  <si>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</si>
  <si>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</si>
  <si>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</si>
  <si>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</si>
  <si>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</si>
  <si>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</si>
  <si>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</si>
  <si>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</si>
  <si>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</si>
  <si>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</si>
  <si>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</si>
  <si>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</si>
  <si>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</si>
  <si>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</si>
  <si>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</si>
  <si>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</si>
  <si>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</si>
  <si>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</si>
  <si>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</si>
  <si>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</si>
  <si>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</si>
  <si>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</si>
  <si>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</si>
  <si>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</si>
  <si>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</si>
  <si>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</si>
  <si>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</si>
  <si>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</si>
  <si>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</si>
  <si>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</si>
  <si>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</si>
  <si>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</si>
  <si>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</si>
  <si>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</si>
  <si>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</si>
  <si>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</si>
  <si>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</si>
  <si>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</si>
  <si>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</si>
  <si>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</si>
  <si>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</si>
  <si>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V0902 Cep</t>
  </si>
  <si>
    <t>G4650-1055</t>
  </si>
  <si>
    <t xml:space="preserve"> V0902 Cep </t>
  </si>
  <si>
    <t>EW</t>
  </si>
  <si>
    <t>pr_6</t>
  </si>
  <si>
    <t>~</t>
  </si>
  <si>
    <t>V0902 Cep / GSC 4650-1055</t>
  </si>
  <si>
    <t>GCVS</t>
  </si>
  <si>
    <t>OEJV 0179</t>
  </si>
  <si>
    <t>VSB, 91</t>
  </si>
  <si>
    <t>V</t>
  </si>
  <si>
    <t>F22</t>
  </si>
  <si>
    <t>G22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</si>
</sst>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25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7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17" fillId="0" borderId="0" xfId="41" applyFont="1" applyAlignment="1">
      <alignment horizontal="left" wrapText="1"/>
    </xf>
    <xf numFmtId="0" fontId="17" fillId="0" borderId="0" xfId="41" applyFont="1" applyAlignment="1">
      <alignment horizont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V0902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57-433D-881C-A6076D8BB0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57-433D-881C-A6076D8BB0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57-433D-881C-A6076D8BB0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-3.8582000008318573E-2</c:v>
                </c:pt>
                <c:pt idx="2">
                  <c:v>-2.1356000004743692E-2</c:v>
                </c:pt>
                <c:pt idx="3">
                  <c:v>-1.7682000005152076E-2</c:v>
                </c:pt>
                <c:pt idx="4">
                  <c:v>-1.6668000003846828E-2</c:v>
                </c:pt>
                <c:pt idx="5">
                  <c:v>5.3263999849150423E-2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57-433D-881C-A6076D8BB0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57-433D-881C-A6076D8BB0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57-433D-881C-A6076D8BB0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57-433D-881C-A6076D8BB0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-0.20340394835636341</c:v>
                </c:pt>
                <c:pt idx="1">
                  <c:v>-3.6942796996581206E-2</c:v>
                </c:pt>
                <c:pt idx="2">
                  <c:v>-2.1538400281133324E-2</c:v>
                </c:pt>
                <c:pt idx="3">
                  <c:v>-1.9538486820951911E-2</c:v>
                </c:pt>
                <c:pt idx="4">
                  <c:v>-1.66525357518294E-2</c:v>
                </c:pt>
                <c:pt idx="5">
                  <c:v>5.3648219677585124E-2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57-433D-881C-A6076D8BB0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57-433D-881C-A6076D8BB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08928"/>
        <c:axId val="1"/>
      </c:scatterChart>
      <c:valAx>
        <c:axId val="83940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0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247650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70B9FA-D257-127A-13BB-BED1BA149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7" t="s">
        <v>43</v>
      </c>
      <c r="G1" s="31">
        <v>2010</v>
      </c>
      <c r="H1" s="38"/>
      <c r="I1" s="39" t="s">
        <v>44</v>
      </c>
      <c r="J1" s="40" t="s">
        <v>45</v>
      </c>
      <c r="K1" s="41">
        <v>22.410779000000002</v>
      </c>
      <c r="L1" s="33">
        <v>82.422493000000003</v>
      </c>
      <c r="M1" s="34">
        <v>52856.842000000004</v>
      </c>
      <c r="N1" s="34">
        <v>0.32869199999999998</v>
      </c>
      <c r="O1" s="32" t="s">
        <v>46</v>
      </c>
      <c r="P1" s="33">
        <v>11.78</v>
      </c>
      <c r="Q1" s="33">
        <v>12.28</v>
      </c>
      <c r="R1" s="42" t="s">
        <v>47</v>
      </c>
      <c r="S1" s="43" t="s">
        <v>48</v>
      </c>
    </row>
    <row r="2" spans="1:19" x14ac:dyDescent="0.2">
      <c r="A2" t="s">
        <v>25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52856.841999999997</v>
      </c>
      <c r="D4" s="28">
        <v>0.32869199999999998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52">
        <v>52856.842000000004</v>
      </c>
      <c r="D7" s="29" t="s">
        <v>50</v>
      </c>
    </row>
    <row r="8" spans="1:19" x14ac:dyDescent="0.2">
      <c r="A8" t="s">
        <v>5</v>
      </c>
      <c r="C8" s="52">
        <v>0.32869199999999998</v>
      </c>
      <c r="D8" s="29" t="s">
        <v>50</v>
      </c>
    </row>
    <row r="9" spans="1:19" x14ac:dyDescent="0.2">
      <c r="A9" s="24" t="s">
        <v>34</v>
      </c>
      <c r="B9" s="25">
        <v>22</v>
      </c>
      <c r="C9" s="22" t="s">
        <v>54</v>
      </c>
      <c r="D9" s="23" t="s">
        <v>55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-0.20340394835636341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1.2657680127730379E-5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59531.972784219681</v>
      </c>
      <c r="E15" s="14" t="s">
        <v>36</v>
      </c>
      <c r="F15" s="35">
        <v>1</v>
      </c>
    </row>
    <row r="16" spans="1:19" x14ac:dyDescent="0.2">
      <c r="A16" s="16" t="s">
        <v>6</v>
      </c>
      <c r="B16" s="10"/>
      <c r="C16" s="17">
        <f ca="1">+C8+C12</f>
        <v>0.32870465768012769</v>
      </c>
      <c r="E16" s="14" t="s">
        <v>32</v>
      </c>
      <c r="F16" s="36">
        <f ca="1">NOW()+15018.5+$C$5/24</f>
        <v>60334.76682164352</v>
      </c>
    </row>
    <row r="17" spans="1:21" ht="13.5" thickBot="1" x14ac:dyDescent="0.25">
      <c r="A17" s="14" t="s">
        <v>29</v>
      </c>
      <c r="B17" s="10"/>
      <c r="C17" s="10">
        <f>COUNT(C21:C2191)</f>
        <v>6</v>
      </c>
      <c r="E17" s="14" t="s">
        <v>37</v>
      </c>
      <c r="F17" s="15">
        <f ca="1">ROUND(2*(F16-$C$7)/$C$8,0)/2+F15</f>
        <v>22751.5</v>
      </c>
    </row>
    <row r="18" spans="1:21" ht="14.25" thickTop="1" thickBot="1" x14ac:dyDescent="0.25">
      <c r="A18" s="16" t="s">
        <v>7</v>
      </c>
      <c r="B18" s="10"/>
      <c r="C18" s="19">
        <f ca="1">+C15</f>
        <v>59531.972784219681</v>
      </c>
      <c r="D18" s="20">
        <f ca="1">+C16</f>
        <v>0.32870465768012769</v>
      </c>
      <c r="E18" s="14" t="s">
        <v>38</v>
      </c>
      <c r="F18" s="23">
        <f ca="1">ROUND(2*(F16-$C$15)/$C$16,0)/2+F15</f>
        <v>2443.5</v>
      </c>
    </row>
    <row r="19" spans="1:21" ht="13.5" thickTop="1" x14ac:dyDescent="0.2">
      <c r="E19" s="14" t="s">
        <v>33</v>
      </c>
      <c r="F19" s="18">
        <f ca="1">+$C$15+$C$16*F18-15018.5-$C$5/24</f>
        <v>45317.058448594405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8">
        <v>52856.842000000004</v>
      </c>
      <c r="D21" s="8" t="s">
        <v>15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-0.20340394835636341</v>
      </c>
      <c r="Q21" s="2">
        <f t="shared" ref="Q21:Q26" si="4">+C21-15018.5</f>
        <v>37838.342000000004</v>
      </c>
    </row>
    <row r="22" spans="1:21" x14ac:dyDescent="0.2">
      <c r="A22" s="45" t="s">
        <v>51</v>
      </c>
      <c r="B22" s="46" t="s">
        <v>1</v>
      </c>
      <c r="C22" s="47">
        <v>57179.431909999999</v>
      </c>
      <c r="D22" s="47">
        <v>2.9999999999999997E-4</v>
      </c>
      <c r="E22">
        <f t="shared" si="0"/>
        <v>13150.88261959523</v>
      </c>
      <c r="F22">
        <f t="shared" si="1"/>
        <v>13151</v>
      </c>
      <c r="G22">
        <f t="shared" si="2"/>
        <v>-3.8582000008318573E-2</v>
      </c>
      <c r="K22">
        <f>+G22</f>
        <v>-3.8582000008318573E-2</v>
      </c>
      <c r="O22">
        <f t="shared" ca="1" si="3"/>
        <v>-3.6942796996581206E-2</v>
      </c>
      <c r="Q22" s="2">
        <f t="shared" si="4"/>
        <v>42160.931909999999</v>
      </c>
    </row>
    <row r="23" spans="1:21" x14ac:dyDescent="0.2">
      <c r="A23" s="44" t="s">
        <v>0</v>
      </c>
      <c r="B23" s="49" t="s">
        <v>1</v>
      </c>
      <c r="C23" s="48">
        <v>57579.467299999997</v>
      </c>
      <c r="D23" s="48">
        <v>5.0000000000000001E-4</v>
      </c>
      <c r="E23">
        <f t="shared" si="0"/>
        <v>14367.935027320387</v>
      </c>
      <c r="F23">
        <f t="shared" si="1"/>
        <v>14368</v>
      </c>
      <c r="G23">
        <f t="shared" si="2"/>
        <v>-2.1356000004743692E-2</v>
      </c>
      <c r="K23">
        <f>+G23</f>
        <v>-2.1356000004743692E-2</v>
      </c>
      <c r="O23">
        <f t="shared" ca="1" si="3"/>
        <v>-2.1538400281133324E-2</v>
      </c>
      <c r="Q23" s="2">
        <f t="shared" si="4"/>
        <v>42560.967299999997</v>
      </c>
    </row>
    <row r="24" spans="1:21" x14ac:dyDescent="0.2">
      <c r="A24" s="45" t="s">
        <v>51</v>
      </c>
      <c r="B24" s="46" t="s">
        <v>1</v>
      </c>
      <c r="C24" s="47">
        <v>57631.404309999998</v>
      </c>
      <c r="D24" s="47">
        <v>2.0000000000000001E-4</v>
      </c>
      <c r="E24">
        <f t="shared" si="0"/>
        <v>14525.946204957814</v>
      </c>
      <c r="F24">
        <f t="shared" si="1"/>
        <v>14526</v>
      </c>
      <c r="G24">
        <f t="shared" si="2"/>
        <v>-1.7682000005152076E-2</v>
      </c>
      <c r="K24">
        <f>+G24</f>
        <v>-1.7682000005152076E-2</v>
      </c>
      <c r="O24">
        <f t="shared" ca="1" si="3"/>
        <v>-1.9538486820951911E-2</v>
      </c>
      <c r="Q24" s="2">
        <f t="shared" si="4"/>
        <v>42612.904309999998</v>
      </c>
    </row>
    <row r="25" spans="1:21" x14ac:dyDescent="0.2">
      <c r="A25" s="44" t="s">
        <v>0</v>
      </c>
      <c r="B25" s="49" t="s">
        <v>1</v>
      </c>
      <c r="C25" s="48">
        <v>57706.347099999999</v>
      </c>
      <c r="D25" s="48">
        <v>6.9999999999999999E-4</v>
      </c>
      <c r="E25">
        <f t="shared" si="0"/>
        <v>14753.949289912731</v>
      </c>
      <c r="F25">
        <f t="shared" si="1"/>
        <v>14754</v>
      </c>
      <c r="G25">
        <f t="shared" si="2"/>
        <v>-1.6668000003846828E-2</v>
      </c>
      <c r="K25">
        <f>+G25</f>
        <v>-1.6668000003846828E-2</v>
      </c>
      <c r="O25">
        <f t="shared" ca="1" si="3"/>
        <v>-1.66525357518294E-2</v>
      </c>
      <c r="Q25" s="2">
        <f t="shared" si="4"/>
        <v>42687.847099999999</v>
      </c>
    </row>
    <row r="26" spans="1:21" x14ac:dyDescent="0.2">
      <c r="A26" s="50" t="s">
        <v>52</v>
      </c>
      <c r="B26" s="51" t="s">
        <v>1</v>
      </c>
      <c r="C26" s="53">
        <v>59531.972399999853</v>
      </c>
      <c r="D26" s="54" t="s">
        <v>53</v>
      </c>
      <c r="E26">
        <f t="shared" si="0"/>
        <v>20308.162048360926</v>
      </c>
      <c r="F26">
        <f t="shared" si="1"/>
        <v>20308</v>
      </c>
      <c r="G26">
        <f t="shared" si="2"/>
        <v>5.3263999849150423E-2</v>
      </c>
      <c r="K26">
        <f>+G26</f>
        <v>5.3263999849150423E-2</v>
      </c>
      <c r="O26">
        <f t="shared" ca="1" si="3"/>
        <v>5.3648219677585124E-2</v>
      </c>
      <c r="Q26" s="2">
        <f t="shared" si="4"/>
        <v>44513.472399999853</v>
      </c>
    </row>
    <row r="27" spans="1:21" x14ac:dyDescent="0.2">
      <c r="B27" s="3"/>
      <c r="C27" s="8"/>
      <c r="D27" s="8"/>
      <c r="Q27" s="2"/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847" r:id="rId1" display="http://vsolj.cetus-net.org/bulletin.html" xr:uid="{00000000-0004-0000-0000-000000000000}"/>
    <hyperlink ref="H64896" r:id="rId2" display="http://vsolj.cetus-net.org/bulletin.html" xr:uid="{00000000-0004-0000-0000-000001000000}"/>
    <hyperlink ref="H64889" r:id="rId3" display="https://www.aavso.org/ejaavso" xr:uid="{00000000-0004-0000-0000-000002000000}"/>
    <hyperlink ref="AP1040" r:id="rId4" display="http://cdsbib.u-strasbg.fr/cgi-bin/cdsbib?1990RMxAA..21..381G" xr:uid="{00000000-0004-0000-0000-000003000000}"/>
    <hyperlink ref="AP1044" r:id="rId5" display="http://cdsbib.u-strasbg.fr/cgi-bin/cdsbib?1990RMxAA..21..381G" xr:uid="{00000000-0004-0000-0000-000004000000}"/>
    <hyperlink ref="AP1043" r:id="rId6" display="http://cdsbib.u-strasbg.fr/cgi-bin/cdsbib?1990RMxAA..21..381G" xr:uid="{00000000-0004-0000-0000-000005000000}"/>
    <hyperlink ref="AP1024" r:id="rId7" display="http://cdsbib.u-strasbg.fr/cgi-bin/cdsbib?1990RMxAA..21..381G" xr:uid="{00000000-0004-0000-0000-000006000000}"/>
    <hyperlink ref="I64896" r:id="rId8" display="http://vsolj.cetus-net.org/bulletin.html" xr:uid="{00000000-0004-0000-0000-000007000000}"/>
    <hyperlink ref="AQ1180" r:id="rId9" display="http://cdsbib.u-strasbg.fr/cgi-bin/cdsbib?1990RMxAA..21..381G" xr:uid="{00000000-0004-0000-0000-000008000000}"/>
    <hyperlink ref="AQ55946" r:id="rId10" display="http://cdsbib.u-strasbg.fr/cgi-bin/cdsbib?1990RMxAA..21..381G" xr:uid="{00000000-0004-0000-0000-000009000000}"/>
    <hyperlink ref="AQ1181" r:id="rId11" display="http://cdsbib.u-strasbg.fr/cgi-bin/cdsbib?1990RMxAA..21..381G" xr:uid="{00000000-0004-0000-0000-00000A000000}"/>
    <hyperlink ref="H64893" r:id="rId12" display="https://www.aavso.org/ejaavso" xr:uid="{00000000-0004-0000-0000-00000B000000}"/>
    <hyperlink ref="H2066" r:id="rId13" display="http://vsolj.cetus-net.org/bulletin.html" xr:uid="{00000000-0004-0000-0000-00000C000000}"/>
    <hyperlink ref="AP3310" r:id="rId14" display="http://cdsbib.u-strasbg.fr/cgi-bin/cdsbib?1990RMxAA..21..381G" xr:uid="{00000000-0004-0000-0000-00000D000000}"/>
    <hyperlink ref="AP3313" r:id="rId15" display="http://cdsbib.u-strasbg.fr/cgi-bin/cdsbib?1990RMxAA..21..381G" xr:uid="{00000000-0004-0000-0000-00000E000000}"/>
    <hyperlink ref="AP3311" r:id="rId16" display="http://cdsbib.u-strasbg.fr/cgi-bin/cdsbib?1990RMxAA..21..381G" xr:uid="{00000000-0004-0000-0000-00000F000000}"/>
    <hyperlink ref="AP3295" r:id="rId17" display="http://cdsbib.u-strasbg.fr/cgi-bin/cdsbib?1990RMxAA..21..381G" xr:uid="{00000000-0004-0000-0000-000010000000}"/>
    <hyperlink ref="I2066" r:id="rId18" display="http://vsolj.cetus-net.org/bulletin.html" xr:uid="{00000000-0004-0000-0000-000011000000}"/>
    <hyperlink ref="AQ3524" r:id="rId19" display="http://cdsbib.u-strasbg.fr/cgi-bin/cdsbib?1990RMxAA..21..381G" xr:uid="{00000000-0004-0000-0000-000012000000}"/>
    <hyperlink ref="AQ225" r:id="rId20" display="http://cdsbib.u-strasbg.fr/cgi-bin/cdsbib?1990RMxAA..21..381G" xr:uid="{00000000-0004-0000-0000-000013000000}"/>
    <hyperlink ref="AQ352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2024-01-25T05:24:13Z</dcterms:modified>
</cp:coreProperties>
</file>