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9121E67B-059F-43CF-A125-E80BF0FF503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F14" i="1" l="1"/>
  <c r="F15" i="1" s="1"/>
  <c r="E22" i="1"/>
  <c r="F22" i="1" s="1"/>
  <c r="G22" i="1" s="1"/>
  <c r="I22" i="1" s="1"/>
  <c r="Q22" i="1"/>
  <c r="H20" i="1"/>
  <c r="G11" i="1"/>
  <c r="F11" i="1"/>
  <c r="E21" i="1"/>
  <c r="F21" i="1" s="1"/>
  <c r="G21" i="1" s="1"/>
  <c r="H21" i="1" s="1"/>
  <c r="C17" i="1"/>
  <c r="Q21" i="1"/>
  <c r="C12" i="1"/>
  <c r="C16" i="1" l="1"/>
  <c r="D18" i="1" s="1"/>
  <c r="C11" i="1"/>
  <c r="O21" i="1" l="1"/>
  <c r="C15" i="1"/>
  <c r="O22" i="1"/>
  <c r="F16" i="1" l="1"/>
  <c r="F18" i="1" s="1"/>
  <c r="C18" i="1"/>
  <c r="F17" i="1" l="1"/>
</calcChain>
</file>

<file path=xl/sharedStrings.xml><?xml version="1.0" encoding="utf-8"?>
<sst xmlns="http://schemas.openxmlformats.org/spreadsheetml/2006/main" count="57" uniqueCount="53">
  <si>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</si>
  <si>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</si>
  <si>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</si>
  <si>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</si>
  <si>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</si>
  <si>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</si>
  <si>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</si>
  <si>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</si>
  <si>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</si>
  <si>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</si>
  <si>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</si>
  <si>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</si>
  <si>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</si>
  <si>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</si>
  <si>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</si>
  <si>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</si>
  <si>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</si>
  <si>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</si>
  <si>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</si>
  <si>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</si>
  <si>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</si>
  <si>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</si>
  <si>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</si>
  <si>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</si>
  <si>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</si>
  <si>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</si>
  <si>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</si>
  <si>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</si>
  <si>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</si>
  <si>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</si>
  <si>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</si>
  <si>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</si>
  <si>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</si>
  <si>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</si>
  <si>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</si>
  <si>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</si>
  <si>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</si>
  <si>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</si>
  <si>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SV Cet</t>
  </si>
  <si>
    <t>SV Cet / GSC 6421-0033</t>
  </si>
  <si>
    <t>EW</t>
  </si>
  <si>
    <t>Malkov</t>
  </si>
  <si>
    <t>OEJV 0155</t>
  </si>
  <si>
    <t>I</t>
  </si>
  <si>
    <t>0,0100</t>
  </si>
  <si>
    <t>G6421-0033</t>
  </si>
  <si>
    <t>CCD</t>
  </si>
  <si>
    <t>Next ToM-P</t>
  </si>
  <si>
    <t>Next ToM-S</t>
  </si>
  <si>
    <t>VSX</t>
  </si>
  <si>
    <t>13.70 (0.59)</t>
  </si>
  <si>
    <t xml:space="preserve">Mag CV </t>
  </si>
  <si>
    <t>CCD?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</si>
</sst>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_);\(&quot;$&quot;#,##0\)"/>
  </numFmts>
  <fonts count="19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  <font>
      <sz val="10"/>
      <color rgb="FF7030A0"/>
      <name val="Arial"/>
      <family val="2"/>
    </font>
    <font>
      <sz val="10"/>
      <color rgb="FFFF0000"/>
      <name val="Arial"/>
      <family val="2"/>
    </font>
    <font>
      <b/>
      <sz val="10"/>
      <color rgb="FF0070C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14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8">
    <xf numFmtId="0" fontId="0" fillId="0" borderId="0">
      <alignment vertical="top"/>
    </xf>
    <xf numFmtId="3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2" fontId="15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5" fillId="0" borderId="1" applyNumberFormat="0" applyFont="0" applyFill="0" applyAlignment="0" applyProtection="0"/>
  </cellStyleXfs>
  <cellXfs count="44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5" fillId="0" borderId="0" xfId="0" applyFont="1" applyAlignment="1"/>
    <xf numFmtId="0" fontId="5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0" fillId="0" borderId="0" xfId="0" applyAlignment="1">
      <alignment horizontal="left"/>
    </xf>
    <xf numFmtId="0" fontId="10" fillId="0" borderId="0" xfId="0" applyFont="1">
      <alignment vertical="top"/>
    </xf>
    <xf numFmtId="0" fontId="0" fillId="0" borderId="0" xfId="0">
      <alignment vertical="top"/>
    </xf>
    <xf numFmtId="0" fontId="11" fillId="0" borderId="0" xfId="0" applyFont="1">
      <alignment vertical="top"/>
    </xf>
    <xf numFmtId="0" fontId="4" fillId="0" borderId="0" xfId="0" applyFont="1">
      <alignment vertical="top"/>
    </xf>
    <xf numFmtId="0" fontId="7" fillId="0" borderId="0" xfId="0" applyFont="1" applyAlignment="1">
      <alignment horizontal="center"/>
    </xf>
    <xf numFmtId="0" fontId="9" fillId="0" borderId="0" xfId="0" applyFont="1">
      <alignment vertical="top"/>
    </xf>
    <xf numFmtId="0" fontId="5" fillId="0" borderId="0" xfId="0" applyFont="1">
      <alignment vertical="top"/>
    </xf>
    <xf numFmtId="0" fontId="8" fillId="0" borderId="0" xfId="0" applyFont="1" applyAlignment="1">
      <alignment horizontal="center"/>
    </xf>
    <xf numFmtId="0" fontId="0" fillId="0" borderId="3" xfId="0" applyBorder="1">
      <alignment vertical="top"/>
    </xf>
    <xf numFmtId="0" fontId="0" fillId="0" borderId="4" xfId="0" applyBorder="1">
      <alignment vertical="top"/>
    </xf>
    <xf numFmtId="0" fontId="7" fillId="0" borderId="0" xfId="0" applyFont="1">
      <alignment vertical="top"/>
    </xf>
    <xf numFmtId="0" fontId="7" fillId="0" borderId="0" xfId="0" applyFont="1" applyAlignment="1">
      <alignment horizontal="left" vertical="top"/>
    </xf>
    <xf numFmtId="0" fontId="7" fillId="0" borderId="0" xfId="0" applyFont="1" applyAlignment="1"/>
    <xf numFmtId="0" fontId="12" fillId="0" borderId="0" xfId="0" applyFont="1">
      <alignment vertical="top"/>
    </xf>
    <xf numFmtId="0" fontId="11" fillId="0" borderId="0" xfId="0" applyFont="1" applyAlignment="1">
      <alignment horizontal="left"/>
    </xf>
    <xf numFmtId="0" fontId="13" fillId="0" borderId="2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9" fillId="0" borderId="0" xfId="0" applyFont="1" applyAlignment="1">
      <alignment horizontal="left"/>
    </xf>
    <xf numFmtId="0" fontId="14" fillId="0" borderId="0" xfId="0" applyFont="1">
      <alignment vertical="top"/>
    </xf>
    <xf numFmtId="0" fontId="14" fillId="0" borderId="0" xfId="0" applyFont="1" applyAlignment="1">
      <alignment horizontal="center"/>
    </xf>
    <xf numFmtId="0" fontId="14" fillId="0" borderId="0" xfId="0" applyFont="1" applyAlignment="1">
      <alignment horizontal="left"/>
    </xf>
    <xf numFmtId="0" fontId="0" fillId="0" borderId="0" xfId="0" applyAlignment="1">
      <alignment horizontal="right"/>
    </xf>
    <xf numFmtId="0" fontId="15" fillId="2" borderId="5" xfId="0" applyFont="1" applyFill="1" applyBorder="1" applyAlignment="1">
      <alignment horizontal="right" vertical="center"/>
    </xf>
    <xf numFmtId="0" fontId="15" fillId="2" borderId="6" xfId="0" applyFont="1" applyFill="1" applyBorder="1" applyAlignment="1">
      <alignment horizontal="center" vertical="center"/>
    </xf>
    <xf numFmtId="0" fontId="16" fillId="0" borderId="7" xfId="0" applyFont="1" applyBorder="1" applyAlignment="1">
      <alignment horizontal="right" vertical="center"/>
    </xf>
    <xf numFmtId="0" fontId="18" fillId="0" borderId="8" xfId="0" applyFont="1" applyBorder="1" applyAlignment="1"/>
    <xf numFmtId="0" fontId="17" fillId="0" borderId="8" xfId="0" applyFont="1" applyBorder="1" applyAlignment="1"/>
    <xf numFmtId="22" fontId="16" fillId="0" borderId="7" xfId="0" applyNumberFormat="1" applyFont="1" applyBorder="1" applyAlignment="1">
      <alignment horizontal="right" vertical="center"/>
    </xf>
    <xf numFmtId="22" fontId="17" fillId="0" borderId="8" xfId="0" applyNumberFormat="1" applyFont="1" applyBorder="1" applyAlignment="1"/>
    <xf numFmtId="22" fontId="17" fillId="0" borderId="9" xfId="0" applyNumberFormat="1" applyFont="1" applyBorder="1" applyAlignment="1"/>
    <xf numFmtId="0" fontId="16" fillId="0" borderId="10" xfId="0" applyFont="1" applyBorder="1" applyAlignment="1">
      <alignment horizontal="right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</cellXfs>
  <cellStyles count="8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SV Cet - O-C Diagr.</a:t>
            </a:r>
          </a:p>
        </c:rich>
      </c:tx>
      <c:layout>
        <c:manualLayout>
          <c:xMode val="edge"/>
          <c:yMode val="edge"/>
          <c:x val="0.38947368421052631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48872180451128"/>
          <c:y val="0.14076246334310852"/>
          <c:w val="0.7984962406015037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Malkov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0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100009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D52-40C3-8327-B15D0F0EDD23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CCD?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100009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1">
                  <c:v>6.6217000006872695E-2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D52-40C3-8327-B15D0F0EDD23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100009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7D52-40C3-8327-B15D0F0EDD23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100009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7D52-40C3-8327-B15D0F0EDD23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100009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7D52-40C3-8327-B15D0F0EDD23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100009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7D52-40C3-8327-B15D0F0EDD23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100009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7D52-40C3-8327-B15D0F0EDD23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100009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0</c:v>
                </c:pt>
                <c:pt idx="1">
                  <c:v>6.6217000006872695E-2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7D52-40C3-8327-B15D0F0EDD23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100009</c:v>
                </c:pt>
              </c:numCache>
            </c:numRef>
          </c:xVal>
          <c:yVal>
            <c:numRef>
              <c:f>Active!$R$21:$R$999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7D52-40C3-8327-B15D0F0EDD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17896280"/>
        <c:axId val="1"/>
      </c:scatterChart>
      <c:valAx>
        <c:axId val="51789628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3383458646616544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1789628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150375939849624"/>
          <c:y val="0.92375366568914952"/>
          <c:w val="0.75488721804511272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76200</xdr:colOff>
      <xdr:row>0</xdr:row>
      <xdr:rowOff>0</xdr:rowOff>
    </xdr:from>
    <xdr:to>
      <xdr:col>17</xdr:col>
      <xdr:colOff>161925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9B36C195-D558-E59B-EBF4-5F6493F3B0B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L30" sqref="L30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3.5703125" customWidth="1"/>
    <col min="6" max="6" width="15.57031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ht="20.25" x14ac:dyDescent="0.3">
      <c r="A1" s="1" t="s">
        <v>39</v>
      </c>
    </row>
    <row r="2" spans="1:7" x14ac:dyDescent="0.2">
      <c r="A2" t="s">
        <v>23</v>
      </c>
      <c r="B2" t="s">
        <v>40</v>
      </c>
      <c r="C2" s="3"/>
      <c r="D2" s="3"/>
      <c r="E2" s="10" t="s">
        <v>38</v>
      </c>
      <c r="F2" t="s">
        <v>45</v>
      </c>
    </row>
    <row r="3" spans="1:7" ht="13.5" thickBot="1" x14ac:dyDescent="0.25"/>
    <row r="4" spans="1:7" ht="14.25" thickTop="1" thickBot="1" x14ac:dyDescent="0.25">
      <c r="A4" s="5" t="s">
        <v>0</v>
      </c>
      <c r="C4" s="25" t="s">
        <v>37</v>
      </c>
      <c r="D4" s="26" t="s">
        <v>37</v>
      </c>
    </row>
    <row r="6" spans="1:7" x14ac:dyDescent="0.2">
      <c r="A6" s="5" t="s">
        <v>1</v>
      </c>
      <c r="E6" s="41" t="s">
        <v>41</v>
      </c>
    </row>
    <row r="7" spans="1:7" x14ac:dyDescent="0.2">
      <c r="A7" t="s">
        <v>2</v>
      </c>
      <c r="C7" s="31">
        <v>25887.424999999999</v>
      </c>
      <c r="D7" s="27" t="s">
        <v>49</v>
      </c>
      <c r="E7" s="42"/>
    </row>
    <row r="8" spans="1:7" x14ac:dyDescent="0.2">
      <c r="A8" t="s">
        <v>3</v>
      </c>
      <c r="C8" s="31">
        <v>0.29208699999999999</v>
      </c>
      <c r="D8" s="27" t="s">
        <v>49</v>
      </c>
      <c r="E8" s="43">
        <v>0.58418700000000001</v>
      </c>
    </row>
    <row r="9" spans="1:7" x14ac:dyDescent="0.2">
      <c r="A9" s="9" t="s">
        <v>29</v>
      </c>
      <c r="B9" s="10"/>
      <c r="C9" s="11">
        <v>-9.5</v>
      </c>
      <c r="D9" s="10" t="s">
        <v>30</v>
      </c>
      <c r="E9" s="10"/>
    </row>
    <row r="10" spans="1:7" ht="13.5" thickBot="1" x14ac:dyDescent="0.25">
      <c r="A10" s="10"/>
      <c r="B10" s="10"/>
      <c r="C10" s="4" t="s">
        <v>19</v>
      </c>
      <c r="D10" s="4" t="s">
        <v>20</v>
      </c>
      <c r="E10" s="10"/>
    </row>
    <row r="11" spans="1:7" x14ac:dyDescent="0.2">
      <c r="A11" s="10" t="s">
        <v>15</v>
      </c>
      <c r="B11" s="10"/>
      <c r="C11" s="19">
        <f ca="1">INTERCEPT(INDIRECT($G$11):G992,INDIRECT($F$11):F992)</f>
        <v>0</v>
      </c>
      <c r="D11" s="3"/>
      <c r="E11" s="10"/>
      <c r="F11" s="20" t="str">
        <f>"F"&amp;E19</f>
        <v>F21</v>
      </c>
      <c r="G11" s="21" t="str">
        <f>"G"&amp;E19</f>
        <v>G21</v>
      </c>
    </row>
    <row r="12" spans="1:7" x14ac:dyDescent="0.2">
      <c r="A12" s="10" t="s">
        <v>16</v>
      </c>
      <c r="B12" s="10"/>
      <c r="C12" s="19">
        <f ca="1">SLOPE(INDIRECT($G$11):G992,INDIRECT($F$11):F992)</f>
        <v>6.621104101318151E-7</v>
      </c>
      <c r="D12" s="3"/>
      <c r="E12" s="32" t="s">
        <v>51</v>
      </c>
      <c r="F12" s="33" t="s">
        <v>50</v>
      </c>
    </row>
    <row r="13" spans="1:7" x14ac:dyDescent="0.2">
      <c r="A13" s="10" t="s">
        <v>18</v>
      </c>
      <c r="B13" s="10"/>
      <c r="C13" s="3" t="s">
        <v>13</v>
      </c>
      <c r="D13" s="14"/>
      <c r="E13" s="34" t="s">
        <v>34</v>
      </c>
      <c r="F13" s="35">
        <v>1</v>
      </c>
    </row>
    <row r="14" spans="1:7" x14ac:dyDescent="0.2">
      <c r="A14" s="10"/>
      <c r="B14" s="10"/>
      <c r="C14" s="10"/>
      <c r="D14" s="14"/>
      <c r="E14" s="34" t="s">
        <v>31</v>
      </c>
      <c r="F14" s="36">
        <f ca="1">NOW()+15018.5+$C$9/24</f>
        <v>60507.794745254629</v>
      </c>
    </row>
    <row r="15" spans="1:7" x14ac:dyDescent="0.2">
      <c r="A15" s="12" t="s">
        <v>17</v>
      </c>
      <c r="B15" s="10"/>
      <c r="C15" s="13">
        <f ca="1">(C7+C11)+(C8+C12)*INT(MAX(F21:F3533))</f>
        <v>55098.820000000007</v>
      </c>
      <c r="D15" s="14"/>
      <c r="E15" s="34" t="s">
        <v>35</v>
      </c>
      <c r="F15" s="36">
        <f ca="1">ROUND(2*($F$14-$C$7)/$C$8,0)/2+$F$13</f>
        <v>118528.5</v>
      </c>
    </row>
    <row r="16" spans="1:7" x14ac:dyDescent="0.2">
      <c r="A16" s="15" t="s">
        <v>4</v>
      </c>
      <c r="B16" s="10"/>
      <c r="C16" s="16">
        <f ca="1">+C8+C12</f>
        <v>0.2920876621104101</v>
      </c>
      <c r="D16" s="14"/>
      <c r="E16" s="34" t="s">
        <v>36</v>
      </c>
      <c r="F16" s="36">
        <f ca="1">ROUND(2*($F$14-$C$15)/$C$16,0)/2+$F$13</f>
        <v>18519.5</v>
      </c>
    </row>
    <row r="17" spans="1:18" ht="13.5" thickBot="1" x14ac:dyDescent="0.25">
      <c r="A17" s="14" t="s">
        <v>28</v>
      </c>
      <c r="B17" s="10"/>
      <c r="C17" s="10">
        <f>COUNT(C21:C2191)</f>
        <v>2</v>
      </c>
      <c r="D17" s="14"/>
      <c r="E17" s="37" t="s">
        <v>47</v>
      </c>
      <c r="F17" s="38">
        <f ca="1">+$C$15+$C$16*$F$16-15018.5-$C$9/24</f>
        <v>45490.033291787084</v>
      </c>
    </row>
    <row r="18" spans="1:18" ht="14.25" thickTop="1" thickBot="1" x14ac:dyDescent="0.25">
      <c r="A18" s="15" t="s">
        <v>5</v>
      </c>
      <c r="B18" s="10"/>
      <c r="C18" s="17">
        <f ca="1">+C15</f>
        <v>55098.820000000007</v>
      </c>
      <c r="D18" s="18">
        <f ca="1">+C16</f>
        <v>0.2920876621104101</v>
      </c>
      <c r="E18" s="40" t="s">
        <v>48</v>
      </c>
      <c r="F18" s="39">
        <f ca="1">+($C$15+$C$16*$F$16)-($C$16/2)-15018.5-$C$9/24</f>
        <v>45489.88724795603</v>
      </c>
    </row>
    <row r="19" spans="1:18" ht="13.5" thickTop="1" x14ac:dyDescent="0.2">
      <c r="A19" s="22" t="s">
        <v>32</v>
      </c>
      <c r="E19" s="23">
        <v>21</v>
      </c>
    </row>
    <row r="20" spans="1:18" ht="13.5" thickBot="1" x14ac:dyDescent="0.25">
      <c r="A20" s="4" t="s">
        <v>6</v>
      </c>
      <c r="B20" s="4" t="s">
        <v>7</v>
      </c>
      <c r="C20" s="4" t="s">
        <v>8</v>
      </c>
      <c r="D20" s="4" t="s">
        <v>12</v>
      </c>
      <c r="E20" s="4" t="s">
        <v>9</v>
      </c>
      <c r="F20" s="4" t="s">
        <v>10</v>
      </c>
      <c r="G20" s="4" t="s">
        <v>11</v>
      </c>
      <c r="H20" s="7" t="str">
        <f>A21</f>
        <v>Malkov</v>
      </c>
      <c r="I20" s="7" t="s">
        <v>52</v>
      </c>
      <c r="J20" s="7" t="s">
        <v>46</v>
      </c>
      <c r="K20" s="7" t="s">
        <v>24</v>
      </c>
      <c r="L20" s="7" t="s">
        <v>25</v>
      </c>
      <c r="M20" s="7" t="s">
        <v>26</v>
      </c>
      <c r="N20" s="7" t="s">
        <v>27</v>
      </c>
      <c r="O20" s="7" t="s">
        <v>22</v>
      </c>
      <c r="P20" s="6" t="s">
        <v>21</v>
      </c>
      <c r="Q20" s="4" t="s">
        <v>14</v>
      </c>
      <c r="R20" s="24" t="s">
        <v>33</v>
      </c>
    </row>
    <row r="21" spans="1:18" x14ac:dyDescent="0.2">
      <c r="A21" t="s">
        <v>41</v>
      </c>
      <c r="C21" s="8">
        <v>25887.424999999999</v>
      </c>
      <c r="D21" s="8" t="s">
        <v>13</v>
      </c>
      <c r="E21">
        <f>+(C21-C$7)/C$8</f>
        <v>0</v>
      </c>
      <c r="F21">
        <f>ROUND(2*E21,0)/2</f>
        <v>0</v>
      </c>
      <c r="G21">
        <f>+C21-(C$7+F21*C$8)</f>
        <v>0</v>
      </c>
      <c r="H21">
        <f>+G21</f>
        <v>0</v>
      </c>
      <c r="O21">
        <f ca="1">+C$11+C$12*$F21</f>
        <v>0</v>
      </c>
      <c r="Q21" s="2">
        <f>+C21-15018.5</f>
        <v>10868.924999999999</v>
      </c>
    </row>
    <row r="22" spans="1:18" x14ac:dyDescent="0.2">
      <c r="A22" s="28" t="s">
        <v>42</v>
      </c>
      <c r="B22" s="29" t="s">
        <v>43</v>
      </c>
      <c r="C22" s="30">
        <v>55098.82</v>
      </c>
      <c r="D22" s="28" t="s">
        <v>44</v>
      </c>
      <c r="E22">
        <f>+(C22-C$7)/C$8</f>
        <v>100009.22670300287</v>
      </c>
      <c r="F22">
        <f>ROUND(2*E22,0)/2</f>
        <v>100009</v>
      </c>
      <c r="G22">
        <f>+C22-(C$7+F22*C$8)</f>
        <v>6.6217000006872695E-2</v>
      </c>
      <c r="I22">
        <f>+G22</f>
        <v>6.6217000006872695E-2</v>
      </c>
      <c r="O22">
        <f ca="1">+C$11+C$12*$F22</f>
        <v>6.6217000006872695E-2</v>
      </c>
      <c r="Q22" s="2">
        <f>+C22-15018.5</f>
        <v>40080.32</v>
      </c>
    </row>
    <row r="23" spans="1:18" x14ac:dyDescent="0.2">
      <c r="C23" s="8"/>
      <c r="D23" s="8"/>
      <c r="Q23" s="2"/>
    </row>
    <row r="24" spans="1:18" x14ac:dyDescent="0.2">
      <c r="C24" s="8"/>
      <c r="D24" s="8"/>
      <c r="Q24" s="2"/>
    </row>
    <row r="25" spans="1:18" x14ac:dyDescent="0.2">
      <c r="C25" s="8"/>
      <c r="D25" s="8"/>
      <c r="Q25" s="2"/>
    </row>
    <row r="26" spans="1:18" x14ac:dyDescent="0.2">
      <c r="C26" s="8"/>
      <c r="D26" s="8"/>
      <c r="Q26" s="2"/>
    </row>
    <row r="27" spans="1:18" x14ac:dyDescent="0.2">
      <c r="C27" s="8"/>
      <c r="D27" s="8"/>
      <c r="Q27" s="2"/>
    </row>
    <row r="28" spans="1:18" x14ac:dyDescent="0.2">
      <c r="C28" s="8"/>
      <c r="D28" s="8"/>
      <c r="Q28" s="2"/>
    </row>
    <row r="29" spans="1:18" x14ac:dyDescent="0.2">
      <c r="C29" s="8"/>
      <c r="D29" s="8"/>
      <c r="Q29" s="2"/>
    </row>
    <row r="30" spans="1:18" x14ac:dyDescent="0.2">
      <c r="C30" s="8"/>
      <c r="D30" s="8"/>
      <c r="Q30" s="2"/>
    </row>
    <row r="31" spans="1:18" x14ac:dyDescent="0.2">
      <c r="C31" s="8"/>
      <c r="D31" s="8"/>
      <c r="Q31" s="2"/>
    </row>
    <row r="32" spans="1:18" x14ac:dyDescent="0.2">
      <c r="C32" s="8"/>
      <c r="D32" s="8"/>
      <c r="Q32" s="2"/>
    </row>
    <row r="33" spans="3:17" x14ac:dyDescent="0.2">
      <c r="C33" s="8"/>
      <c r="D33" s="8"/>
      <c r="Q33" s="2"/>
    </row>
    <row r="34" spans="3:17" x14ac:dyDescent="0.2">
      <c r="C34" s="8"/>
      <c r="D34" s="8"/>
    </row>
    <row r="35" spans="3:17" x14ac:dyDescent="0.2">
      <c r="C35" s="8"/>
      <c r="D35" s="8"/>
    </row>
    <row r="36" spans="3:17" x14ac:dyDescent="0.2">
      <c r="C36" s="8"/>
      <c r="D36" s="8"/>
    </row>
    <row r="37" spans="3:17" x14ac:dyDescent="0.2">
      <c r="C37" s="8"/>
      <c r="D37" s="8"/>
    </row>
    <row r="38" spans="3:17" x14ac:dyDescent="0.2">
      <c r="C38" s="8"/>
      <c r="D38" s="8"/>
    </row>
    <row r="39" spans="3:17" x14ac:dyDescent="0.2">
      <c r="C39" s="8"/>
      <c r="D39" s="8"/>
    </row>
    <row r="40" spans="3:17" x14ac:dyDescent="0.2">
      <c r="C40" s="8"/>
      <c r="D40" s="8"/>
    </row>
    <row r="41" spans="3:17" x14ac:dyDescent="0.2">
      <c r="C41" s="8"/>
      <c r="D41" s="8"/>
    </row>
    <row r="42" spans="3:17" x14ac:dyDescent="0.2">
      <c r="C42" s="8"/>
      <c r="D42" s="8"/>
    </row>
    <row r="43" spans="3:17" x14ac:dyDescent="0.2">
      <c r="C43" s="8"/>
      <c r="D43" s="8"/>
    </row>
    <row r="44" spans="3:17" x14ac:dyDescent="0.2">
      <c r="C44" s="8"/>
      <c r="D44" s="8"/>
    </row>
    <row r="45" spans="3:17" x14ac:dyDescent="0.2">
      <c r="C45" s="8"/>
      <c r="D45" s="8"/>
    </row>
    <row r="46" spans="3:17" x14ac:dyDescent="0.2">
      <c r="C46" s="8"/>
      <c r="D46" s="8"/>
    </row>
    <row r="47" spans="3:17" x14ac:dyDescent="0.2">
      <c r="C47" s="8"/>
      <c r="D47" s="8"/>
    </row>
    <row r="48" spans="3:17" x14ac:dyDescent="0.2">
      <c r="C48" s="8"/>
      <c r="D48" s="8"/>
    </row>
    <row r="49" spans="3:4" x14ac:dyDescent="0.2">
      <c r="C49" s="8"/>
      <c r="D49" s="8"/>
    </row>
    <row r="50" spans="3:4" x14ac:dyDescent="0.2">
      <c r="C50" s="8"/>
      <c r="D50" s="8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  <row r="6938" spans="3:4" x14ac:dyDescent="0.2">
      <c r="C6938" s="8"/>
      <c r="D6938" s="8"/>
    </row>
    <row r="6939" spans="3:4" x14ac:dyDescent="0.2">
      <c r="C6939" s="8"/>
      <c r="D6939" s="8"/>
    </row>
    <row r="6940" spans="3:4" x14ac:dyDescent="0.2">
      <c r="C6940" s="8"/>
      <c r="D6940" s="8"/>
    </row>
  </sheetData>
  <phoneticPr fontId="6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2024-07-16T07:04:26Z</dcterms:modified>
</cp:coreProperties>
</file>